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BFPaT\"/>
    </mc:Choice>
  </mc:AlternateContent>
  <bookViews>
    <workbookView xWindow="0" yWindow="0" windowWidth="19163" windowHeight="5498"/>
  </bookViews>
  <sheets>
    <sheet name="About" sheetId="4" r:id="rId1"/>
    <sheet name="Tax Data&gt;" sheetId="92" r:id="rId2"/>
    <sheet name="Petroleum &amp; Diesel Prices" sheetId="80" r:id="rId3"/>
    <sheet name="Tax Rates" sheetId="81" r:id="rId4"/>
    <sheet name="Electricity Tax Rates" sheetId="82" r:id="rId5"/>
    <sheet name="Electricity Tariffs and Consump" sheetId="83" r:id="rId6"/>
    <sheet name="Petroleum Products Consumption" sheetId="84" r:id="rId7"/>
    <sheet name="NG Sales" sheetId="85" r:id="rId8"/>
    <sheet name="Crude Oil Production" sheetId="86" r:id="rId9"/>
    <sheet name="Coal &amp; Lignite" sheetId="87" r:id="rId10"/>
    <sheet name="Fuel Oil &amp; LPG" sheetId="88" r:id="rId11"/>
    <sheet name="Start Year Taxes" sheetId="89" r:id="rId12"/>
    <sheet name="Tax_Share of Price" sheetId="90" r:id="rId13"/>
    <sheet name="Total Fuel Cost&gt;" sheetId="93" r:id="rId14"/>
    <sheet name="Conversion Factors" sheetId="62" r:id="rId15"/>
    <sheet name="AEO Table 73" sheetId="63" r:id="rId16"/>
    <sheet name="Electricity" sheetId="64" r:id="rId17"/>
    <sheet name="BIFUbC-electricity" sheetId="96" r:id="rId18"/>
    <sheet name="Coal and Lignite" sheetId="65" r:id="rId19"/>
    <sheet name="BFPIaE" sheetId="97" r:id="rId20"/>
    <sheet name="Consumption of Coal&amp;Lignite" sheetId="66" r:id="rId21"/>
    <sheet name="NE Population" sheetId="67" r:id="rId22"/>
    <sheet name="Natural Gas" sheetId="68" r:id="rId23"/>
    <sheet name="LPG" sheetId="69" r:id="rId24"/>
    <sheet name="Nuclear Fuel" sheetId="70" r:id="rId25"/>
    <sheet name="Biomass" sheetId="71" r:id="rId26"/>
    <sheet name="Petro Gasoline &amp; Diesel" sheetId="72" r:id="rId27"/>
    <sheet name="Bio gasoline" sheetId="73" r:id="rId28"/>
    <sheet name="Kerosene" sheetId="74" r:id="rId29"/>
    <sheet name="Jet Fuel" sheetId="75" r:id="rId30"/>
    <sheet name="Crude Oil" sheetId="76" r:id="rId31"/>
    <sheet name="Heavy Fuel Oil" sheetId="77" r:id="rId32"/>
    <sheet name="Municipal Solid Waste" sheetId="78" r:id="rId33"/>
    <sheet name="Hydrogen" sheetId="94" r:id="rId34"/>
    <sheet name="Start Year Prices" sheetId="79" r:id="rId35"/>
    <sheet name="AEO Table 3" sheetId="22" r:id="rId36"/>
    <sheet name="AEO Table 12" sheetId="35" r:id="rId37"/>
    <sheet name="AEO Table 13" sheetId="95" r:id="rId38"/>
    <sheet name="Total Fuel Prices" sheetId="91" r:id="rId39"/>
    <sheet name="Pretax &gt;" sheetId="60" r:id="rId40"/>
    <sheet name="BFPaT-pretax-electricity" sheetId="5" r:id="rId41"/>
    <sheet name="BFPaT-pretax-coal" sheetId="6" r:id="rId42"/>
    <sheet name="BFPaT-pretax-natgas" sheetId="7" r:id="rId43"/>
    <sheet name="BFPaT-pretax-nuclear" sheetId="15" r:id="rId44"/>
    <sheet name="BFPaT-pretax-hydro" sheetId="25" r:id="rId45"/>
    <sheet name="BFPaT-pretax-wind" sheetId="26" r:id="rId46"/>
    <sheet name="BFPaT-pretax-solar" sheetId="27" r:id="rId47"/>
    <sheet name="BFPaT-pretax-biomass" sheetId="16" r:id="rId48"/>
    <sheet name="BFPaT-pretax-petgas" sheetId="9" r:id="rId49"/>
    <sheet name="BFPaT-pretax-petdies" sheetId="10" r:id="rId50"/>
    <sheet name="BFPaT-pretax-biogas" sheetId="11" r:id="rId51"/>
    <sheet name="BFPaT-pretax-biodies" sheetId="17" r:id="rId52"/>
    <sheet name="BFPaT-pretax-jetkerosene" sheetId="12" r:id="rId53"/>
    <sheet name="BFPaT-pretax-heat" sheetId="18" r:id="rId54"/>
    <sheet name="BFPaT-pretax-lignite" sheetId="23" r:id="rId55"/>
    <sheet name="BFPaT-pretax-geothermal" sheetId="28" r:id="rId56"/>
    <sheet name="BFPaT-pretax-crude" sheetId="30" r:id="rId57"/>
    <sheet name="BFPaT-pretax-heavyfueloil" sheetId="31" r:id="rId58"/>
    <sheet name="BFPaT-pretax-lpgpropbut" sheetId="32" r:id="rId59"/>
    <sheet name="BFPaT-pretax-msw" sheetId="33" r:id="rId60"/>
    <sheet name="BFPaT-pretax-hydrogen" sheetId="34" r:id="rId61"/>
    <sheet name="Fuel Tax &gt;" sheetId="61" r:id="rId62"/>
    <sheet name="BFPaT-fueltax-electricity" sheetId="39" r:id="rId63"/>
    <sheet name="BFPaT-fueltax-coal" sheetId="40" r:id="rId64"/>
    <sheet name="BFPaT-fueltax-natgas" sheetId="41" r:id="rId65"/>
    <sheet name="BFPaT-fueltax-nuclear" sheetId="42" r:id="rId66"/>
    <sheet name="BFPaT-fueltax-hydro" sheetId="43" r:id="rId67"/>
    <sheet name="BFPaT-fueltax-wind" sheetId="44" r:id="rId68"/>
    <sheet name="BFPaT-fueltax-solar" sheetId="45" r:id="rId69"/>
    <sheet name="BFPaT-fueltax-biomass" sheetId="46" r:id="rId70"/>
    <sheet name="BFPaT-fueltax-petgas" sheetId="47" r:id="rId71"/>
    <sheet name="BFPaT-fueltax-petdies" sheetId="48" r:id="rId72"/>
    <sheet name="BFPaT-fueltax-biogas" sheetId="49" r:id="rId73"/>
    <sheet name="BFPaT-fueltax-biodies" sheetId="50" r:id="rId74"/>
    <sheet name="BFPaT-fueltax-jetkerosene" sheetId="51" r:id="rId75"/>
    <sheet name="BFPaT-fueltax-heat" sheetId="52" r:id="rId76"/>
    <sheet name="BFPaT-fueltax-lignite" sheetId="54" r:id="rId77"/>
    <sheet name="BFPaT-fueltax-geothermal" sheetId="53" r:id="rId78"/>
    <sheet name="BFPaT-fueltax-crude" sheetId="55" r:id="rId79"/>
    <sheet name="BFPaT-fueltax-heavyfueloil" sheetId="56" r:id="rId80"/>
    <sheet name="BFPaT-fueltax-lpgpropbut" sheetId="57" r:id="rId81"/>
    <sheet name="BFPaT-fueltax-msw" sheetId="58" r:id="rId82"/>
    <sheet name="BFPaT-fueltax-hydrogen" sheetId="59" r:id="rId83"/>
  </sheets>
  <externalReferences>
    <externalReference r:id="rId84"/>
    <externalReference r:id="rId85"/>
  </externalReferences>
  <definedNames>
    <definedName name="dollars_2019_2012" localSheetId="33">[1]About!$A$99</definedName>
    <definedName name="dollars_2019_2012">About!$A$247</definedName>
    <definedName name="gal_per_barrel">[2]About!$A$40</definedName>
    <definedName name="lignite_multiplier" localSheetId="15">#REF!</definedName>
    <definedName name="lignite_multiplier" localSheetId="27">#REF!</definedName>
    <definedName name="lignite_multiplier" localSheetId="25">#REF!</definedName>
    <definedName name="lignite_multiplier" localSheetId="18">#REF!</definedName>
    <definedName name="lignite_multiplier" localSheetId="20">#REF!</definedName>
    <definedName name="lignite_multiplier" localSheetId="14">#REF!</definedName>
    <definedName name="lignite_multiplier" localSheetId="30">#REF!</definedName>
    <definedName name="lignite_multiplier" localSheetId="16">#REF!</definedName>
    <definedName name="lignite_multiplier" localSheetId="31">#REF!</definedName>
    <definedName name="lignite_multiplier" localSheetId="33">'[1]Hard Coal and Lig Multipliers'!$N$15</definedName>
    <definedName name="lignite_multiplier" localSheetId="29">#REF!</definedName>
    <definedName name="lignite_multiplier" localSheetId="28">#REF!</definedName>
    <definedName name="lignite_multiplier" localSheetId="23">#REF!</definedName>
    <definedName name="lignite_multiplier" localSheetId="32">#REF!</definedName>
    <definedName name="lignite_multiplier" localSheetId="22">#REF!</definedName>
    <definedName name="lignite_multiplier" localSheetId="21">#REF!</definedName>
    <definedName name="lignite_multiplier" localSheetId="24">#REF!</definedName>
    <definedName name="lignite_multiplier" localSheetId="26">#REF!</definedName>
    <definedName name="lignite_multiplier" localSheetId="34">#REF!</definedName>
    <definedName name="lignite_multiplier">#REF!</definedName>
    <definedName name="nonlignite_multiplier" localSheetId="15">#REF!</definedName>
    <definedName name="nonlignite_multiplier" localSheetId="27">#REF!</definedName>
    <definedName name="nonlignite_multiplier" localSheetId="25">#REF!</definedName>
    <definedName name="nonlignite_multiplier" localSheetId="18">#REF!</definedName>
    <definedName name="nonlignite_multiplier" localSheetId="20">#REF!</definedName>
    <definedName name="nonlignite_multiplier" localSheetId="14">#REF!</definedName>
    <definedName name="nonlignite_multiplier" localSheetId="30">#REF!</definedName>
    <definedName name="nonlignite_multiplier" localSheetId="16">#REF!</definedName>
    <definedName name="nonlignite_multiplier" localSheetId="31">#REF!</definedName>
    <definedName name="nonlignite_multiplier" localSheetId="33">'[1]Hard Coal and Lig Multipliers'!$N$16</definedName>
    <definedName name="nonlignite_multiplier" localSheetId="29">#REF!</definedName>
    <definedName name="nonlignite_multiplier" localSheetId="28">#REF!</definedName>
    <definedName name="nonlignite_multiplier" localSheetId="23">#REF!</definedName>
    <definedName name="nonlignite_multiplier" localSheetId="32">#REF!</definedName>
    <definedName name="nonlignite_multiplier" localSheetId="22">#REF!</definedName>
    <definedName name="nonlignite_multiplier" localSheetId="21">#REF!</definedName>
    <definedName name="nonlignite_multiplier" localSheetId="24">#REF!</definedName>
    <definedName name="nonlignite_multiplier" localSheetId="26">#REF!</definedName>
    <definedName name="nonlignite_multiplier" localSheetId="34">#REF!</definedName>
    <definedName name="nonlignite_multiplier">#REF!</definedName>
    <definedName name="tax_fuel_labels">'Tax_Share of Price'!$A$2:$A$22</definedName>
    <definedName name="Tax_share">'Tax_Share of Price'!$B$2:$AI$22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91" l="1"/>
  <c r="F3" i="79" l="1"/>
  <c r="B28" i="65"/>
  <c r="B6" i="65" l="1"/>
  <c r="B7" i="65" s="1"/>
  <c r="C19" i="65" l="1"/>
  <c r="B19" i="65"/>
  <c r="B7" i="97"/>
  <c r="J35" i="65"/>
  <c r="G17" i="68" l="1"/>
  <c r="G16" i="68"/>
  <c r="F4" i="68"/>
  <c r="F3" i="68"/>
  <c r="C4" i="64"/>
  <c r="B5" i="64" l="1"/>
  <c r="B6" i="64" s="1"/>
  <c r="B7" i="64" s="1"/>
  <c r="B8" i="64" s="1"/>
  <c r="B4" i="64"/>
  <c r="J17" i="64"/>
  <c r="F4" i="64"/>
  <c r="G17" i="65" l="1"/>
  <c r="G18" i="65" s="1"/>
  <c r="G19" i="65" s="1"/>
  <c r="G20" i="65" s="1"/>
  <c r="G7" i="65"/>
  <c r="G8" i="65" s="1"/>
  <c r="G9" i="65" s="1"/>
  <c r="G10" i="65" s="1"/>
  <c r="F5" i="87" l="1"/>
  <c r="K5" i="64"/>
  <c r="K6" i="64" s="1"/>
  <c r="K7" i="64" s="1"/>
  <c r="K8" i="64" s="1"/>
  <c r="H61" i="64" l="1"/>
  <c r="H60" i="64"/>
  <c r="J24" i="64" s="1"/>
  <c r="H59" i="64"/>
  <c r="H58" i="64"/>
  <c r="H57" i="64"/>
  <c r="H56" i="64"/>
  <c r="H55" i="64"/>
  <c r="H54" i="64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H40" i="64"/>
  <c r="H39" i="64"/>
  <c r="J22" i="64" s="1"/>
  <c r="H38" i="64"/>
  <c r="H37" i="64"/>
  <c r="H36" i="64"/>
  <c r="H35" i="64"/>
  <c r="H34" i="64"/>
  <c r="J20" i="64" s="1"/>
  <c r="H33" i="64"/>
  <c r="H32" i="64"/>
  <c r="H31" i="64"/>
  <c r="J19" i="64" s="1"/>
  <c r="H4" i="64" s="1"/>
  <c r="H30" i="64"/>
  <c r="H29" i="64"/>
  <c r="H28" i="64"/>
  <c r="H27" i="64"/>
  <c r="H26" i="64"/>
  <c r="J25" i="64"/>
  <c r="J4" i="64" s="1"/>
  <c r="I25" i="64"/>
  <c r="H25" i="64"/>
  <c r="I24" i="64"/>
  <c r="H24" i="64"/>
  <c r="I23" i="64"/>
  <c r="H23" i="64"/>
  <c r="J18" i="64" s="1"/>
  <c r="G4" i="64" s="1"/>
  <c r="I22" i="64"/>
  <c r="H22" i="64"/>
  <c r="J21" i="64"/>
  <c r="I21" i="64"/>
  <c r="H21" i="64"/>
  <c r="I20" i="64"/>
  <c r="H20" i="64"/>
  <c r="I19" i="64"/>
  <c r="H19" i="64"/>
  <c r="I18" i="64"/>
  <c r="H18" i="64"/>
  <c r="I17" i="64"/>
  <c r="H17" i="64"/>
  <c r="J23" i="64" l="1"/>
  <c r="I4" i="64" s="1"/>
  <c r="C5" i="64" s="1"/>
  <c r="C6" i="64" s="1"/>
  <c r="C7" i="64" s="1"/>
  <c r="C8" i="64" s="1"/>
  <c r="B5" i="87"/>
  <c r="A4" i="64" l="1"/>
  <c r="L4" i="64"/>
  <c r="L5" i="64" s="1"/>
  <c r="L6" i="64" s="1"/>
  <c r="L7" i="64" s="1"/>
  <c r="L8" i="64" s="1"/>
  <c r="D28" i="91"/>
  <c r="E28" i="91" s="1"/>
  <c r="D27" i="91"/>
  <c r="G36" i="68"/>
  <c r="G13" i="68"/>
  <c r="G15" i="68" s="1"/>
  <c r="F27" i="91" l="1"/>
  <c r="E27" i="91"/>
  <c r="D32" i="91"/>
  <c r="AI28" i="91"/>
  <c r="AD28" i="91"/>
  <c r="Z28" i="91"/>
  <c r="U28" i="91"/>
  <c r="Q28" i="91"/>
  <c r="L28" i="91"/>
  <c r="H28" i="91"/>
  <c r="AG27" i="91"/>
  <c r="AC27" i="91"/>
  <c r="Y27" i="91"/>
  <c r="U27" i="91"/>
  <c r="Q27" i="91"/>
  <c r="M27" i="91"/>
  <c r="I27" i="91"/>
  <c r="H27" i="91"/>
  <c r="D29" i="91"/>
  <c r="D31" i="91"/>
  <c r="AH28" i="91"/>
  <c r="AC28" i="91"/>
  <c r="Y28" i="91"/>
  <c r="T28" i="91"/>
  <c r="P28" i="91"/>
  <c r="K28" i="91"/>
  <c r="F28" i="91"/>
  <c r="AF27" i="91"/>
  <c r="AB27" i="91"/>
  <c r="X27" i="91"/>
  <c r="T27" i="91"/>
  <c r="P27" i="91"/>
  <c r="L27" i="91"/>
  <c r="D34" i="91"/>
  <c r="D30" i="91"/>
  <c r="C28" i="91"/>
  <c r="B28" i="91" s="1"/>
  <c r="AG28" i="91"/>
  <c r="AB28" i="91"/>
  <c r="X28" i="91"/>
  <c r="S28" i="91"/>
  <c r="N28" i="91"/>
  <c r="J28" i="91"/>
  <c r="AI27" i="91"/>
  <c r="AE27" i="91"/>
  <c r="AA27" i="91"/>
  <c r="W27" i="91"/>
  <c r="S27" i="91"/>
  <c r="O27" i="91"/>
  <c r="K27" i="91"/>
  <c r="G27" i="91"/>
  <c r="D33" i="91"/>
  <c r="C27" i="91"/>
  <c r="B27" i="91" s="1"/>
  <c r="AF28" i="91"/>
  <c r="AA28" i="91"/>
  <c r="V28" i="91"/>
  <c r="R28" i="91"/>
  <c r="M28" i="91"/>
  <c r="I28" i="91"/>
  <c r="AH27" i="91"/>
  <c r="AD27" i="91"/>
  <c r="Z27" i="91"/>
  <c r="V27" i="91"/>
  <c r="R27" i="91"/>
  <c r="N27" i="91"/>
  <c r="J27" i="91"/>
  <c r="AE28" i="91"/>
  <c r="W28" i="91"/>
  <c r="O28" i="91"/>
  <c r="G28" i="91"/>
  <c r="C33" i="91" l="1"/>
  <c r="B33" i="91" s="1"/>
  <c r="E33" i="91"/>
  <c r="F33" i="91" s="1"/>
  <c r="G33" i="91" s="1"/>
  <c r="H33" i="91" s="1"/>
  <c r="I33" i="91" s="1"/>
  <c r="J33" i="91" s="1"/>
  <c r="K33" i="91" s="1"/>
  <c r="L33" i="91" s="1"/>
  <c r="M33" i="91" s="1"/>
  <c r="N33" i="91" s="1"/>
  <c r="O33" i="91" s="1"/>
  <c r="P33" i="91" s="1"/>
  <c r="Q33" i="91" s="1"/>
  <c r="R33" i="91" s="1"/>
  <c r="S33" i="91" s="1"/>
  <c r="T33" i="91" s="1"/>
  <c r="U33" i="91" s="1"/>
  <c r="V33" i="91" s="1"/>
  <c r="W33" i="91" s="1"/>
  <c r="X33" i="91" s="1"/>
  <c r="Y33" i="91" s="1"/>
  <c r="Z33" i="91" s="1"/>
  <c r="AA33" i="91" s="1"/>
  <c r="AB33" i="91" s="1"/>
  <c r="AC33" i="91" s="1"/>
  <c r="AD33" i="91" s="1"/>
  <c r="AE33" i="91" s="1"/>
  <c r="AF33" i="91" s="1"/>
  <c r="AG33" i="91" s="1"/>
  <c r="AH33" i="91" s="1"/>
  <c r="AI33" i="91" s="1"/>
  <c r="E30" i="91"/>
  <c r="F30" i="91" s="1"/>
  <c r="G30" i="91" s="1"/>
  <c r="H30" i="91" s="1"/>
  <c r="I30" i="91" s="1"/>
  <c r="J30" i="91" s="1"/>
  <c r="K30" i="91" s="1"/>
  <c r="L30" i="91" s="1"/>
  <c r="M30" i="91" s="1"/>
  <c r="N30" i="91" s="1"/>
  <c r="O30" i="91" s="1"/>
  <c r="P30" i="91" s="1"/>
  <c r="Q30" i="91" s="1"/>
  <c r="R30" i="91" s="1"/>
  <c r="S30" i="91" s="1"/>
  <c r="T30" i="91" s="1"/>
  <c r="U30" i="91" s="1"/>
  <c r="V30" i="91" s="1"/>
  <c r="W30" i="91" s="1"/>
  <c r="X30" i="91" s="1"/>
  <c r="Y30" i="91" s="1"/>
  <c r="Z30" i="91" s="1"/>
  <c r="AA30" i="91" s="1"/>
  <c r="AB30" i="91" s="1"/>
  <c r="AC30" i="91" s="1"/>
  <c r="AD30" i="91" s="1"/>
  <c r="AE30" i="91" s="1"/>
  <c r="AF30" i="91" s="1"/>
  <c r="AG30" i="91" s="1"/>
  <c r="AH30" i="91" s="1"/>
  <c r="AI30" i="91" s="1"/>
  <c r="C30" i="91"/>
  <c r="B30" i="91" s="1"/>
  <c r="C31" i="91"/>
  <c r="B31" i="91" s="1"/>
  <c r="E31" i="91"/>
  <c r="F31" i="91" s="1"/>
  <c r="G31" i="91" s="1"/>
  <c r="H31" i="91" s="1"/>
  <c r="I31" i="91" s="1"/>
  <c r="J31" i="91" s="1"/>
  <c r="K31" i="91" s="1"/>
  <c r="L31" i="91" s="1"/>
  <c r="M31" i="91" s="1"/>
  <c r="N31" i="91" s="1"/>
  <c r="O31" i="91" s="1"/>
  <c r="P31" i="91" s="1"/>
  <c r="Q31" i="91" s="1"/>
  <c r="R31" i="91" s="1"/>
  <c r="S31" i="91" s="1"/>
  <c r="T31" i="91" s="1"/>
  <c r="U31" i="91" s="1"/>
  <c r="V31" i="91" s="1"/>
  <c r="W31" i="91" s="1"/>
  <c r="X31" i="91" s="1"/>
  <c r="Y31" i="91" s="1"/>
  <c r="Z31" i="91" s="1"/>
  <c r="AA31" i="91" s="1"/>
  <c r="AB31" i="91" s="1"/>
  <c r="AC31" i="91" s="1"/>
  <c r="AD31" i="91" s="1"/>
  <c r="AE31" i="91" s="1"/>
  <c r="AF31" i="91" s="1"/>
  <c r="AG31" i="91" s="1"/>
  <c r="AH31" i="91" s="1"/>
  <c r="AI31" i="91" s="1"/>
  <c r="E34" i="91"/>
  <c r="F34" i="91" s="1"/>
  <c r="G34" i="91" s="1"/>
  <c r="H34" i="91" s="1"/>
  <c r="I34" i="91" s="1"/>
  <c r="J34" i="91" s="1"/>
  <c r="K34" i="91" s="1"/>
  <c r="L34" i="91" s="1"/>
  <c r="M34" i="91" s="1"/>
  <c r="N34" i="91" s="1"/>
  <c r="O34" i="91" s="1"/>
  <c r="P34" i="91" s="1"/>
  <c r="Q34" i="91" s="1"/>
  <c r="R34" i="91" s="1"/>
  <c r="S34" i="91" s="1"/>
  <c r="T34" i="91" s="1"/>
  <c r="U34" i="91" s="1"/>
  <c r="V34" i="91" s="1"/>
  <c r="W34" i="91" s="1"/>
  <c r="X34" i="91" s="1"/>
  <c r="Y34" i="91" s="1"/>
  <c r="Z34" i="91" s="1"/>
  <c r="AA34" i="91" s="1"/>
  <c r="AB34" i="91" s="1"/>
  <c r="AC34" i="91" s="1"/>
  <c r="AD34" i="91" s="1"/>
  <c r="AE34" i="91" s="1"/>
  <c r="AF34" i="91" s="1"/>
  <c r="AG34" i="91" s="1"/>
  <c r="AH34" i="91" s="1"/>
  <c r="AI34" i="91" s="1"/>
  <c r="C34" i="91"/>
  <c r="B34" i="91" s="1"/>
  <c r="C29" i="91"/>
  <c r="B29" i="91" s="1"/>
  <c r="E29" i="91"/>
  <c r="F29" i="91" s="1"/>
  <c r="G29" i="91" s="1"/>
  <c r="H29" i="91" s="1"/>
  <c r="I29" i="91" s="1"/>
  <c r="J29" i="91" s="1"/>
  <c r="K29" i="91" s="1"/>
  <c r="L29" i="91" s="1"/>
  <c r="M29" i="91" s="1"/>
  <c r="N29" i="91" s="1"/>
  <c r="O29" i="91" s="1"/>
  <c r="P29" i="91" s="1"/>
  <c r="Q29" i="91" s="1"/>
  <c r="R29" i="91" s="1"/>
  <c r="S29" i="91" s="1"/>
  <c r="T29" i="91" s="1"/>
  <c r="U29" i="91" s="1"/>
  <c r="V29" i="91" s="1"/>
  <c r="W29" i="91" s="1"/>
  <c r="X29" i="91" s="1"/>
  <c r="Y29" i="91" s="1"/>
  <c r="Z29" i="91" s="1"/>
  <c r="AA29" i="91" s="1"/>
  <c r="AB29" i="91" s="1"/>
  <c r="AC29" i="91" s="1"/>
  <c r="AD29" i="91" s="1"/>
  <c r="AE29" i="91" s="1"/>
  <c r="AF29" i="91" s="1"/>
  <c r="AG29" i="91" s="1"/>
  <c r="AH29" i="91" s="1"/>
  <c r="AI29" i="91" s="1"/>
  <c r="C32" i="91"/>
  <c r="B32" i="91" s="1"/>
  <c r="E32" i="91"/>
  <c r="F32" i="91" s="1"/>
  <c r="G32" i="91" s="1"/>
  <c r="H32" i="91" s="1"/>
  <c r="I32" i="91" s="1"/>
  <c r="J32" i="91" s="1"/>
  <c r="K32" i="91" s="1"/>
  <c r="L32" i="91" s="1"/>
  <c r="M32" i="91" s="1"/>
  <c r="N32" i="91" s="1"/>
  <c r="O32" i="91" s="1"/>
  <c r="P32" i="91" s="1"/>
  <c r="Q32" i="91" s="1"/>
  <c r="R32" i="91" s="1"/>
  <c r="S32" i="91" s="1"/>
  <c r="T32" i="91" s="1"/>
  <c r="U32" i="91" s="1"/>
  <c r="V32" i="91" s="1"/>
  <c r="W32" i="91" s="1"/>
  <c r="X32" i="91" s="1"/>
  <c r="Y32" i="91" s="1"/>
  <c r="Z32" i="91" s="1"/>
  <c r="AA32" i="91" s="1"/>
  <c r="AB32" i="91" s="1"/>
  <c r="AC32" i="91" s="1"/>
  <c r="AD32" i="91" s="1"/>
  <c r="AE32" i="91" s="1"/>
  <c r="AF32" i="91" s="1"/>
  <c r="AG32" i="91" s="1"/>
  <c r="AH32" i="91" s="1"/>
  <c r="AI32" i="91" s="1"/>
  <c r="AA41" i="94"/>
  <c r="AA209" i="91" s="1"/>
  <c r="T41" i="94"/>
  <c r="T209" i="91" s="1"/>
  <c r="S41" i="94"/>
  <c r="S209" i="91" s="1"/>
  <c r="F37" i="94"/>
  <c r="E37" i="94"/>
  <c r="AG41" i="94" s="1"/>
  <c r="AG209" i="91" s="1"/>
  <c r="L24" i="94"/>
  <c r="K24" i="94"/>
  <c r="J24" i="94"/>
  <c r="I24" i="94"/>
  <c r="H24" i="94"/>
  <c r="G24" i="94"/>
  <c r="F24" i="94"/>
  <c r="E24" i="94"/>
  <c r="D24" i="94"/>
  <c r="D37" i="94" s="1"/>
  <c r="C24" i="94"/>
  <c r="B24" i="94"/>
  <c r="S211" i="91" l="1"/>
  <c r="S212" i="91"/>
  <c r="S213" i="91"/>
  <c r="T213" i="91"/>
  <c r="T211" i="91"/>
  <c r="T212" i="91"/>
  <c r="AG212" i="91"/>
  <c r="AG213" i="91"/>
  <c r="AG211" i="91"/>
  <c r="AA211" i="91"/>
  <c r="AA212" i="91"/>
  <c r="AA213" i="91"/>
  <c r="U41" i="94"/>
  <c r="U209" i="91" s="1"/>
  <c r="AC41" i="94"/>
  <c r="AC209" i="91" s="1"/>
  <c r="R41" i="94"/>
  <c r="R209" i="91" s="1"/>
  <c r="Z41" i="94"/>
  <c r="Z209" i="91" s="1"/>
  <c r="AH41" i="94"/>
  <c r="AH209" i="91" s="1"/>
  <c r="AI41" i="94"/>
  <c r="AI209" i="91" s="1"/>
  <c r="AB41" i="94"/>
  <c r="AB209" i="91" s="1"/>
  <c r="I41" i="94"/>
  <c r="I209" i="91" s="1"/>
  <c r="M41" i="94"/>
  <c r="M209" i="91" s="1"/>
  <c r="K41" i="94"/>
  <c r="K209" i="91" s="1"/>
  <c r="H41" i="94"/>
  <c r="H209" i="91" s="1"/>
  <c r="E41" i="94"/>
  <c r="E209" i="91" s="1"/>
  <c r="L41" i="94"/>
  <c r="L209" i="91" s="1"/>
  <c r="D41" i="94"/>
  <c r="D209" i="91" s="1"/>
  <c r="B41" i="94"/>
  <c r="B209" i="91" s="1"/>
  <c r="O41" i="94"/>
  <c r="O209" i="91" s="1"/>
  <c r="G41" i="94"/>
  <c r="G209" i="91" s="1"/>
  <c r="J41" i="94"/>
  <c r="J209" i="91" s="1"/>
  <c r="N41" i="94"/>
  <c r="N209" i="91" s="1"/>
  <c r="F41" i="94"/>
  <c r="F209" i="91" s="1"/>
  <c r="C41" i="94"/>
  <c r="C209" i="91" s="1"/>
  <c r="V41" i="94"/>
  <c r="V209" i="91" s="1"/>
  <c r="AD41" i="94"/>
  <c r="AD209" i="91" s="1"/>
  <c r="W41" i="94"/>
  <c r="W209" i="91" s="1"/>
  <c r="AE41" i="94"/>
  <c r="AE209" i="91" s="1"/>
  <c r="P41" i="94"/>
  <c r="P209" i="91" s="1"/>
  <c r="X41" i="94"/>
  <c r="X209" i="91" s="1"/>
  <c r="AF41" i="94"/>
  <c r="AF209" i="91" s="1"/>
  <c r="Q41" i="94"/>
  <c r="Q209" i="91" s="1"/>
  <c r="Y41" i="94"/>
  <c r="Y209" i="91" s="1"/>
  <c r="AF213" i="91" l="1"/>
  <c r="AF211" i="91"/>
  <c r="AF212" i="91"/>
  <c r="O211" i="91"/>
  <c r="O212" i="91"/>
  <c r="O213" i="91"/>
  <c r="E212" i="91"/>
  <c r="E213" i="91"/>
  <c r="E211" i="91"/>
  <c r="I212" i="91"/>
  <c r="I213" i="91"/>
  <c r="I211" i="91"/>
  <c r="Z211" i="91"/>
  <c r="Z212" i="91"/>
  <c r="Z213" i="91"/>
  <c r="X213" i="91"/>
  <c r="X211" i="91"/>
  <c r="X212" i="91"/>
  <c r="AD211" i="91"/>
  <c r="AD212" i="91"/>
  <c r="AD213" i="91"/>
  <c r="N211" i="91"/>
  <c r="N212" i="91"/>
  <c r="N213" i="91"/>
  <c r="B213" i="91"/>
  <c r="B212" i="91"/>
  <c r="B211" i="91"/>
  <c r="H213" i="91"/>
  <c r="H211" i="91"/>
  <c r="H212" i="91"/>
  <c r="AB213" i="91"/>
  <c r="AB211" i="91"/>
  <c r="AB212" i="91"/>
  <c r="R211" i="91"/>
  <c r="R212" i="91"/>
  <c r="R213" i="91"/>
  <c r="W211" i="91"/>
  <c r="W212" i="91"/>
  <c r="W213" i="91"/>
  <c r="P213" i="91"/>
  <c r="P211" i="91"/>
  <c r="P212" i="91"/>
  <c r="J211" i="91"/>
  <c r="J212" i="91"/>
  <c r="J213" i="91"/>
  <c r="D213" i="91"/>
  <c r="D211" i="91"/>
  <c r="D212" i="91"/>
  <c r="K211" i="91"/>
  <c r="K212" i="91"/>
  <c r="K213" i="91"/>
  <c r="AI211" i="91"/>
  <c r="AI212" i="91"/>
  <c r="AI213" i="91"/>
  <c r="AC212" i="91"/>
  <c r="AC213" i="91"/>
  <c r="AC211" i="91"/>
  <c r="F211" i="91"/>
  <c r="F212" i="91"/>
  <c r="F213" i="91"/>
  <c r="Y212" i="91"/>
  <c r="Y213" i="91"/>
  <c r="Y211" i="91"/>
  <c r="V211" i="91"/>
  <c r="V212" i="91"/>
  <c r="V213" i="91"/>
  <c r="Q212" i="91"/>
  <c r="Q213" i="91"/>
  <c r="Q211" i="91"/>
  <c r="AE211" i="91"/>
  <c r="AE212" i="91"/>
  <c r="AE213" i="91"/>
  <c r="C211" i="91"/>
  <c r="C212" i="91"/>
  <c r="C213" i="91"/>
  <c r="G211" i="91"/>
  <c r="G212" i="91"/>
  <c r="G213" i="91"/>
  <c r="L213" i="91"/>
  <c r="L211" i="91"/>
  <c r="L212" i="91"/>
  <c r="M212" i="91"/>
  <c r="M213" i="91"/>
  <c r="M211" i="91"/>
  <c r="AH211" i="91"/>
  <c r="AH212" i="91"/>
  <c r="AH213" i="91"/>
  <c r="U212" i="91"/>
  <c r="U213" i="91"/>
  <c r="U211" i="91"/>
  <c r="B8" i="52" l="1"/>
  <c r="B7" i="52"/>
  <c r="B6" i="52"/>
  <c r="B5" i="52"/>
  <c r="B4" i="52"/>
  <c r="B3" i="52"/>
  <c r="B2" i="52"/>
  <c r="B8" i="45"/>
  <c r="B7" i="45"/>
  <c r="B6" i="45"/>
  <c r="B5" i="45"/>
  <c r="B4" i="45"/>
  <c r="B3" i="45"/>
  <c r="B2" i="45"/>
  <c r="B8" i="44"/>
  <c r="B7" i="44"/>
  <c r="B6" i="44"/>
  <c r="B5" i="44"/>
  <c r="B4" i="44"/>
  <c r="B3" i="44"/>
  <c r="B2" i="44"/>
  <c r="B8" i="43"/>
  <c r="B7" i="43"/>
  <c r="B6" i="43"/>
  <c r="B5" i="43"/>
  <c r="B4" i="43"/>
  <c r="B3" i="43"/>
  <c r="B2" i="43"/>
  <c r="B3" i="27"/>
  <c r="B4" i="27"/>
  <c r="B5" i="27"/>
  <c r="B6" i="27"/>
  <c r="B7" i="27"/>
  <c r="B8" i="27"/>
  <c r="B2" i="27"/>
  <c r="B3" i="26"/>
  <c r="B4" i="26"/>
  <c r="B5" i="26"/>
  <c r="B6" i="26"/>
  <c r="B7" i="26"/>
  <c r="B8" i="26"/>
  <c r="B2" i="26"/>
  <c r="B3" i="25"/>
  <c r="B4" i="25"/>
  <c r="B5" i="25"/>
  <c r="B6" i="25"/>
  <c r="B7" i="25"/>
  <c r="B8" i="25"/>
  <c r="B2" i="25"/>
  <c r="AH10" i="91"/>
  <c r="AI10" i="91"/>
  <c r="F10" i="91"/>
  <c r="G10" i="91"/>
  <c r="H10" i="91"/>
  <c r="I10" i="91"/>
  <c r="J10" i="91"/>
  <c r="K10" i="91"/>
  <c r="L10" i="91"/>
  <c r="M10" i="91"/>
  <c r="N10" i="91"/>
  <c r="O10" i="91"/>
  <c r="P10" i="91"/>
  <c r="Q10" i="91"/>
  <c r="R10" i="91"/>
  <c r="S10" i="91"/>
  <c r="T10" i="91"/>
  <c r="U10" i="91"/>
  <c r="V10" i="91"/>
  <c r="W10" i="91"/>
  <c r="X10" i="91"/>
  <c r="Y10" i="91"/>
  <c r="Z10" i="91"/>
  <c r="AA10" i="91"/>
  <c r="AB10" i="91"/>
  <c r="AC10" i="91"/>
  <c r="AD10" i="91"/>
  <c r="AE10" i="91"/>
  <c r="AF10" i="91"/>
  <c r="AG10" i="91"/>
  <c r="F45" i="91"/>
  <c r="G45" i="91"/>
  <c r="H45" i="91"/>
  <c r="I45" i="91"/>
  <c r="J45" i="91"/>
  <c r="K45" i="91"/>
  <c r="L45" i="91"/>
  <c r="M45" i="91"/>
  <c r="N45" i="91"/>
  <c r="O45" i="91"/>
  <c r="P45" i="91"/>
  <c r="Q45" i="91"/>
  <c r="R45" i="91"/>
  <c r="S45" i="91"/>
  <c r="T45" i="91"/>
  <c r="U45" i="91"/>
  <c r="V45" i="91"/>
  <c r="W45" i="91"/>
  <c r="X45" i="91"/>
  <c r="Y45" i="91"/>
  <c r="Z45" i="91"/>
  <c r="AA45" i="91"/>
  <c r="AB45" i="91"/>
  <c r="AC45" i="91"/>
  <c r="AD45" i="91"/>
  <c r="AE45" i="91"/>
  <c r="AF45" i="91"/>
  <c r="AG45" i="91"/>
  <c r="AH45" i="91"/>
  <c r="AI45" i="91"/>
  <c r="F56" i="91"/>
  <c r="G56" i="91"/>
  <c r="H56" i="91"/>
  <c r="I56" i="91"/>
  <c r="J56" i="91"/>
  <c r="K56" i="91"/>
  <c r="L56" i="91"/>
  <c r="M56" i="91"/>
  <c r="N56" i="91"/>
  <c r="O56" i="91"/>
  <c r="P56" i="91"/>
  <c r="Q56" i="91"/>
  <c r="R56" i="91"/>
  <c r="S56" i="91"/>
  <c r="T56" i="91"/>
  <c r="U56" i="91"/>
  <c r="V56" i="91"/>
  <c r="W56" i="91"/>
  <c r="X56" i="91"/>
  <c r="Y56" i="91"/>
  <c r="Z56" i="91"/>
  <c r="AA56" i="91"/>
  <c r="AB56" i="91"/>
  <c r="AC56" i="91"/>
  <c r="AD56" i="91"/>
  <c r="AE56" i="91"/>
  <c r="AF56" i="91"/>
  <c r="AG56" i="91"/>
  <c r="AH56" i="91"/>
  <c r="AI56" i="91"/>
  <c r="F66" i="91"/>
  <c r="G66" i="91"/>
  <c r="H66" i="91"/>
  <c r="I66" i="91"/>
  <c r="J66" i="91"/>
  <c r="K66" i="91"/>
  <c r="L66" i="91"/>
  <c r="M66" i="91"/>
  <c r="N66" i="91"/>
  <c r="O66" i="91"/>
  <c r="P66" i="91"/>
  <c r="Q66" i="91"/>
  <c r="R66" i="91"/>
  <c r="S66" i="91"/>
  <c r="T66" i="91"/>
  <c r="U66" i="91"/>
  <c r="V66" i="91"/>
  <c r="W66" i="91"/>
  <c r="X66" i="91"/>
  <c r="Y66" i="91"/>
  <c r="Z66" i="91"/>
  <c r="AA66" i="91"/>
  <c r="AB66" i="91"/>
  <c r="AC66" i="91"/>
  <c r="AD66" i="91"/>
  <c r="AE66" i="91"/>
  <c r="AF66" i="91"/>
  <c r="AG66" i="91"/>
  <c r="AH66" i="91"/>
  <c r="AI66" i="91"/>
  <c r="F76" i="91"/>
  <c r="G76" i="91"/>
  <c r="H76" i="91"/>
  <c r="I76" i="91"/>
  <c r="J76" i="91"/>
  <c r="K76" i="91"/>
  <c r="L76" i="91"/>
  <c r="M76" i="91"/>
  <c r="N76" i="91"/>
  <c r="O76" i="91"/>
  <c r="P76" i="91"/>
  <c r="Q76" i="91"/>
  <c r="R76" i="91"/>
  <c r="S76" i="91"/>
  <c r="T76" i="91"/>
  <c r="U76" i="91"/>
  <c r="V76" i="91"/>
  <c r="W76" i="91"/>
  <c r="X76" i="91"/>
  <c r="Y76" i="91"/>
  <c r="Z76" i="91"/>
  <c r="AA76" i="91"/>
  <c r="AB76" i="91"/>
  <c r="AC76" i="91"/>
  <c r="AD76" i="91"/>
  <c r="AE76" i="91"/>
  <c r="AF76" i="91"/>
  <c r="AG76" i="91"/>
  <c r="AH76" i="91"/>
  <c r="AI76" i="91"/>
  <c r="F94" i="91"/>
  <c r="G94" i="91"/>
  <c r="H94" i="91"/>
  <c r="I94" i="91"/>
  <c r="J94" i="91"/>
  <c r="K94" i="91"/>
  <c r="L94" i="91"/>
  <c r="M94" i="91"/>
  <c r="N94" i="91"/>
  <c r="O94" i="91"/>
  <c r="P94" i="91"/>
  <c r="Q94" i="91"/>
  <c r="R94" i="91"/>
  <c r="S94" i="91"/>
  <c r="T94" i="91"/>
  <c r="U94" i="91"/>
  <c r="V94" i="91"/>
  <c r="W94" i="91"/>
  <c r="X94" i="91"/>
  <c r="Y94" i="91"/>
  <c r="Z94" i="91"/>
  <c r="AA94" i="91"/>
  <c r="AB94" i="91"/>
  <c r="AC94" i="91"/>
  <c r="AD94" i="91"/>
  <c r="AE94" i="91"/>
  <c r="AF94" i="91"/>
  <c r="AG94" i="91"/>
  <c r="AH94" i="91"/>
  <c r="AI94" i="91"/>
  <c r="F96" i="91"/>
  <c r="G96" i="91"/>
  <c r="H96" i="91"/>
  <c r="I96" i="91"/>
  <c r="J96" i="91"/>
  <c r="K96" i="91"/>
  <c r="L96" i="91"/>
  <c r="M96" i="91"/>
  <c r="N96" i="91"/>
  <c r="O96" i="91"/>
  <c r="P96" i="91"/>
  <c r="Q96" i="91"/>
  <c r="R96" i="91"/>
  <c r="S96" i="91"/>
  <c r="T96" i="91"/>
  <c r="U96" i="91"/>
  <c r="V96" i="91"/>
  <c r="W96" i="91"/>
  <c r="X96" i="91"/>
  <c r="Y96" i="91"/>
  <c r="Z96" i="91"/>
  <c r="AA96" i="91"/>
  <c r="AB96" i="91"/>
  <c r="AC96" i="91"/>
  <c r="AD96" i="91"/>
  <c r="AE96" i="91"/>
  <c r="AF96" i="91"/>
  <c r="AG96" i="91"/>
  <c r="AH96" i="91"/>
  <c r="AI96" i="91"/>
  <c r="F114" i="91"/>
  <c r="G114" i="91"/>
  <c r="H114" i="91"/>
  <c r="I114" i="91"/>
  <c r="J114" i="91"/>
  <c r="K114" i="91"/>
  <c r="L114" i="91"/>
  <c r="M114" i="91"/>
  <c r="N114" i="91"/>
  <c r="O114" i="91"/>
  <c r="P114" i="91"/>
  <c r="Q114" i="91"/>
  <c r="R114" i="91"/>
  <c r="S114" i="91"/>
  <c r="T114" i="91"/>
  <c r="U114" i="91"/>
  <c r="V114" i="91"/>
  <c r="W114" i="91"/>
  <c r="X114" i="91"/>
  <c r="Y114" i="91"/>
  <c r="Z114" i="91"/>
  <c r="AA114" i="91"/>
  <c r="AB114" i="91"/>
  <c r="AC114" i="91"/>
  <c r="AD114" i="91"/>
  <c r="AE114" i="91"/>
  <c r="AF114" i="91"/>
  <c r="AG114" i="91"/>
  <c r="AH114" i="91"/>
  <c r="AI114" i="91"/>
  <c r="F116" i="91"/>
  <c r="G116" i="91"/>
  <c r="H116" i="91"/>
  <c r="I116" i="91"/>
  <c r="J116" i="91"/>
  <c r="K116" i="91"/>
  <c r="L116" i="91"/>
  <c r="M116" i="91"/>
  <c r="N116" i="91"/>
  <c r="O116" i="91"/>
  <c r="P116" i="91"/>
  <c r="Q116" i="91"/>
  <c r="R116" i="91"/>
  <c r="S116" i="91"/>
  <c r="T116" i="91"/>
  <c r="U116" i="91"/>
  <c r="V116" i="91"/>
  <c r="W116" i="91"/>
  <c r="X116" i="91"/>
  <c r="Y116" i="91"/>
  <c r="Z116" i="91"/>
  <c r="AA116" i="91"/>
  <c r="AB116" i="91"/>
  <c r="AC116" i="91"/>
  <c r="AD116" i="91"/>
  <c r="AE116" i="91"/>
  <c r="AF116" i="91"/>
  <c r="AG116" i="91"/>
  <c r="AH116" i="91"/>
  <c r="AI116" i="91"/>
  <c r="F130" i="91"/>
  <c r="G130" i="91"/>
  <c r="H130" i="91"/>
  <c r="I130" i="91"/>
  <c r="J130" i="91"/>
  <c r="K130" i="91"/>
  <c r="L130" i="91"/>
  <c r="M130" i="91"/>
  <c r="N130" i="91"/>
  <c r="O130" i="91"/>
  <c r="P130" i="91"/>
  <c r="Q130" i="91"/>
  <c r="R130" i="91"/>
  <c r="S130" i="91"/>
  <c r="T130" i="91"/>
  <c r="U130" i="91"/>
  <c r="V130" i="91"/>
  <c r="W130" i="91"/>
  <c r="X130" i="91"/>
  <c r="Y130" i="91"/>
  <c r="Z130" i="91"/>
  <c r="AA130" i="91"/>
  <c r="AB130" i="91"/>
  <c r="AC130" i="91"/>
  <c r="AD130" i="91"/>
  <c r="AE130" i="91"/>
  <c r="AF130" i="91"/>
  <c r="AG130" i="91"/>
  <c r="AH130" i="91"/>
  <c r="AI130" i="91"/>
  <c r="F133" i="91"/>
  <c r="F136" i="91" s="1"/>
  <c r="G133" i="91"/>
  <c r="H133" i="91"/>
  <c r="I133" i="91"/>
  <c r="J133" i="91"/>
  <c r="K133" i="91"/>
  <c r="L133" i="91"/>
  <c r="M133" i="91"/>
  <c r="N133" i="91"/>
  <c r="O133" i="91"/>
  <c r="P133" i="91"/>
  <c r="Q133" i="91"/>
  <c r="R133" i="91"/>
  <c r="S133" i="91"/>
  <c r="T133" i="91"/>
  <c r="U133" i="91"/>
  <c r="V133" i="91"/>
  <c r="W133" i="91"/>
  <c r="X133" i="91"/>
  <c r="Y133" i="91"/>
  <c r="Z133" i="91"/>
  <c r="Z136" i="91" s="1"/>
  <c r="AA133" i="91"/>
  <c r="AB133" i="91"/>
  <c r="AC133" i="91"/>
  <c r="AD133" i="91"/>
  <c r="AE133" i="91"/>
  <c r="AF133" i="91"/>
  <c r="AG133" i="91"/>
  <c r="AH133" i="91"/>
  <c r="AI133" i="91"/>
  <c r="G136" i="91"/>
  <c r="H136" i="91"/>
  <c r="L136" i="91"/>
  <c r="M136" i="91"/>
  <c r="O136" i="91"/>
  <c r="U136" i="91"/>
  <c r="V136" i="91"/>
  <c r="W136" i="91"/>
  <c r="AC136" i="91"/>
  <c r="AD136" i="91"/>
  <c r="AE136" i="91"/>
  <c r="AF136" i="91"/>
  <c r="F146" i="91"/>
  <c r="G146" i="91"/>
  <c r="H146" i="91"/>
  <c r="I146" i="91"/>
  <c r="J146" i="91"/>
  <c r="K146" i="91"/>
  <c r="L146" i="91"/>
  <c r="M146" i="91"/>
  <c r="N146" i="91"/>
  <c r="O146" i="91"/>
  <c r="P146" i="91"/>
  <c r="Q146" i="91"/>
  <c r="R146" i="91"/>
  <c r="S146" i="91"/>
  <c r="T146" i="91"/>
  <c r="U146" i="91"/>
  <c r="V146" i="91"/>
  <c r="W146" i="91"/>
  <c r="X146" i="91"/>
  <c r="Y146" i="91"/>
  <c r="Z146" i="91"/>
  <c r="AA146" i="91"/>
  <c r="AB146" i="91"/>
  <c r="AC146" i="91"/>
  <c r="AD146" i="91"/>
  <c r="AE146" i="91"/>
  <c r="AF146" i="91"/>
  <c r="AG146" i="91"/>
  <c r="AH146" i="91"/>
  <c r="AI146" i="91"/>
  <c r="F166" i="91"/>
  <c r="G166" i="91"/>
  <c r="H166" i="91"/>
  <c r="I166" i="91"/>
  <c r="J166" i="91"/>
  <c r="K166" i="91"/>
  <c r="L166" i="91"/>
  <c r="M166" i="91"/>
  <c r="N166" i="91"/>
  <c r="O166" i="91"/>
  <c r="P166" i="91"/>
  <c r="Q166" i="91"/>
  <c r="R166" i="91"/>
  <c r="S166" i="91"/>
  <c r="T166" i="91"/>
  <c r="U166" i="91"/>
  <c r="V166" i="91"/>
  <c r="W166" i="91"/>
  <c r="X166" i="91"/>
  <c r="Y166" i="91"/>
  <c r="Z166" i="91"/>
  <c r="AA166" i="91"/>
  <c r="AB166" i="91"/>
  <c r="AC166" i="91"/>
  <c r="AD166" i="91"/>
  <c r="AE166" i="91"/>
  <c r="AF166" i="91"/>
  <c r="AG166" i="91"/>
  <c r="AH166" i="91"/>
  <c r="AI166" i="91"/>
  <c r="F216" i="91"/>
  <c r="G216" i="91"/>
  <c r="H216" i="91"/>
  <c r="I216" i="91"/>
  <c r="J216" i="91"/>
  <c r="K216" i="91"/>
  <c r="L216" i="91"/>
  <c r="M216" i="91"/>
  <c r="N216" i="91"/>
  <c r="O216" i="91"/>
  <c r="P216" i="91"/>
  <c r="Q216" i="91"/>
  <c r="R216" i="91"/>
  <c r="S216" i="91"/>
  <c r="T216" i="91"/>
  <c r="U216" i="91"/>
  <c r="V216" i="91"/>
  <c r="W216" i="91"/>
  <c r="X216" i="91"/>
  <c r="Y216" i="91"/>
  <c r="Z216" i="91"/>
  <c r="AA216" i="91"/>
  <c r="AB216" i="91"/>
  <c r="AC216" i="91"/>
  <c r="AD216" i="91"/>
  <c r="AE216" i="91"/>
  <c r="AF216" i="91"/>
  <c r="AG216" i="91"/>
  <c r="AH216" i="91"/>
  <c r="AI216" i="91"/>
  <c r="E10" i="91"/>
  <c r="E45" i="91"/>
  <c r="E56" i="91"/>
  <c r="E66" i="91"/>
  <c r="E76" i="91"/>
  <c r="E94" i="91"/>
  <c r="E96" i="91"/>
  <c r="E114" i="91"/>
  <c r="E116" i="91"/>
  <c r="E130" i="91"/>
  <c r="E133" i="91"/>
  <c r="E146" i="91"/>
  <c r="E166" i="91"/>
  <c r="E216" i="91"/>
  <c r="C201" i="91"/>
  <c r="C202" i="91"/>
  <c r="C204" i="91"/>
  <c r="C205" i="91"/>
  <c r="C199" i="91"/>
  <c r="C190" i="91"/>
  <c r="C194" i="91"/>
  <c r="C195" i="91"/>
  <c r="C189" i="91"/>
  <c r="C181" i="91"/>
  <c r="C182" i="91"/>
  <c r="C184" i="91"/>
  <c r="C185" i="91"/>
  <c r="C179" i="91"/>
  <c r="C171" i="91"/>
  <c r="C172" i="91"/>
  <c r="C174" i="91"/>
  <c r="C175" i="91"/>
  <c r="C169" i="91"/>
  <c r="C151" i="91"/>
  <c r="C152" i="91"/>
  <c r="C154" i="91"/>
  <c r="C155" i="91"/>
  <c r="C149" i="91"/>
  <c r="C130" i="91"/>
  <c r="C133" i="91"/>
  <c r="C135" i="91"/>
  <c r="C124" i="91"/>
  <c r="C125" i="91"/>
  <c r="C104" i="91"/>
  <c r="C105" i="91"/>
  <c r="C90" i="91"/>
  <c r="C91" i="91"/>
  <c r="C92" i="91"/>
  <c r="C93" i="91"/>
  <c r="C95" i="91"/>
  <c r="C84" i="91"/>
  <c r="C85" i="91"/>
  <c r="C79" i="91"/>
  <c r="C40" i="91"/>
  <c r="C41" i="91"/>
  <c r="C42" i="91"/>
  <c r="C43" i="91"/>
  <c r="C44" i="91"/>
  <c r="C38" i="91"/>
  <c r="C18" i="91"/>
  <c r="C19" i="91"/>
  <c r="C21" i="91"/>
  <c r="C22" i="91"/>
  <c r="C16" i="91"/>
  <c r="D133" i="91"/>
  <c r="D130" i="91"/>
  <c r="C6" i="91"/>
  <c r="C11" i="91"/>
  <c r="R136" i="91" l="1"/>
  <c r="N136" i="91"/>
  <c r="AG136" i="91"/>
  <c r="I136" i="91"/>
  <c r="Q136" i="91"/>
  <c r="AB136" i="91"/>
  <c r="X136" i="91"/>
  <c r="T136" i="91"/>
  <c r="AH136" i="91"/>
  <c r="Y136" i="91"/>
  <c r="E136" i="91"/>
  <c r="P136" i="91"/>
  <c r="J136" i="91"/>
  <c r="AI136" i="91"/>
  <c r="AA136" i="91"/>
  <c r="S136" i="91"/>
  <c r="K136" i="91"/>
  <c r="B136" i="91" l="1"/>
  <c r="B134" i="91"/>
  <c r="D216" i="91"/>
  <c r="C216" i="91"/>
  <c r="B216" i="91"/>
  <c r="D166" i="91"/>
  <c r="C166" i="91"/>
  <c r="B166" i="91"/>
  <c r="D146" i="91"/>
  <c r="C146" i="91"/>
  <c r="B146" i="91"/>
  <c r="D116" i="91"/>
  <c r="C116" i="91"/>
  <c r="B116" i="91"/>
  <c r="D114" i="91"/>
  <c r="C114" i="91"/>
  <c r="B114" i="91"/>
  <c r="D96" i="91"/>
  <c r="B96" i="91"/>
  <c r="D94" i="91"/>
  <c r="B94" i="91"/>
  <c r="D76" i="91"/>
  <c r="C76" i="91"/>
  <c r="B76" i="91"/>
  <c r="D66" i="91"/>
  <c r="C66" i="91"/>
  <c r="B66" i="91"/>
  <c r="D56" i="91"/>
  <c r="C56" i="91"/>
  <c r="B56" i="91"/>
  <c r="D45" i="91"/>
  <c r="B45" i="91"/>
  <c r="C45" i="91" s="1"/>
  <c r="D10" i="91"/>
  <c r="B10" i="91"/>
  <c r="C10" i="91" s="1"/>
  <c r="B9" i="44" l="1"/>
  <c r="B9" i="26"/>
  <c r="B9" i="43"/>
  <c r="B9" i="25"/>
  <c r="C94" i="91"/>
  <c r="C134" i="91"/>
  <c r="B9" i="45"/>
  <c r="B9" i="27"/>
  <c r="C96" i="91"/>
  <c r="B9" i="52"/>
  <c r="C136" i="91"/>
  <c r="D136" i="91"/>
  <c r="B21" i="90" l="1"/>
  <c r="B13" i="90"/>
  <c r="B12" i="90"/>
  <c r="B9" i="90"/>
  <c r="B5" i="90"/>
  <c r="B14" i="89"/>
  <c r="B20" i="90" s="1"/>
  <c r="B13" i="89"/>
  <c r="B19" i="90" s="1"/>
  <c r="C11" i="86"/>
  <c r="C10" i="86"/>
  <c r="C9" i="86"/>
  <c r="C8" i="86"/>
  <c r="C7" i="86"/>
  <c r="C6" i="86"/>
  <c r="D6" i="86" s="1"/>
  <c r="G80" i="82"/>
  <c r="F80" i="82"/>
  <c r="E80" i="82"/>
  <c r="D80" i="82"/>
  <c r="C80" i="82"/>
  <c r="B80" i="82"/>
  <c r="G79" i="82"/>
  <c r="F79" i="82"/>
  <c r="E79" i="82"/>
  <c r="D79" i="82"/>
  <c r="C79" i="82"/>
  <c r="B79" i="82"/>
  <c r="G78" i="82"/>
  <c r="F78" i="82"/>
  <c r="E78" i="82"/>
  <c r="D78" i="82"/>
  <c r="C78" i="82"/>
  <c r="B78" i="82"/>
  <c r="G77" i="82"/>
  <c r="F77" i="82"/>
  <c r="E77" i="82"/>
  <c r="D77" i="82"/>
  <c r="C77" i="82"/>
  <c r="B77" i="82"/>
  <c r="G76" i="82"/>
  <c r="F76" i="82"/>
  <c r="E76" i="82"/>
  <c r="D76" i="82"/>
  <c r="C76" i="82"/>
  <c r="B76" i="82"/>
  <c r="G75" i="82"/>
  <c r="F75" i="82"/>
  <c r="E75" i="82"/>
  <c r="D75" i="82"/>
  <c r="C75" i="82"/>
  <c r="B75" i="82"/>
  <c r="G74" i="82"/>
  <c r="F74" i="82"/>
  <c r="E74" i="82"/>
  <c r="D74" i="82"/>
  <c r="C74" i="82"/>
  <c r="B74" i="82"/>
  <c r="G73" i="82"/>
  <c r="F73" i="82"/>
  <c r="E73" i="82"/>
  <c r="D73" i="82"/>
  <c r="C73" i="82"/>
  <c r="B73" i="82"/>
  <c r="G72" i="82"/>
  <c r="F72" i="82"/>
  <c r="E72" i="82"/>
  <c r="D72" i="82"/>
  <c r="C72" i="82"/>
  <c r="B72" i="82"/>
  <c r="G71" i="82"/>
  <c r="F71" i="82"/>
  <c r="E71" i="82"/>
  <c r="D71" i="82"/>
  <c r="C71" i="82"/>
  <c r="B71" i="82"/>
  <c r="G70" i="82"/>
  <c r="F70" i="82"/>
  <c r="E70" i="82"/>
  <c r="D70" i="82"/>
  <c r="C70" i="82"/>
  <c r="B70" i="82"/>
  <c r="G69" i="82"/>
  <c r="F69" i="82"/>
  <c r="E69" i="82"/>
  <c r="D69" i="82"/>
  <c r="C69" i="82"/>
  <c r="B69" i="82"/>
  <c r="G68" i="82"/>
  <c r="F68" i="82"/>
  <c r="E68" i="82"/>
  <c r="D68" i="82"/>
  <c r="C68" i="82"/>
  <c r="B68" i="82"/>
  <c r="G67" i="82"/>
  <c r="F67" i="82"/>
  <c r="E67" i="82"/>
  <c r="D67" i="82"/>
  <c r="C67" i="82"/>
  <c r="B67" i="82"/>
  <c r="G66" i="82"/>
  <c r="F66" i="82"/>
  <c r="E66" i="82"/>
  <c r="D66" i="82"/>
  <c r="C66" i="82"/>
  <c r="B66" i="82"/>
  <c r="G65" i="82"/>
  <c r="F65" i="82"/>
  <c r="E65" i="82"/>
  <c r="D65" i="82"/>
  <c r="C65" i="82"/>
  <c r="B65" i="82"/>
  <c r="G64" i="82"/>
  <c r="F64" i="82"/>
  <c r="E64" i="82"/>
  <c r="D64" i="82"/>
  <c r="C64" i="82"/>
  <c r="B64" i="82"/>
  <c r="G63" i="82"/>
  <c r="F63" i="82"/>
  <c r="E63" i="82"/>
  <c r="D63" i="82"/>
  <c r="C63" i="82"/>
  <c r="B63" i="82"/>
  <c r="G62" i="82"/>
  <c r="F62" i="82"/>
  <c r="E62" i="82"/>
  <c r="D62" i="82"/>
  <c r="C62" i="82"/>
  <c r="B62" i="82"/>
  <c r="G61" i="82"/>
  <c r="F61" i="82"/>
  <c r="E61" i="82"/>
  <c r="D61" i="82"/>
  <c r="C61" i="82"/>
  <c r="B61" i="82"/>
  <c r="G59" i="82"/>
  <c r="F59" i="82"/>
  <c r="E59" i="82"/>
  <c r="D59" i="82"/>
  <c r="C59" i="82"/>
  <c r="B59" i="82"/>
  <c r="G58" i="82"/>
  <c r="F58" i="82"/>
  <c r="E58" i="82"/>
  <c r="D58" i="82"/>
  <c r="C58" i="82"/>
  <c r="B58" i="82"/>
  <c r="G57" i="82"/>
  <c r="F57" i="82"/>
  <c r="E57" i="82"/>
  <c r="D57" i="82"/>
  <c r="C57" i="82"/>
  <c r="B57" i="82"/>
  <c r="G53" i="82"/>
  <c r="F53" i="82"/>
  <c r="D53" i="82"/>
  <c r="C53" i="82"/>
  <c r="B53" i="82"/>
  <c r="G52" i="82"/>
  <c r="F52" i="82"/>
  <c r="E52" i="82"/>
  <c r="D52" i="82"/>
  <c r="C52" i="82"/>
  <c r="B52" i="82"/>
  <c r="G51" i="82"/>
  <c r="F51" i="82"/>
  <c r="E51" i="82"/>
  <c r="D51" i="82"/>
  <c r="C51" i="82"/>
  <c r="B51" i="82"/>
  <c r="G50" i="82"/>
  <c r="F50" i="82"/>
  <c r="E50" i="82"/>
  <c r="D50" i="82"/>
  <c r="C50" i="82"/>
  <c r="B50" i="82"/>
  <c r="G49" i="82"/>
  <c r="F49" i="82"/>
  <c r="E49" i="82"/>
  <c r="D49" i="82"/>
  <c r="C49" i="82"/>
  <c r="B49" i="82"/>
  <c r="G48" i="82"/>
  <c r="F48" i="82"/>
  <c r="E48" i="82"/>
  <c r="D48" i="82"/>
  <c r="C48" i="82"/>
  <c r="B48" i="82"/>
  <c r="G47" i="82"/>
  <c r="F47" i="82"/>
  <c r="E47" i="82"/>
  <c r="D47" i="82"/>
  <c r="C47" i="82"/>
  <c r="B47" i="82"/>
  <c r="G46" i="82"/>
  <c r="F46" i="82"/>
  <c r="E46" i="82"/>
  <c r="D46" i="82"/>
  <c r="C46" i="82"/>
  <c r="B46" i="82"/>
  <c r="G45" i="82"/>
  <c r="F45" i="82"/>
  <c r="E45" i="82"/>
  <c r="D45" i="82"/>
  <c r="C45" i="82"/>
  <c r="B45" i="82"/>
  <c r="G44" i="82"/>
  <c r="F44" i="82"/>
  <c r="E44" i="82"/>
  <c r="D44" i="82"/>
  <c r="C44" i="82"/>
  <c r="B44" i="82"/>
  <c r="G43" i="82"/>
  <c r="F43" i="82"/>
  <c r="E43" i="82"/>
  <c r="D43" i="82"/>
  <c r="G42" i="82"/>
  <c r="F42" i="82"/>
  <c r="E42" i="82"/>
  <c r="D42" i="82"/>
  <c r="C42" i="82"/>
  <c r="B42" i="82"/>
  <c r="G41" i="82"/>
  <c r="F41" i="82"/>
  <c r="E41" i="82"/>
  <c r="D41" i="82"/>
  <c r="C41" i="82"/>
  <c r="B41" i="82"/>
  <c r="G40" i="82"/>
  <c r="F40" i="82"/>
  <c r="E40" i="82"/>
  <c r="D40" i="82"/>
  <c r="G39" i="82"/>
  <c r="F39" i="82"/>
  <c r="E39" i="82"/>
  <c r="D39" i="82"/>
  <c r="G38" i="82"/>
  <c r="F38" i="82"/>
  <c r="D38" i="82"/>
  <c r="C38" i="82"/>
  <c r="B38" i="82"/>
  <c r="G37" i="82"/>
  <c r="F37" i="82"/>
  <c r="E37" i="82"/>
  <c r="D37" i="82"/>
  <c r="C37" i="82"/>
  <c r="B37" i="82"/>
  <c r="G36" i="82"/>
  <c r="F36" i="82"/>
  <c r="E36" i="82"/>
  <c r="D36" i="82"/>
  <c r="C36" i="82"/>
  <c r="G35" i="82"/>
  <c r="F35" i="82"/>
  <c r="E35" i="82"/>
  <c r="D35" i="82"/>
  <c r="C35" i="82"/>
  <c r="B35" i="82"/>
  <c r="G34" i="82"/>
  <c r="F34" i="82"/>
  <c r="E34" i="82"/>
  <c r="D34" i="82"/>
  <c r="C34" i="82"/>
  <c r="B34" i="82"/>
  <c r="G33" i="82"/>
  <c r="D33" i="82"/>
  <c r="G32" i="82"/>
  <c r="F32" i="82"/>
  <c r="E32" i="82"/>
  <c r="D32" i="82"/>
  <c r="C32" i="82"/>
  <c r="B32" i="82"/>
  <c r="G31" i="82"/>
  <c r="F31" i="82"/>
  <c r="E31" i="82"/>
  <c r="D31" i="82"/>
  <c r="C31" i="82"/>
  <c r="B31" i="82"/>
  <c r="G30" i="82"/>
  <c r="F30" i="82"/>
  <c r="E30" i="82"/>
  <c r="D30" i="82"/>
  <c r="C30" i="82"/>
  <c r="B30" i="82"/>
  <c r="Y39" i="81"/>
  <c r="Y38" i="81"/>
  <c r="Y37" i="81"/>
  <c r="Y36" i="81"/>
  <c r="Y35" i="81"/>
  <c r="Y34" i="81"/>
  <c r="Y33" i="81"/>
  <c r="Y32" i="81"/>
  <c r="Y31" i="81"/>
  <c r="Y30" i="81"/>
  <c r="Y29" i="81"/>
  <c r="Y28" i="81"/>
  <c r="Y27" i="81"/>
  <c r="Y26" i="81"/>
  <c r="Y25" i="81"/>
  <c r="Y24" i="81"/>
  <c r="Y23" i="81"/>
  <c r="Y22" i="81"/>
  <c r="Y21" i="81"/>
  <c r="Y20" i="81"/>
  <c r="Y19" i="81"/>
  <c r="Y18" i="81"/>
  <c r="Y17" i="81"/>
  <c r="Y16" i="81"/>
  <c r="Y15" i="81"/>
  <c r="Y14" i="81"/>
  <c r="Y13" i="81"/>
  <c r="Y12" i="81"/>
  <c r="Y11" i="81"/>
  <c r="Y10" i="81"/>
  <c r="Y9" i="81"/>
  <c r="Y8" i="81"/>
  <c r="Y7" i="81"/>
  <c r="Y6" i="81"/>
  <c r="C21" i="90"/>
  <c r="B16" i="90"/>
  <c r="C16" i="90" s="1"/>
  <c r="D15" i="90"/>
  <c r="C15" i="90"/>
  <c r="C13" i="90"/>
  <c r="C12" i="90"/>
  <c r="C9" i="90"/>
  <c r="C8" i="90"/>
  <c r="D8" i="90" s="1"/>
  <c r="C7" i="90"/>
  <c r="C6" i="90"/>
  <c r="D6" i="90" s="1"/>
  <c r="C20" i="87"/>
  <c r="C21" i="87" s="1"/>
  <c r="B20" i="87"/>
  <c r="B21" i="87" s="1"/>
  <c r="C5" i="87"/>
  <c r="D11" i="86"/>
  <c r="D10" i="86"/>
  <c r="D9" i="86"/>
  <c r="D8" i="86"/>
  <c r="D7" i="86"/>
  <c r="H94" i="85"/>
  <c r="I91" i="85"/>
  <c r="I92" i="85" s="1"/>
  <c r="I93" i="85" s="1"/>
  <c r="I94" i="85" s="1"/>
  <c r="I95" i="85" s="1"/>
  <c r="I90" i="85"/>
  <c r="I83" i="85"/>
  <c r="I84" i="85" s="1"/>
  <c r="I85" i="85" s="1"/>
  <c r="I86" i="85" s="1"/>
  <c r="I87" i="85" s="1"/>
  <c r="I88" i="85" s="1"/>
  <c r="I89" i="85" s="1"/>
  <c r="I76" i="85"/>
  <c r="I77" i="85" s="1"/>
  <c r="I78" i="85" s="1"/>
  <c r="I79" i="85" s="1"/>
  <c r="I80" i="85" s="1"/>
  <c r="I81" i="85" s="1"/>
  <c r="I82" i="85" s="1"/>
  <c r="I69" i="85"/>
  <c r="I70" i="85" s="1"/>
  <c r="I71" i="85" s="1"/>
  <c r="I72" i="85" s="1"/>
  <c r="I73" i="85" s="1"/>
  <c r="I74" i="85" s="1"/>
  <c r="I62" i="85"/>
  <c r="I63" i="85" s="1"/>
  <c r="I64" i="85" s="1"/>
  <c r="I65" i="85" s="1"/>
  <c r="I66" i="85" s="1"/>
  <c r="I67" i="85" s="1"/>
  <c r="I56" i="85"/>
  <c r="I57" i="85" s="1"/>
  <c r="I58" i="85" s="1"/>
  <c r="I59" i="85" s="1"/>
  <c r="I60" i="85" s="1"/>
  <c r="I55" i="85"/>
  <c r="I48" i="85"/>
  <c r="I49" i="85" s="1"/>
  <c r="I50" i="85" s="1"/>
  <c r="I51" i="85" s="1"/>
  <c r="I52" i="85" s="1"/>
  <c r="I53" i="85" s="1"/>
  <c r="I41" i="85"/>
  <c r="I42" i="85" s="1"/>
  <c r="I43" i="85" s="1"/>
  <c r="I44" i="85" s="1"/>
  <c r="I45" i="85" s="1"/>
  <c r="I46" i="85" s="1"/>
  <c r="I34" i="85"/>
  <c r="I35" i="85" s="1"/>
  <c r="I36" i="85" s="1"/>
  <c r="I37" i="85" s="1"/>
  <c r="I38" i="85" s="1"/>
  <c r="I39" i="85" s="1"/>
  <c r="I27" i="85"/>
  <c r="I28" i="85" s="1"/>
  <c r="I29" i="85" s="1"/>
  <c r="I30" i="85" s="1"/>
  <c r="I31" i="85" s="1"/>
  <c r="I32" i="85" s="1"/>
  <c r="I20" i="85"/>
  <c r="I21" i="85" s="1"/>
  <c r="I22" i="85" s="1"/>
  <c r="I23" i="85" s="1"/>
  <c r="I24" i="85" s="1"/>
  <c r="I25" i="85" s="1"/>
  <c r="I13" i="85"/>
  <c r="I14" i="85" s="1"/>
  <c r="I15" i="85" s="1"/>
  <c r="I16" i="85" s="1"/>
  <c r="I17" i="85" s="1"/>
  <c r="I18" i="85" s="1"/>
  <c r="I6" i="85"/>
  <c r="I7" i="85" s="1"/>
  <c r="I8" i="85" s="1"/>
  <c r="I9" i="85" s="1"/>
  <c r="I10" i="85" s="1"/>
  <c r="I11" i="85" s="1"/>
  <c r="E26" i="82"/>
  <c r="E53" i="82" s="1"/>
  <c r="C16" i="82"/>
  <c r="C43" i="82" s="1"/>
  <c r="B16" i="82"/>
  <c r="B43" i="82" s="1"/>
  <c r="C13" i="82"/>
  <c r="C40" i="82" s="1"/>
  <c r="B13" i="82"/>
  <c r="B40" i="82" s="1"/>
  <c r="C12" i="82"/>
  <c r="C39" i="82" s="1"/>
  <c r="B12" i="82"/>
  <c r="B39" i="82" s="1"/>
  <c r="E11" i="82"/>
  <c r="E38" i="82" s="1"/>
  <c r="B9" i="82"/>
  <c r="B36" i="82" s="1"/>
  <c r="X39" i="81"/>
  <c r="X38" i="81"/>
  <c r="X37" i="81"/>
  <c r="X36" i="81"/>
  <c r="X35" i="81"/>
  <c r="X34" i="81"/>
  <c r="X33" i="81"/>
  <c r="X32" i="81"/>
  <c r="X31" i="81"/>
  <c r="X30" i="81"/>
  <c r="P30" i="81"/>
  <c r="X29" i="81"/>
  <c r="X28" i="81"/>
  <c r="X27" i="81"/>
  <c r="X26" i="81"/>
  <c r="X25" i="81"/>
  <c r="X24" i="81"/>
  <c r="X23" i="81"/>
  <c r="X22" i="81"/>
  <c r="X21" i="81"/>
  <c r="X20" i="81"/>
  <c r="X19" i="81"/>
  <c r="X18" i="81"/>
  <c r="X17" i="81"/>
  <c r="X16" i="81"/>
  <c r="X15" i="81"/>
  <c r="X14" i="81"/>
  <c r="X13" i="81"/>
  <c r="X12" i="81"/>
  <c r="X11" i="81"/>
  <c r="X10" i="81"/>
  <c r="X9" i="81"/>
  <c r="X8" i="81"/>
  <c r="X7" i="81"/>
  <c r="X6" i="81"/>
  <c r="C9" i="80"/>
  <c r="B5" i="89" s="1"/>
  <c r="B11" i="90" s="1"/>
  <c r="B9" i="80"/>
  <c r="B4" i="89" s="1"/>
  <c r="B10" i="90" s="1"/>
  <c r="F4" i="79"/>
  <c r="C4" i="79"/>
  <c r="B4" i="79"/>
  <c r="E8" i="90" l="1"/>
  <c r="D8" i="45"/>
  <c r="D6" i="45"/>
  <c r="D5" i="45"/>
  <c r="D4" i="45"/>
  <c r="D2" i="45"/>
  <c r="D7" i="45"/>
  <c r="D3" i="45"/>
  <c r="D3" i="27"/>
  <c r="D7" i="27"/>
  <c r="D2" i="27"/>
  <c r="D8" i="27"/>
  <c r="D4" i="27"/>
  <c r="D5" i="27"/>
  <c r="D6" i="27"/>
  <c r="D9" i="45"/>
  <c r="D9" i="27"/>
  <c r="C10" i="90"/>
  <c r="B3" i="9"/>
  <c r="B4" i="9"/>
  <c r="B8" i="47"/>
  <c r="B6" i="47"/>
  <c r="B4" i="47"/>
  <c r="B3" i="47"/>
  <c r="B5" i="47"/>
  <c r="B6" i="9"/>
  <c r="B5" i="9"/>
  <c r="B8" i="9"/>
  <c r="B7" i="47"/>
  <c r="B9" i="47"/>
  <c r="B7" i="9"/>
  <c r="B9" i="9"/>
  <c r="E6" i="90"/>
  <c r="D8" i="43"/>
  <c r="D4" i="43"/>
  <c r="D7" i="43"/>
  <c r="D3" i="43"/>
  <c r="D6" i="43"/>
  <c r="D2" i="43"/>
  <c r="D5" i="43"/>
  <c r="D4" i="25"/>
  <c r="D8" i="25"/>
  <c r="D5" i="25"/>
  <c r="D2" i="25"/>
  <c r="D6" i="25"/>
  <c r="D3" i="25"/>
  <c r="D7" i="25"/>
  <c r="D9" i="43"/>
  <c r="D9" i="25"/>
  <c r="D16" i="90"/>
  <c r="C4" i="53"/>
  <c r="C6" i="53"/>
  <c r="C3" i="53"/>
  <c r="C8" i="53"/>
  <c r="C7" i="53"/>
  <c r="C2" i="53"/>
  <c r="C5" i="53"/>
  <c r="C2" i="28"/>
  <c r="C6" i="28"/>
  <c r="C3" i="28"/>
  <c r="C7" i="28"/>
  <c r="C4" i="28"/>
  <c r="C5" i="28"/>
  <c r="C8" i="28"/>
  <c r="C9" i="53"/>
  <c r="C9" i="28"/>
  <c r="C11" i="90"/>
  <c r="B8" i="48"/>
  <c r="B8" i="10"/>
  <c r="Z6" i="81"/>
  <c r="Z8" i="81"/>
  <c r="Z10" i="81"/>
  <c r="Z12" i="81"/>
  <c r="Z14" i="81"/>
  <c r="Z16" i="81"/>
  <c r="Z18" i="81"/>
  <c r="Z20" i="81"/>
  <c r="Z22" i="81"/>
  <c r="Z24" i="81"/>
  <c r="Z26" i="81"/>
  <c r="Z28" i="81"/>
  <c r="Z30" i="81"/>
  <c r="Z32" i="81"/>
  <c r="Z34" i="81"/>
  <c r="Z38" i="81"/>
  <c r="C20" i="90"/>
  <c r="B8" i="57"/>
  <c r="B3" i="57"/>
  <c r="B8" i="32"/>
  <c r="B3" i="32"/>
  <c r="B8" i="50"/>
  <c r="B8" i="17"/>
  <c r="Z36" i="81"/>
  <c r="A11" i="87"/>
  <c r="C16" i="87" s="1"/>
  <c r="C17" i="87" s="1"/>
  <c r="C7" i="52"/>
  <c r="C5" i="52"/>
  <c r="C3" i="52"/>
  <c r="C2" i="52"/>
  <c r="C4" i="52"/>
  <c r="C6" i="52"/>
  <c r="C8" i="52"/>
  <c r="C2" i="18"/>
  <c r="C6" i="18"/>
  <c r="B3" i="18"/>
  <c r="B7" i="18"/>
  <c r="C3" i="18"/>
  <c r="C7" i="18"/>
  <c r="B4" i="18"/>
  <c r="B8" i="18"/>
  <c r="C4" i="18"/>
  <c r="B5" i="18"/>
  <c r="C5" i="18"/>
  <c r="B6" i="18"/>
  <c r="B2" i="18"/>
  <c r="C8" i="18"/>
  <c r="C9" i="52"/>
  <c r="B9" i="18"/>
  <c r="C9" i="18"/>
  <c r="B7" i="58"/>
  <c r="B5" i="58"/>
  <c r="B8" i="58"/>
  <c r="B4" i="58"/>
  <c r="B2" i="58"/>
  <c r="B4" i="33"/>
  <c r="B8" i="33"/>
  <c r="B5" i="33"/>
  <c r="B2" i="33"/>
  <c r="B7" i="33"/>
  <c r="C7" i="43"/>
  <c r="C5" i="43"/>
  <c r="C3" i="43"/>
  <c r="C8" i="43"/>
  <c r="C6" i="43"/>
  <c r="C4" i="43"/>
  <c r="C2" i="43"/>
  <c r="C5" i="25"/>
  <c r="C2" i="25"/>
  <c r="C6" i="25"/>
  <c r="C3" i="25"/>
  <c r="C7" i="25"/>
  <c r="C4" i="25"/>
  <c r="C8" i="25"/>
  <c r="C9" i="43"/>
  <c r="C9" i="25"/>
  <c r="C7" i="45"/>
  <c r="C5" i="45"/>
  <c r="C3" i="45"/>
  <c r="C6" i="45"/>
  <c r="C8" i="45"/>
  <c r="C4" i="45"/>
  <c r="C2" i="45"/>
  <c r="C4" i="27"/>
  <c r="C8" i="27"/>
  <c r="C3" i="27"/>
  <c r="C5" i="27"/>
  <c r="C6" i="27"/>
  <c r="C7" i="27"/>
  <c r="C2" i="27"/>
  <c r="C9" i="45"/>
  <c r="C9" i="27"/>
  <c r="B8" i="53"/>
  <c r="B6" i="53"/>
  <c r="B4" i="53"/>
  <c r="B2" i="53"/>
  <c r="B7" i="53"/>
  <c r="B3" i="53"/>
  <c r="B5" i="53"/>
  <c r="B3" i="28"/>
  <c r="B7" i="28"/>
  <c r="B4" i="28"/>
  <c r="B8" i="28"/>
  <c r="B5" i="28"/>
  <c r="B6" i="28"/>
  <c r="B2" i="28"/>
  <c r="B9" i="53"/>
  <c r="B9" i="28"/>
  <c r="D9" i="90"/>
  <c r="C8" i="46"/>
  <c r="C2" i="46"/>
  <c r="C8" i="16"/>
  <c r="C2" i="16"/>
  <c r="D7" i="52"/>
  <c r="D5" i="52"/>
  <c r="D3" i="52"/>
  <c r="D4" i="52"/>
  <c r="D6" i="52"/>
  <c r="D8" i="52"/>
  <c r="D2" i="52"/>
  <c r="D5" i="18"/>
  <c r="D2" i="18"/>
  <c r="D6" i="18"/>
  <c r="D3" i="18"/>
  <c r="D4" i="18"/>
  <c r="D8" i="18"/>
  <c r="D7" i="18"/>
  <c r="D9" i="52"/>
  <c r="D9" i="18"/>
  <c r="Z7" i="81"/>
  <c r="Z11" i="81"/>
  <c r="Z15" i="81"/>
  <c r="Z19" i="81"/>
  <c r="Z23" i="81"/>
  <c r="Z25" i="81"/>
  <c r="Z29" i="81"/>
  <c r="Z35" i="81"/>
  <c r="Z39" i="81"/>
  <c r="B8" i="46"/>
  <c r="B2" i="46"/>
  <c r="B8" i="16"/>
  <c r="B2" i="16"/>
  <c r="D13" i="90"/>
  <c r="C8" i="50"/>
  <c r="C8" i="17"/>
  <c r="D7" i="90"/>
  <c r="C7" i="44"/>
  <c r="C5" i="44"/>
  <c r="C3" i="44"/>
  <c r="C8" i="44"/>
  <c r="C6" i="44"/>
  <c r="C4" i="44"/>
  <c r="C2" i="44"/>
  <c r="C5" i="26"/>
  <c r="C2" i="26"/>
  <c r="C6" i="26"/>
  <c r="C3" i="26"/>
  <c r="C7" i="26"/>
  <c r="C8" i="26"/>
  <c r="C4" i="26"/>
  <c r="C9" i="44"/>
  <c r="C9" i="26"/>
  <c r="D21" i="90"/>
  <c r="C8" i="58"/>
  <c r="C7" i="33"/>
  <c r="C2" i="58"/>
  <c r="C4" i="58"/>
  <c r="C8" i="33"/>
  <c r="C2" i="33"/>
  <c r="C5" i="58"/>
  <c r="C5" i="33"/>
  <c r="C4" i="33"/>
  <c r="C7" i="58"/>
  <c r="Z9" i="81"/>
  <c r="Z13" i="81"/>
  <c r="Z17" i="81"/>
  <c r="Z21" i="81"/>
  <c r="Z27" i="81"/>
  <c r="Z31" i="81"/>
  <c r="Z33" i="81"/>
  <c r="Z37" i="81"/>
  <c r="D12" i="90"/>
  <c r="C5" i="49"/>
  <c r="C3" i="49"/>
  <c r="C8" i="49"/>
  <c r="C6" i="49"/>
  <c r="C4" i="49"/>
  <c r="C6" i="11"/>
  <c r="C3" i="11"/>
  <c r="C5" i="11"/>
  <c r="C4" i="11"/>
  <c r="C8" i="11"/>
  <c r="C9" i="11"/>
  <c r="C7" i="11"/>
  <c r="C9" i="49"/>
  <c r="C7" i="49"/>
  <c r="E15" i="90"/>
  <c r="B6" i="89"/>
  <c r="B14" i="90" s="1"/>
  <c r="B9" i="89"/>
  <c r="C19" i="90"/>
  <c r="B8" i="56"/>
  <c r="B4" i="56"/>
  <c r="B2" i="56"/>
  <c r="B5" i="56"/>
  <c r="B7" i="56"/>
  <c r="B5" i="31"/>
  <c r="B2" i="31"/>
  <c r="B4" i="31"/>
  <c r="B7" i="31"/>
  <c r="B8" i="31"/>
  <c r="B5" i="49"/>
  <c r="B3" i="49"/>
  <c r="B4" i="49"/>
  <c r="B8" i="49"/>
  <c r="B6" i="49"/>
  <c r="B6" i="11"/>
  <c r="B3" i="11"/>
  <c r="B5" i="11"/>
  <c r="B8" i="11"/>
  <c r="B4" i="11"/>
  <c r="B7" i="49"/>
  <c r="B9" i="49"/>
  <c r="B7" i="11"/>
  <c r="B9" i="11"/>
  <c r="B9" i="42"/>
  <c r="B5" i="42"/>
  <c r="B7" i="15"/>
  <c r="B8" i="42"/>
  <c r="B4" i="42"/>
  <c r="B8" i="15"/>
  <c r="B9" i="15"/>
  <c r="B7" i="42"/>
  <c r="B2" i="15"/>
  <c r="B6" i="42"/>
  <c r="B2" i="42"/>
  <c r="B4" i="15"/>
  <c r="B5" i="15"/>
  <c r="B6" i="15"/>
  <c r="C5" i="90"/>
  <c r="B16" i="87"/>
  <c r="D12" i="86"/>
  <c r="D13" i="86" s="1"/>
  <c r="B12" i="89" s="1"/>
  <c r="B18" i="90" s="1"/>
  <c r="E12" i="90" l="1"/>
  <c r="D8" i="49"/>
  <c r="D6" i="49"/>
  <c r="D4" i="49"/>
  <c r="D3" i="49"/>
  <c r="D5" i="49"/>
  <c r="D5" i="11"/>
  <c r="D6" i="11"/>
  <c r="D8" i="11"/>
  <c r="D3" i="11"/>
  <c r="D4" i="11"/>
  <c r="D9" i="49"/>
  <c r="D7" i="49"/>
  <c r="D9" i="11"/>
  <c r="D7" i="11"/>
  <c r="D8" i="44"/>
  <c r="D6" i="44"/>
  <c r="D4" i="44"/>
  <c r="D7" i="44"/>
  <c r="D3" i="44"/>
  <c r="D2" i="44"/>
  <c r="D5" i="44"/>
  <c r="D4" i="26"/>
  <c r="D8" i="26"/>
  <c r="D5" i="26"/>
  <c r="D2" i="26"/>
  <c r="D6" i="26"/>
  <c r="D7" i="26"/>
  <c r="D3" i="26"/>
  <c r="D9" i="26"/>
  <c r="D9" i="44"/>
  <c r="E7" i="90"/>
  <c r="C19" i="87"/>
  <c r="C22" i="87" s="1"/>
  <c r="C23" i="87" s="1"/>
  <c r="B11" i="89" s="1"/>
  <c r="B17" i="90" s="1"/>
  <c r="E9" i="90"/>
  <c r="D2" i="46"/>
  <c r="D8" i="46"/>
  <c r="D2" i="16"/>
  <c r="D8" i="16"/>
  <c r="D19" i="90"/>
  <c r="C4" i="56"/>
  <c r="C7" i="31"/>
  <c r="C2" i="56"/>
  <c r="C7" i="56"/>
  <c r="C5" i="56"/>
  <c r="C4" i="31"/>
  <c r="C8" i="56"/>
  <c r="C5" i="31"/>
  <c r="C8" i="31"/>
  <c r="C2" i="31"/>
  <c r="C14" i="90"/>
  <c r="B8" i="51"/>
  <c r="B6" i="51"/>
  <c r="B3" i="51"/>
  <c r="B6" i="12"/>
  <c r="B8" i="12"/>
  <c r="B3" i="12"/>
  <c r="B7" i="12"/>
  <c r="B9" i="12"/>
  <c r="B7" i="51"/>
  <c r="B9" i="51"/>
  <c r="D20" i="90"/>
  <c r="C8" i="32"/>
  <c r="C3" i="57"/>
  <c r="C3" i="32"/>
  <c r="C8" i="57"/>
  <c r="F15" i="90"/>
  <c r="E8" i="52"/>
  <c r="E6" i="52"/>
  <c r="E4" i="52"/>
  <c r="E2" i="52"/>
  <c r="E7" i="52"/>
  <c r="E3" i="52"/>
  <c r="E5" i="52"/>
  <c r="E4" i="18"/>
  <c r="E8" i="18"/>
  <c r="E5" i="18"/>
  <c r="E2" i="18"/>
  <c r="E3" i="18"/>
  <c r="E7" i="18"/>
  <c r="E6" i="18"/>
  <c r="E9" i="52"/>
  <c r="E9" i="18"/>
  <c r="C18" i="90"/>
  <c r="B8" i="55"/>
  <c r="B2" i="55"/>
  <c r="B5" i="55"/>
  <c r="B7" i="55"/>
  <c r="B4" i="55"/>
  <c r="B5" i="30"/>
  <c r="B2" i="30"/>
  <c r="B4" i="30"/>
  <c r="B7" i="30"/>
  <c r="B8" i="30"/>
  <c r="B2" i="90"/>
  <c r="B16" i="89"/>
  <c r="B22" i="90" s="1"/>
  <c r="E21" i="90"/>
  <c r="D8" i="58"/>
  <c r="D4" i="58"/>
  <c r="D2" i="58"/>
  <c r="D7" i="58"/>
  <c r="D5" i="58"/>
  <c r="D2" i="33"/>
  <c r="D4" i="33"/>
  <c r="D5" i="33"/>
  <c r="D7" i="33"/>
  <c r="D8" i="33"/>
  <c r="E13" i="90"/>
  <c r="D8" i="50"/>
  <c r="D8" i="17"/>
  <c r="D11" i="90"/>
  <c r="C8" i="10"/>
  <c r="C8" i="48"/>
  <c r="B3" i="89"/>
  <c r="B4" i="90" s="1"/>
  <c r="E16" i="90"/>
  <c r="D7" i="53"/>
  <c r="D5" i="53"/>
  <c r="D3" i="53"/>
  <c r="D6" i="53"/>
  <c r="D8" i="53"/>
  <c r="D2" i="53"/>
  <c r="D4" i="53"/>
  <c r="D5" i="28"/>
  <c r="D2" i="28"/>
  <c r="D6" i="28"/>
  <c r="D3" i="28"/>
  <c r="D4" i="28"/>
  <c r="D8" i="28"/>
  <c r="D7" i="28"/>
  <c r="D9" i="28"/>
  <c r="D9" i="53"/>
  <c r="D10" i="90"/>
  <c r="C4" i="9"/>
  <c r="C3" i="47"/>
  <c r="C4" i="47"/>
  <c r="C5" i="47"/>
  <c r="C8" i="47"/>
  <c r="C3" i="9"/>
  <c r="C6" i="47"/>
  <c r="C5" i="9"/>
  <c r="C8" i="9"/>
  <c r="C6" i="9"/>
  <c r="C7" i="47"/>
  <c r="C7" i="9"/>
  <c r="C9" i="47"/>
  <c r="C9" i="9"/>
  <c r="F6" i="90"/>
  <c r="E8" i="43"/>
  <c r="E6" i="43"/>
  <c r="E4" i="43"/>
  <c r="E2" i="43"/>
  <c r="E7" i="43"/>
  <c r="E5" i="43"/>
  <c r="E3" i="43"/>
  <c r="E3" i="25"/>
  <c r="E7" i="25"/>
  <c r="E4" i="25"/>
  <c r="E8" i="25"/>
  <c r="E5" i="25"/>
  <c r="E2" i="25"/>
  <c r="E6" i="25"/>
  <c r="E9" i="43"/>
  <c r="E9" i="25"/>
  <c r="F8" i="90"/>
  <c r="E8" i="45"/>
  <c r="E6" i="45"/>
  <c r="E4" i="45"/>
  <c r="E2" i="45"/>
  <c r="E7" i="45"/>
  <c r="E3" i="45"/>
  <c r="E5" i="45"/>
  <c r="E2" i="27"/>
  <c r="E6" i="27"/>
  <c r="E7" i="27"/>
  <c r="E3" i="27"/>
  <c r="E8" i="27"/>
  <c r="E4" i="27"/>
  <c r="E5" i="27"/>
  <c r="E9" i="45"/>
  <c r="E9" i="27"/>
  <c r="B9" i="7"/>
  <c r="B9" i="41"/>
  <c r="B3" i="41"/>
  <c r="B3" i="7"/>
  <c r="B5" i="7"/>
  <c r="B4" i="7"/>
  <c r="B5" i="41"/>
  <c r="D5" i="90"/>
  <c r="C8" i="42"/>
  <c r="C4" i="42"/>
  <c r="C6" i="15"/>
  <c r="C7" i="15"/>
  <c r="C4" i="15"/>
  <c r="C7" i="42"/>
  <c r="C8" i="15"/>
  <c r="C9" i="15"/>
  <c r="C6" i="42"/>
  <c r="C2" i="42"/>
  <c r="C2" i="15"/>
  <c r="C9" i="42"/>
  <c r="C5" i="42"/>
  <c r="C5" i="15"/>
  <c r="B19" i="87"/>
  <c r="B17" i="87"/>
  <c r="B3" i="77"/>
  <c r="B8" i="76"/>
  <c r="E18" i="75"/>
  <c r="D18" i="75"/>
  <c r="C18" i="75"/>
  <c r="B18" i="75"/>
  <c r="E8" i="74"/>
  <c r="E10" i="74" s="1"/>
  <c r="D8" i="74"/>
  <c r="D10" i="74" s="1"/>
  <c r="C8" i="74"/>
  <c r="C10" i="74" s="1"/>
  <c r="C12" i="74" s="1"/>
  <c r="C13" i="74" s="1"/>
  <c r="C14" i="74" s="1"/>
  <c r="C15" i="74" s="1"/>
  <c r="C20" i="74" s="1"/>
  <c r="C25" i="74" s="1"/>
  <c r="B8" i="73"/>
  <c r="B5" i="73"/>
  <c r="B6" i="73" s="1"/>
  <c r="E4" i="73"/>
  <c r="E5" i="73" s="1"/>
  <c r="E6" i="73" s="1"/>
  <c r="E7" i="73" s="1"/>
  <c r="E8" i="73" s="1"/>
  <c r="E9" i="73" s="1"/>
  <c r="B12" i="71"/>
  <c r="B3" i="70"/>
  <c r="C5" i="79" s="1"/>
  <c r="B39" i="91" s="1"/>
  <c r="B5" i="69"/>
  <c r="G47" i="67"/>
  <c r="G48" i="67" s="1"/>
  <c r="K17" i="66"/>
  <c r="F17" i="66"/>
  <c r="E17" i="66"/>
  <c r="D17" i="66"/>
  <c r="C17" i="66"/>
  <c r="B17" i="66"/>
  <c r="K16" i="66"/>
  <c r="I16" i="66"/>
  <c r="H16" i="66"/>
  <c r="G16" i="66"/>
  <c r="F16" i="66"/>
  <c r="E16" i="66"/>
  <c r="D16" i="66"/>
  <c r="C16" i="66"/>
  <c r="B16" i="66"/>
  <c r="K15" i="66"/>
  <c r="I15" i="66"/>
  <c r="H15" i="66"/>
  <c r="G15" i="66"/>
  <c r="F15" i="66"/>
  <c r="E15" i="66"/>
  <c r="D15" i="66"/>
  <c r="C15" i="66"/>
  <c r="B15" i="66"/>
  <c r="J14" i="66"/>
  <c r="J17" i="66" s="1"/>
  <c r="J13" i="66"/>
  <c r="C24" i="65"/>
  <c r="B24" i="65"/>
  <c r="B8" i="65"/>
  <c r="J5" i="64"/>
  <c r="J6" i="64" s="1"/>
  <c r="I5" i="64"/>
  <c r="I6" i="64" s="1"/>
  <c r="H5" i="64"/>
  <c r="H6" i="64" s="1"/>
  <c r="G5" i="64"/>
  <c r="G6" i="64" s="1"/>
  <c r="F5" i="64"/>
  <c r="F6" i="64" s="1"/>
  <c r="F2" i="79"/>
  <c r="B9" i="91" s="1"/>
  <c r="A5" i="64"/>
  <c r="A6" i="64" s="1"/>
  <c r="B75" i="62"/>
  <c r="B77" i="62" s="1"/>
  <c r="B70" i="62"/>
  <c r="B65" i="62"/>
  <c r="B66" i="62" s="1"/>
  <c r="B61" i="62"/>
  <c r="B56" i="62"/>
  <c r="B57" i="62" s="1"/>
  <c r="B50" i="62"/>
  <c r="B51" i="62" s="1"/>
  <c r="B12" i="72" s="1"/>
  <c r="B44" i="62"/>
  <c r="B45" i="62" s="1"/>
  <c r="B46" i="62" s="1"/>
  <c r="B4" i="72" s="1"/>
  <c r="B39" i="62"/>
  <c r="B31" i="62"/>
  <c r="B30" i="62"/>
  <c r="C12" i="62"/>
  <c r="C13" i="62" s="1"/>
  <c r="B9" i="65" l="1"/>
  <c r="B10" i="65" s="1"/>
  <c r="B49" i="65" s="1"/>
  <c r="G7" i="64"/>
  <c r="G8" i="64" s="1"/>
  <c r="E2" i="79" s="1"/>
  <c r="B8" i="91" s="1"/>
  <c r="H7" i="64"/>
  <c r="H8" i="64" s="1"/>
  <c r="I7" i="64"/>
  <c r="I8" i="64" s="1"/>
  <c r="J7" i="64"/>
  <c r="J8" i="64" s="1"/>
  <c r="F7" i="64"/>
  <c r="F8" i="64" s="1"/>
  <c r="D2" i="79" s="1"/>
  <c r="B7" i="91" s="1"/>
  <c r="A7" i="64"/>
  <c r="A8" i="64" s="1"/>
  <c r="B2" i="79" s="1"/>
  <c r="B5" i="91" s="1"/>
  <c r="B6" i="39"/>
  <c r="B7" i="39" s="1"/>
  <c r="B6" i="5"/>
  <c r="B7" i="5" s="1"/>
  <c r="I9" i="91"/>
  <c r="M9" i="91"/>
  <c r="Q9" i="91"/>
  <c r="U9" i="91"/>
  <c r="Y9" i="91"/>
  <c r="AC9" i="91"/>
  <c r="AG9" i="91"/>
  <c r="F9" i="91"/>
  <c r="J9" i="91"/>
  <c r="N9" i="91"/>
  <c r="R9" i="91"/>
  <c r="V9" i="91"/>
  <c r="Z9" i="91"/>
  <c r="AD9" i="91"/>
  <c r="AH9" i="91"/>
  <c r="G9" i="91"/>
  <c r="K9" i="91"/>
  <c r="O9" i="91"/>
  <c r="S9" i="91"/>
  <c r="W9" i="91"/>
  <c r="AA9" i="91"/>
  <c r="AE9" i="91"/>
  <c r="AI9" i="91"/>
  <c r="H9" i="91"/>
  <c r="X9" i="91"/>
  <c r="D9" i="91"/>
  <c r="C9" i="91"/>
  <c r="L9" i="91"/>
  <c r="AB9" i="91"/>
  <c r="P9" i="91"/>
  <c r="T9" i="91"/>
  <c r="AF9" i="91"/>
  <c r="E9" i="91"/>
  <c r="B12" i="91"/>
  <c r="C17" i="90"/>
  <c r="B4" i="54"/>
  <c r="B2" i="54"/>
  <c r="B8" i="54"/>
  <c r="B5" i="54"/>
  <c r="B8" i="23"/>
  <c r="B4" i="23"/>
  <c r="B5" i="23"/>
  <c r="B2" i="23"/>
  <c r="F15" i="79"/>
  <c r="B183" i="91" s="1"/>
  <c r="C15" i="79"/>
  <c r="B180" i="91" s="1"/>
  <c r="G8" i="90"/>
  <c r="F7" i="45"/>
  <c r="F6" i="45"/>
  <c r="F4" i="45"/>
  <c r="F8" i="45"/>
  <c r="F3" i="45"/>
  <c r="F5" i="45"/>
  <c r="F5" i="27"/>
  <c r="F2" i="45"/>
  <c r="F6" i="27"/>
  <c r="F2" i="27"/>
  <c r="F7" i="27"/>
  <c r="F3" i="27"/>
  <c r="F8" i="27"/>
  <c r="F9" i="27"/>
  <c r="F4" i="27"/>
  <c r="F9" i="45"/>
  <c r="E10" i="90"/>
  <c r="D5" i="47"/>
  <c r="D3" i="47"/>
  <c r="D8" i="47"/>
  <c r="D6" i="47"/>
  <c r="D4" i="47"/>
  <c r="D6" i="9"/>
  <c r="D3" i="9"/>
  <c r="D5" i="9"/>
  <c r="D8" i="9"/>
  <c r="D4" i="9"/>
  <c r="D9" i="47"/>
  <c r="D9" i="9"/>
  <c r="D7" i="47"/>
  <c r="D7" i="9"/>
  <c r="F13" i="90"/>
  <c r="E8" i="50"/>
  <c r="E8" i="17"/>
  <c r="B4" i="34"/>
  <c r="B5" i="59"/>
  <c r="B8" i="34"/>
  <c r="B3" i="34"/>
  <c r="B5" i="34"/>
  <c r="B8" i="59"/>
  <c r="B2" i="59"/>
  <c r="B4" i="59"/>
  <c r="C22" i="90"/>
  <c r="B6" i="34"/>
  <c r="B7" i="34" s="1"/>
  <c r="B2" i="34"/>
  <c r="B6" i="59"/>
  <c r="B9" i="59"/>
  <c r="B7" i="59"/>
  <c r="B9" i="34"/>
  <c r="B3" i="59"/>
  <c r="D18" i="90"/>
  <c r="C5" i="55"/>
  <c r="C4" i="55"/>
  <c r="C2" i="55"/>
  <c r="C7" i="30"/>
  <c r="C2" i="30"/>
  <c r="C8" i="55"/>
  <c r="C7" i="55"/>
  <c r="C5" i="30"/>
  <c r="C4" i="30"/>
  <c r="C8" i="30"/>
  <c r="E19" i="90"/>
  <c r="D7" i="56"/>
  <c r="D5" i="56"/>
  <c r="D8" i="56"/>
  <c r="D4" i="56"/>
  <c r="D2" i="56"/>
  <c r="D2" i="31"/>
  <c r="D7" i="31"/>
  <c r="D4" i="31"/>
  <c r="D8" i="31"/>
  <c r="D5" i="31"/>
  <c r="I39" i="91"/>
  <c r="M39" i="91"/>
  <c r="Q39" i="91"/>
  <c r="U39" i="91"/>
  <c r="Y39" i="91"/>
  <c r="AC39" i="91"/>
  <c r="AG39" i="91"/>
  <c r="F39" i="91"/>
  <c r="J39" i="91"/>
  <c r="N39" i="91"/>
  <c r="R39" i="91"/>
  <c r="V39" i="91"/>
  <c r="Z39" i="91"/>
  <c r="AD39" i="91"/>
  <c r="AH39" i="91"/>
  <c r="G39" i="91"/>
  <c r="K39" i="91"/>
  <c r="O39" i="91"/>
  <c r="S39" i="91"/>
  <c r="W39" i="91"/>
  <c r="AA39" i="91"/>
  <c r="AE39" i="91"/>
  <c r="AI39" i="91"/>
  <c r="H39" i="91"/>
  <c r="X39" i="91"/>
  <c r="P39" i="91"/>
  <c r="T39" i="91"/>
  <c r="L39" i="91"/>
  <c r="AB39" i="91"/>
  <c r="D39" i="91"/>
  <c r="AF39" i="91"/>
  <c r="C39" i="91"/>
  <c r="E39" i="91"/>
  <c r="B3" i="42"/>
  <c r="B3" i="15"/>
  <c r="B7" i="73"/>
  <c r="G6" i="90"/>
  <c r="F7" i="43"/>
  <c r="F3" i="43"/>
  <c r="F6" i="43"/>
  <c r="F2" i="43"/>
  <c r="F5" i="43"/>
  <c r="F8" i="43"/>
  <c r="F4" i="43"/>
  <c r="F2" i="25"/>
  <c r="F6" i="25"/>
  <c r="F3" i="25"/>
  <c r="F7" i="25"/>
  <c r="F4" i="25"/>
  <c r="F8" i="25"/>
  <c r="F9" i="25"/>
  <c r="F5" i="25"/>
  <c r="F9" i="43"/>
  <c r="F16" i="90"/>
  <c r="E8" i="53"/>
  <c r="E3" i="53"/>
  <c r="E5" i="53"/>
  <c r="E2" i="53"/>
  <c r="E7" i="53"/>
  <c r="E6" i="53"/>
  <c r="E4" i="53"/>
  <c r="E4" i="28"/>
  <c r="E8" i="28"/>
  <c r="E5" i="28"/>
  <c r="E2" i="28"/>
  <c r="E3" i="28"/>
  <c r="E7" i="28"/>
  <c r="E6" i="28"/>
  <c r="E9" i="28"/>
  <c r="E9" i="53"/>
  <c r="E11" i="90"/>
  <c r="D8" i="48"/>
  <c r="D8" i="10"/>
  <c r="C2" i="90"/>
  <c r="B3" i="39"/>
  <c r="B8" i="39"/>
  <c r="B3" i="5"/>
  <c r="B8" i="5"/>
  <c r="G15" i="90"/>
  <c r="F8" i="52"/>
  <c r="F6" i="52"/>
  <c r="F4" i="52"/>
  <c r="F2" i="52"/>
  <c r="F3" i="52"/>
  <c r="F5" i="52"/>
  <c r="F7" i="52"/>
  <c r="F3" i="18"/>
  <c r="F7" i="18"/>
  <c r="F4" i="18"/>
  <c r="F8" i="18"/>
  <c r="F2" i="18"/>
  <c r="F6" i="18"/>
  <c r="F5" i="18"/>
  <c r="F9" i="52"/>
  <c r="F9" i="18"/>
  <c r="D14" i="90"/>
  <c r="C3" i="51"/>
  <c r="C6" i="51"/>
  <c r="C8" i="12"/>
  <c r="C3" i="12"/>
  <c r="C6" i="12"/>
  <c r="C8" i="51"/>
  <c r="C7" i="51"/>
  <c r="C7" i="12"/>
  <c r="C9" i="51"/>
  <c r="C9" i="12"/>
  <c r="F9" i="90"/>
  <c r="E2" i="46"/>
  <c r="E8" i="46"/>
  <c r="E2" i="16"/>
  <c r="E8" i="16"/>
  <c r="B22" i="87"/>
  <c r="B23" i="87" s="1"/>
  <c r="B2" i="89" s="1"/>
  <c r="B3" i="90" s="1"/>
  <c r="C4" i="90"/>
  <c r="C4" i="7" s="1"/>
  <c r="B4" i="41"/>
  <c r="B8" i="41"/>
  <c r="B8" i="7"/>
  <c r="B2" i="41"/>
  <c r="B6" i="41"/>
  <c r="B7" i="41" s="1"/>
  <c r="B2" i="7"/>
  <c r="B6" i="7"/>
  <c r="B7" i="7" s="1"/>
  <c r="E20" i="90"/>
  <c r="D8" i="57"/>
  <c r="D3" i="57"/>
  <c r="D3" i="32"/>
  <c r="D8" i="32"/>
  <c r="F12" i="90"/>
  <c r="E8" i="49"/>
  <c r="E6" i="49"/>
  <c r="E4" i="49"/>
  <c r="E5" i="49"/>
  <c r="E3" i="49"/>
  <c r="E4" i="11"/>
  <c r="E8" i="11"/>
  <c r="E5" i="11"/>
  <c r="E3" i="11"/>
  <c r="E6" i="11"/>
  <c r="E7" i="11"/>
  <c r="E7" i="49"/>
  <c r="E9" i="11"/>
  <c r="E9" i="49"/>
  <c r="B5" i="72"/>
  <c r="B6" i="72" s="1"/>
  <c r="B7" i="79" s="1"/>
  <c r="B32" i="62"/>
  <c r="B34" i="62" s="1"/>
  <c r="B35" i="62" s="1"/>
  <c r="B3" i="78" s="1"/>
  <c r="B4" i="78" s="1"/>
  <c r="B5" i="78" s="1"/>
  <c r="B13" i="72"/>
  <c r="B14" i="72" s="1"/>
  <c r="B6" i="69"/>
  <c r="B7" i="69" s="1"/>
  <c r="B8" i="69" s="1"/>
  <c r="B19" i="75"/>
  <c r="B21" i="75" s="1"/>
  <c r="B22" i="75" s="1"/>
  <c r="B23" i="75" s="1"/>
  <c r="B24" i="75" s="1"/>
  <c r="B11" i="79" s="1"/>
  <c r="B129" i="91" s="1"/>
  <c r="B9" i="76"/>
  <c r="B10" i="76" s="1"/>
  <c r="F21" i="90"/>
  <c r="E8" i="58"/>
  <c r="E4" i="58"/>
  <c r="E2" i="58"/>
  <c r="E7" i="58"/>
  <c r="E5" i="58"/>
  <c r="E5" i="33"/>
  <c r="E8" i="33"/>
  <c r="E2" i="33"/>
  <c r="E4" i="33"/>
  <c r="E7" i="33"/>
  <c r="F7" i="90"/>
  <c r="E8" i="44"/>
  <c r="E6" i="44"/>
  <c r="E4" i="44"/>
  <c r="E2" i="44"/>
  <c r="E7" i="44"/>
  <c r="E5" i="44"/>
  <c r="E3" i="44"/>
  <c r="E3" i="26"/>
  <c r="E7" i="26"/>
  <c r="E4" i="26"/>
  <c r="E8" i="26"/>
  <c r="E5" i="26"/>
  <c r="E6" i="26"/>
  <c r="E2" i="26"/>
  <c r="E9" i="44"/>
  <c r="E9" i="26"/>
  <c r="C3" i="7"/>
  <c r="C9" i="41"/>
  <c r="C5" i="41"/>
  <c r="C5" i="7"/>
  <c r="E5" i="90"/>
  <c r="D8" i="42"/>
  <c r="D4" i="42"/>
  <c r="D5" i="15"/>
  <c r="D7" i="42"/>
  <c r="D3" i="42"/>
  <c r="D6" i="15"/>
  <c r="D7" i="15"/>
  <c r="D6" i="42"/>
  <c r="D2" i="42"/>
  <c r="D8" i="15"/>
  <c r="D9" i="15"/>
  <c r="D3" i="15"/>
  <c r="D9" i="42"/>
  <c r="D5" i="42"/>
  <c r="D2" i="15"/>
  <c r="D4" i="15"/>
  <c r="D12" i="74"/>
  <c r="D13" i="74" s="1"/>
  <c r="D14" i="74" s="1"/>
  <c r="D15" i="74" s="1"/>
  <c r="D20" i="74" s="1"/>
  <c r="D25" i="74" s="1"/>
  <c r="E12" i="74"/>
  <c r="E13" i="74" s="1"/>
  <c r="E14" i="74" s="1"/>
  <c r="E15" i="74" s="1"/>
  <c r="E20" i="74" s="1"/>
  <c r="E25" i="74" s="1"/>
  <c r="J16" i="66"/>
  <c r="J15" i="66"/>
  <c r="C3" i="79" l="1"/>
  <c r="B2" i="5"/>
  <c r="AI5" i="91"/>
  <c r="I5" i="91"/>
  <c r="AH5" i="91"/>
  <c r="Z5" i="91"/>
  <c r="G5" i="91"/>
  <c r="H5" i="91"/>
  <c r="M5" i="91"/>
  <c r="D5" i="91"/>
  <c r="C5" i="91"/>
  <c r="K5" i="91"/>
  <c r="L5" i="91"/>
  <c r="Q5" i="91"/>
  <c r="N5" i="91"/>
  <c r="O5" i="91"/>
  <c r="P5" i="91"/>
  <c r="U5" i="91"/>
  <c r="F5" i="91"/>
  <c r="S5" i="91"/>
  <c r="T5" i="91"/>
  <c r="Y5" i="91"/>
  <c r="V5" i="91"/>
  <c r="W5" i="91"/>
  <c r="X5" i="91"/>
  <c r="AC5" i="91"/>
  <c r="AD5" i="91"/>
  <c r="AA5" i="91"/>
  <c r="AB5" i="91"/>
  <c r="AG5" i="91"/>
  <c r="E5" i="91"/>
  <c r="B2" i="39"/>
  <c r="AE5" i="91"/>
  <c r="AF5" i="91"/>
  <c r="R5" i="91"/>
  <c r="J5" i="91"/>
  <c r="I7" i="91"/>
  <c r="J7" i="91"/>
  <c r="K7" i="91"/>
  <c r="E7" i="91"/>
  <c r="C7" i="91"/>
  <c r="M7" i="91"/>
  <c r="N7" i="91"/>
  <c r="O7" i="91"/>
  <c r="AF7" i="91"/>
  <c r="Q7" i="91"/>
  <c r="R7" i="91"/>
  <c r="U7" i="91"/>
  <c r="V7" i="91"/>
  <c r="W7" i="91"/>
  <c r="X7" i="91"/>
  <c r="Y7" i="91"/>
  <c r="Z7" i="91"/>
  <c r="AA7" i="91"/>
  <c r="P7" i="91"/>
  <c r="H7" i="91"/>
  <c r="AC7" i="91"/>
  <c r="AD7" i="91"/>
  <c r="AE7" i="91"/>
  <c r="D7" i="91"/>
  <c r="S7" i="91"/>
  <c r="B4" i="5"/>
  <c r="AG7" i="91"/>
  <c r="AH7" i="91"/>
  <c r="AI7" i="91"/>
  <c r="L7" i="91"/>
  <c r="B4" i="39"/>
  <c r="F7" i="91"/>
  <c r="G7" i="91"/>
  <c r="T7" i="91"/>
  <c r="AB7" i="91"/>
  <c r="O8" i="91"/>
  <c r="P8" i="91"/>
  <c r="U8" i="91"/>
  <c r="J8" i="91"/>
  <c r="S8" i="91"/>
  <c r="T8" i="91"/>
  <c r="Y8" i="91"/>
  <c r="Z8" i="91"/>
  <c r="W8" i="91"/>
  <c r="X8" i="91"/>
  <c r="AC8" i="91"/>
  <c r="E8" i="91"/>
  <c r="AA8" i="91"/>
  <c r="AB8" i="91"/>
  <c r="AG8" i="91"/>
  <c r="R8" i="91"/>
  <c r="B5" i="5"/>
  <c r="AE8" i="91"/>
  <c r="AF8" i="91"/>
  <c r="F8" i="91"/>
  <c r="N8" i="91"/>
  <c r="B5" i="39"/>
  <c r="AI8" i="91"/>
  <c r="I8" i="91"/>
  <c r="V8" i="91"/>
  <c r="AD8" i="91"/>
  <c r="G8" i="91"/>
  <c r="H8" i="91"/>
  <c r="M8" i="91"/>
  <c r="D8" i="91"/>
  <c r="AH8" i="91"/>
  <c r="K8" i="91"/>
  <c r="L8" i="91"/>
  <c r="Q8" i="91"/>
  <c r="C8" i="91"/>
  <c r="B29" i="65"/>
  <c r="F13" i="79" s="1"/>
  <c r="B153" i="91" s="1"/>
  <c r="F17" i="79"/>
  <c r="B203" i="91" s="1"/>
  <c r="C17" i="79"/>
  <c r="B200" i="91" s="1"/>
  <c r="G12" i="90"/>
  <c r="F5" i="49"/>
  <c r="F3" i="49"/>
  <c r="F8" i="49"/>
  <c r="F6" i="49"/>
  <c r="F4" i="49"/>
  <c r="F3" i="11"/>
  <c r="F4" i="11"/>
  <c r="F8" i="11"/>
  <c r="F6" i="11"/>
  <c r="F5" i="11"/>
  <c r="F9" i="49"/>
  <c r="F7" i="49"/>
  <c r="F9" i="11"/>
  <c r="F7" i="11"/>
  <c r="G16" i="90"/>
  <c r="F8" i="53"/>
  <c r="F6" i="53"/>
  <c r="F4" i="53"/>
  <c r="F2" i="53"/>
  <c r="F5" i="53"/>
  <c r="F7" i="53"/>
  <c r="F3" i="53"/>
  <c r="F3" i="28"/>
  <c r="F7" i="28"/>
  <c r="F4" i="28"/>
  <c r="F8" i="28"/>
  <c r="F2" i="28"/>
  <c r="F6" i="28"/>
  <c r="F5" i="28"/>
  <c r="F9" i="53"/>
  <c r="F9" i="28"/>
  <c r="H6" i="90"/>
  <c r="G7" i="43"/>
  <c r="G5" i="43"/>
  <c r="G3" i="43"/>
  <c r="G8" i="43"/>
  <c r="G6" i="43"/>
  <c r="G4" i="43"/>
  <c r="G2" i="43"/>
  <c r="G5" i="25"/>
  <c r="G2" i="25"/>
  <c r="G6" i="25"/>
  <c r="G3" i="25"/>
  <c r="G7" i="25"/>
  <c r="G8" i="25"/>
  <c r="G4" i="25"/>
  <c r="G9" i="43"/>
  <c r="G9" i="25"/>
  <c r="F19" i="90"/>
  <c r="E8" i="56"/>
  <c r="E4" i="56"/>
  <c r="E2" i="56"/>
  <c r="E7" i="56"/>
  <c r="E5" i="56"/>
  <c r="E5" i="31"/>
  <c r="E2" i="31"/>
  <c r="E7" i="31"/>
  <c r="E8" i="31"/>
  <c r="E4" i="31"/>
  <c r="B6" i="56"/>
  <c r="B6" i="31"/>
  <c r="C183" i="91"/>
  <c r="B186" i="91"/>
  <c r="T12" i="91"/>
  <c r="C6" i="39"/>
  <c r="C7" i="39" s="1"/>
  <c r="C6" i="5"/>
  <c r="C7" i="5" s="1"/>
  <c r="AI12" i="91"/>
  <c r="S12" i="91"/>
  <c r="AH12" i="91"/>
  <c r="R12" i="91"/>
  <c r="AG12" i="91"/>
  <c r="Q12" i="91"/>
  <c r="D5" i="5"/>
  <c r="E18" i="90"/>
  <c r="D7" i="55"/>
  <c r="D8" i="55"/>
  <c r="D5" i="55"/>
  <c r="D4" i="55"/>
  <c r="D2" i="55"/>
  <c r="D7" i="30"/>
  <c r="D4" i="30"/>
  <c r="D8" i="30"/>
  <c r="D2" i="30"/>
  <c r="D5" i="30"/>
  <c r="B3" i="56"/>
  <c r="B3" i="31"/>
  <c r="G180" i="91"/>
  <c r="K180" i="91"/>
  <c r="O180" i="91"/>
  <c r="S180" i="91"/>
  <c r="W180" i="91"/>
  <c r="AA180" i="91"/>
  <c r="AE180" i="91"/>
  <c r="AI180" i="91"/>
  <c r="I183" i="91"/>
  <c r="M183" i="91"/>
  <c r="Q183" i="91"/>
  <c r="U183" i="91"/>
  <c r="Y183" i="91"/>
  <c r="AC183" i="91"/>
  <c r="AG183" i="91"/>
  <c r="E183" i="91"/>
  <c r="Q180" i="91"/>
  <c r="AC180" i="91"/>
  <c r="AG180" i="91"/>
  <c r="O183" i="91"/>
  <c r="AA183" i="91"/>
  <c r="AH180" i="91"/>
  <c r="E180" i="91"/>
  <c r="H180" i="91"/>
  <c r="L180" i="91"/>
  <c r="P180" i="91"/>
  <c r="T180" i="91"/>
  <c r="X180" i="91"/>
  <c r="AB180" i="91"/>
  <c r="AF180" i="91"/>
  <c r="F183" i="91"/>
  <c r="J183" i="91"/>
  <c r="N183" i="91"/>
  <c r="R183" i="91"/>
  <c r="V183" i="91"/>
  <c r="Z183" i="91"/>
  <c r="AD183" i="91"/>
  <c r="AH183" i="91"/>
  <c r="C180" i="91"/>
  <c r="D183" i="91"/>
  <c r="M180" i="91"/>
  <c r="U180" i="91"/>
  <c r="G183" i="91"/>
  <c r="S183" i="91"/>
  <c r="AE183" i="91"/>
  <c r="D180" i="91"/>
  <c r="N180" i="91"/>
  <c r="AD180" i="91"/>
  <c r="L183" i="91"/>
  <c r="P183" i="91"/>
  <c r="X183" i="91"/>
  <c r="AF183" i="91"/>
  <c r="I180" i="91"/>
  <c r="Y180" i="91"/>
  <c r="K183" i="91"/>
  <c r="W183" i="91"/>
  <c r="AI183" i="91"/>
  <c r="F180" i="91"/>
  <c r="J180" i="91"/>
  <c r="R180" i="91"/>
  <c r="V180" i="91"/>
  <c r="Z180" i="91"/>
  <c r="H183" i="91"/>
  <c r="T183" i="91"/>
  <c r="AB183" i="91"/>
  <c r="AF12" i="91"/>
  <c r="H12" i="91"/>
  <c r="G12" i="91"/>
  <c r="F12" i="91"/>
  <c r="B27" i="74"/>
  <c r="B28" i="74" s="1"/>
  <c r="B29" i="74" s="1"/>
  <c r="B30" i="74" s="1"/>
  <c r="B9" i="79"/>
  <c r="B109" i="91" s="1"/>
  <c r="B89" i="91"/>
  <c r="F20" i="90"/>
  <c r="E8" i="57"/>
  <c r="E3" i="57"/>
  <c r="E3" i="32"/>
  <c r="E8" i="32"/>
  <c r="G21" i="90"/>
  <c r="F7" i="58"/>
  <c r="F5" i="58"/>
  <c r="F4" i="58"/>
  <c r="F2" i="58"/>
  <c r="F8" i="58"/>
  <c r="F4" i="33"/>
  <c r="F8" i="33"/>
  <c r="F2" i="33"/>
  <c r="F7" i="33"/>
  <c r="F5" i="33"/>
  <c r="C3" i="90"/>
  <c r="B2" i="40"/>
  <c r="B8" i="40"/>
  <c r="B5" i="40"/>
  <c r="B4" i="40"/>
  <c r="B4" i="6"/>
  <c r="B5" i="6"/>
  <c r="B2" i="6"/>
  <c r="B8" i="6"/>
  <c r="E14" i="90"/>
  <c r="D7" i="51"/>
  <c r="D8" i="51"/>
  <c r="D7" i="12"/>
  <c r="D8" i="12"/>
  <c r="D6" i="51"/>
  <c r="D6" i="12"/>
  <c r="D3" i="51"/>
  <c r="D3" i="12"/>
  <c r="D9" i="51"/>
  <c r="D9" i="12"/>
  <c r="B13" i="71"/>
  <c r="B14" i="71" s="1"/>
  <c r="B15" i="71" s="1"/>
  <c r="F10" i="90"/>
  <c r="E5" i="47"/>
  <c r="E3" i="47"/>
  <c r="E8" i="47"/>
  <c r="E6" i="47"/>
  <c r="E4" i="47"/>
  <c r="E5" i="9"/>
  <c r="E6" i="9"/>
  <c r="E4" i="9"/>
  <c r="E8" i="9"/>
  <c r="E3" i="9"/>
  <c r="E9" i="47"/>
  <c r="E7" i="9"/>
  <c r="E7" i="47"/>
  <c r="E9" i="9"/>
  <c r="D17" i="90"/>
  <c r="C8" i="54"/>
  <c r="C5" i="54"/>
  <c r="C4" i="23"/>
  <c r="C8" i="23"/>
  <c r="C5" i="23"/>
  <c r="C4" i="54"/>
  <c r="C2" i="54"/>
  <c r="C2" i="23"/>
  <c r="B9" i="39"/>
  <c r="B9" i="5"/>
  <c r="C12" i="91"/>
  <c r="P12" i="91"/>
  <c r="D6" i="39"/>
  <c r="D7" i="39" s="1"/>
  <c r="D12" i="91"/>
  <c r="AE12" i="91"/>
  <c r="O12" i="91"/>
  <c r="AD12" i="91"/>
  <c r="N12" i="91"/>
  <c r="AC12" i="91"/>
  <c r="M12" i="91"/>
  <c r="C2" i="5"/>
  <c r="C2" i="39"/>
  <c r="B2" i="51"/>
  <c r="B2" i="12"/>
  <c r="G129" i="91"/>
  <c r="K129" i="91"/>
  <c r="O129" i="91"/>
  <c r="S129" i="91"/>
  <c r="W129" i="91"/>
  <c r="AA129" i="91"/>
  <c r="AE129" i="91"/>
  <c r="AI129" i="91"/>
  <c r="H129" i="91"/>
  <c r="L129" i="91"/>
  <c r="P129" i="91"/>
  <c r="T129" i="91"/>
  <c r="X129" i="91"/>
  <c r="AB129" i="91"/>
  <c r="AF129" i="91"/>
  <c r="M129" i="91"/>
  <c r="U129" i="91"/>
  <c r="AC129" i="91"/>
  <c r="E129" i="91"/>
  <c r="C129" i="91"/>
  <c r="J129" i="91"/>
  <c r="AH129" i="91"/>
  <c r="F129" i="91"/>
  <c r="N129" i="91"/>
  <c r="V129" i="91"/>
  <c r="AD129" i="91"/>
  <c r="I129" i="91"/>
  <c r="Y129" i="91"/>
  <c r="Z129" i="91"/>
  <c r="Q129" i="91"/>
  <c r="AG129" i="91"/>
  <c r="R129" i="91"/>
  <c r="D129" i="91"/>
  <c r="D2" i="90"/>
  <c r="D4" i="5" s="1"/>
  <c r="C3" i="39"/>
  <c r="C8" i="39"/>
  <c r="C8" i="5"/>
  <c r="C3" i="5"/>
  <c r="C8" i="59"/>
  <c r="C7" i="59"/>
  <c r="C6" i="59"/>
  <c r="C3" i="34"/>
  <c r="C4" i="59"/>
  <c r="C3" i="59"/>
  <c r="C2" i="59"/>
  <c r="C9" i="59"/>
  <c r="C5" i="34"/>
  <c r="C8" i="34"/>
  <c r="C2" i="34"/>
  <c r="C9" i="34"/>
  <c r="D22" i="90"/>
  <c r="C6" i="34"/>
  <c r="C7" i="34" s="1"/>
  <c r="C4" i="34"/>
  <c r="C5" i="59"/>
  <c r="L12" i="91"/>
  <c r="W12" i="91"/>
  <c r="V12" i="91"/>
  <c r="U12" i="91"/>
  <c r="C5" i="39"/>
  <c r="C5" i="5"/>
  <c r="F16" i="79"/>
  <c r="B193" i="91" s="1"/>
  <c r="D16" i="79"/>
  <c r="B191" i="91" s="1"/>
  <c r="E16" i="79"/>
  <c r="B192" i="91" s="1"/>
  <c r="D4" i="90"/>
  <c r="D4" i="7" s="1"/>
  <c r="C8" i="41"/>
  <c r="C4" i="41"/>
  <c r="C8" i="7"/>
  <c r="C2" i="41"/>
  <c r="C2" i="7"/>
  <c r="C6" i="7"/>
  <c r="C7" i="7" s="1"/>
  <c r="C6" i="41"/>
  <c r="C7" i="41" s="1"/>
  <c r="B10" i="73"/>
  <c r="B11" i="73" s="1"/>
  <c r="C9" i="7"/>
  <c r="C3" i="41"/>
  <c r="G7" i="90"/>
  <c r="F7" i="44"/>
  <c r="F5" i="44"/>
  <c r="F8" i="44"/>
  <c r="F3" i="44"/>
  <c r="F2" i="44"/>
  <c r="F6" i="44"/>
  <c r="F4" i="44"/>
  <c r="F2" i="26"/>
  <c r="F6" i="26"/>
  <c r="F3" i="26"/>
  <c r="F7" i="26"/>
  <c r="F4" i="26"/>
  <c r="F8" i="26"/>
  <c r="F5" i="26"/>
  <c r="F9" i="44"/>
  <c r="F9" i="26"/>
  <c r="F14" i="79"/>
  <c r="B173" i="91" s="1"/>
  <c r="C14" i="79"/>
  <c r="B170" i="91" s="1"/>
  <c r="C8" i="79"/>
  <c r="B8" i="79"/>
  <c r="F8" i="79"/>
  <c r="G9" i="90"/>
  <c r="F8" i="46"/>
  <c r="F2" i="46"/>
  <c r="F2" i="16"/>
  <c r="F8" i="16"/>
  <c r="H15" i="90"/>
  <c r="G7" i="52"/>
  <c r="G5" i="52"/>
  <c r="G3" i="52"/>
  <c r="G6" i="52"/>
  <c r="G8" i="52"/>
  <c r="G2" i="52"/>
  <c r="G4" i="52"/>
  <c r="G2" i="18"/>
  <c r="G6" i="18"/>
  <c r="G3" i="18"/>
  <c r="G7" i="18"/>
  <c r="G8" i="18"/>
  <c r="G5" i="18"/>
  <c r="G4" i="18"/>
  <c r="G9" i="52"/>
  <c r="G9" i="18"/>
  <c r="F11" i="90"/>
  <c r="E8" i="48"/>
  <c r="E8" i="10"/>
  <c r="C3" i="15"/>
  <c r="C3" i="42"/>
  <c r="G13" i="90"/>
  <c r="F8" i="50"/>
  <c r="F8" i="17"/>
  <c r="H8" i="90"/>
  <c r="G7" i="45"/>
  <c r="G5" i="45"/>
  <c r="G3" i="45"/>
  <c r="G8" i="45"/>
  <c r="G2" i="45"/>
  <c r="G6" i="45"/>
  <c r="G4" i="45"/>
  <c r="G4" i="27"/>
  <c r="G8" i="27"/>
  <c r="G5" i="27"/>
  <c r="G6" i="27"/>
  <c r="G2" i="27"/>
  <c r="G7" i="27"/>
  <c r="G3" i="27"/>
  <c r="G9" i="45"/>
  <c r="G9" i="27"/>
  <c r="C4" i="39"/>
  <c r="C4" i="5"/>
  <c r="E12" i="91"/>
  <c r="AB12" i="91"/>
  <c r="X12" i="91"/>
  <c r="AA12" i="91"/>
  <c r="K12" i="91"/>
  <c r="Z12" i="91"/>
  <c r="J12" i="91"/>
  <c r="Y12" i="91"/>
  <c r="I12" i="91"/>
  <c r="D5" i="41"/>
  <c r="F5" i="90"/>
  <c r="E7" i="42"/>
  <c r="E3" i="42"/>
  <c r="E4" i="15"/>
  <c r="E5" i="15"/>
  <c r="E6" i="42"/>
  <c r="E2" i="42"/>
  <c r="E6" i="15"/>
  <c r="E7" i="15"/>
  <c r="E8" i="15"/>
  <c r="E2" i="15"/>
  <c r="E9" i="42"/>
  <c r="E5" i="42"/>
  <c r="E9" i="15"/>
  <c r="E8" i="42"/>
  <c r="E4" i="42"/>
  <c r="E3" i="15"/>
  <c r="C13" i="79" l="1"/>
  <c r="B150" i="91" s="1"/>
  <c r="AC150" i="91" s="1"/>
  <c r="B50" i="65"/>
  <c r="I15" i="90"/>
  <c r="H7" i="52"/>
  <c r="H5" i="52"/>
  <c r="H3" i="52"/>
  <c r="H8" i="52"/>
  <c r="H2" i="52"/>
  <c r="H4" i="52"/>
  <c r="H6" i="52"/>
  <c r="H5" i="18"/>
  <c r="H2" i="18"/>
  <c r="H6" i="18"/>
  <c r="H7" i="18"/>
  <c r="H8" i="18"/>
  <c r="H4" i="18"/>
  <c r="H3" i="18"/>
  <c r="H9" i="18"/>
  <c r="H9" i="52"/>
  <c r="C2" i="51"/>
  <c r="C2" i="12"/>
  <c r="B2" i="47"/>
  <c r="B2" i="9"/>
  <c r="H89" i="91"/>
  <c r="L89" i="91"/>
  <c r="P89" i="91"/>
  <c r="T89" i="91"/>
  <c r="X89" i="91"/>
  <c r="AB89" i="91"/>
  <c r="AF89" i="91"/>
  <c r="I89" i="91"/>
  <c r="M89" i="91"/>
  <c r="Q89" i="91"/>
  <c r="U89" i="91"/>
  <c r="Y89" i="91"/>
  <c r="AC89" i="91"/>
  <c r="AG89" i="91"/>
  <c r="J89" i="91"/>
  <c r="R89" i="91"/>
  <c r="Z89" i="91"/>
  <c r="AH89" i="91"/>
  <c r="E89" i="91"/>
  <c r="D89" i="91"/>
  <c r="K89" i="91"/>
  <c r="S89" i="91"/>
  <c r="AA89" i="91"/>
  <c r="AI89" i="91"/>
  <c r="C89" i="91"/>
  <c r="N89" i="91"/>
  <c r="AD89" i="91"/>
  <c r="G89" i="91"/>
  <c r="O89" i="91"/>
  <c r="W89" i="91"/>
  <c r="AE89" i="91"/>
  <c r="F89" i="91"/>
  <c r="V89" i="91"/>
  <c r="T186" i="91"/>
  <c r="W186" i="91"/>
  <c r="S186" i="91"/>
  <c r="J186" i="91"/>
  <c r="O186" i="91"/>
  <c r="F18" i="90"/>
  <c r="E8" i="55"/>
  <c r="E4" i="55"/>
  <c r="E7" i="55"/>
  <c r="E5" i="55"/>
  <c r="E2" i="55"/>
  <c r="E2" i="30"/>
  <c r="E7" i="30"/>
  <c r="E8" i="30"/>
  <c r="E4" i="30"/>
  <c r="E5" i="30"/>
  <c r="B5" i="57"/>
  <c r="B5" i="32"/>
  <c r="G192" i="91"/>
  <c r="K192" i="91"/>
  <c r="O192" i="91"/>
  <c r="S192" i="91"/>
  <c r="W192" i="91"/>
  <c r="AA192" i="91"/>
  <c r="AE192" i="91"/>
  <c r="AI192" i="91"/>
  <c r="I192" i="91"/>
  <c r="U192" i="91"/>
  <c r="AG192" i="91"/>
  <c r="F192" i="91"/>
  <c r="R192" i="91"/>
  <c r="AD192" i="91"/>
  <c r="D192" i="91"/>
  <c r="H192" i="91"/>
  <c r="L192" i="91"/>
  <c r="P192" i="91"/>
  <c r="T192" i="91"/>
  <c r="X192" i="91"/>
  <c r="AB192" i="91"/>
  <c r="AF192" i="91"/>
  <c r="M192" i="91"/>
  <c r="Y192" i="91"/>
  <c r="E192" i="91"/>
  <c r="N192" i="91"/>
  <c r="Z192" i="91"/>
  <c r="Q192" i="91"/>
  <c r="AC192" i="91"/>
  <c r="J192" i="91"/>
  <c r="V192" i="91"/>
  <c r="AH192" i="91"/>
  <c r="C192" i="91"/>
  <c r="E22" i="90"/>
  <c r="D3" i="59"/>
  <c r="D6" i="59"/>
  <c r="D5" i="59"/>
  <c r="D4" i="34"/>
  <c r="D2" i="59"/>
  <c r="D8" i="59"/>
  <c r="D9" i="34"/>
  <c r="D3" i="34"/>
  <c r="D5" i="34"/>
  <c r="D2" i="34"/>
  <c r="D6" i="34"/>
  <c r="D7" i="34" s="1"/>
  <c r="D4" i="59"/>
  <c r="D8" i="34"/>
  <c r="D7" i="59"/>
  <c r="D9" i="59"/>
  <c r="E2" i="51"/>
  <c r="E2" i="12"/>
  <c r="B2" i="49"/>
  <c r="B2" i="11"/>
  <c r="I109" i="91"/>
  <c r="M109" i="91"/>
  <c r="Q109" i="91"/>
  <c r="U109" i="91"/>
  <c r="Y109" i="91"/>
  <c r="AC109" i="91"/>
  <c r="AG109" i="91"/>
  <c r="F109" i="91"/>
  <c r="J109" i="91"/>
  <c r="N109" i="91"/>
  <c r="R109" i="91"/>
  <c r="V109" i="91"/>
  <c r="Z109" i="91"/>
  <c r="AD109" i="91"/>
  <c r="AH109" i="91"/>
  <c r="K109" i="91"/>
  <c r="S109" i="91"/>
  <c r="AA109" i="91"/>
  <c r="AI109" i="91"/>
  <c r="E109" i="91"/>
  <c r="W109" i="91"/>
  <c r="L109" i="91"/>
  <c r="T109" i="91"/>
  <c r="AB109" i="91"/>
  <c r="C109" i="91"/>
  <c r="D109" i="91"/>
  <c r="G109" i="91"/>
  <c r="AE109" i="91"/>
  <c r="H109" i="91"/>
  <c r="P109" i="91"/>
  <c r="AF109" i="91"/>
  <c r="O109" i="91"/>
  <c r="X109" i="91"/>
  <c r="H186" i="91"/>
  <c r="K186" i="91"/>
  <c r="X186" i="91"/>
  <c r="G186" i="91"/>
  <c r="C3" i="56"/>
  <c r="C3" i="31"/>
  <c r="V186" i="91"/>
  <c r="F6" i="56"/>
  <c r="F6" i="31"/>
  <c r="F186" i="91"/>
  <c r="E3" i="56"/>
  <c r="E3" i="31"/>
  <c r="AG186" i="91"/>
  <c r="Q186" i="91"/>
  <c r="B17" i="91"/>
  <c r="C6" i="56"/>
  <c r="C6" i="31"/>
  <c r="H12" i="90"/>
  <c r="G5" i="49"/>
  <c r="G3" i="49"/>
  <c r="G8" i="49"/>
  <c r="G6" i="49"/>
  <c r="G4" i="49"/>
  <c r="G6" i="11"/>
  <c r="G3" i="11"/>
  <c r="G4" i="11"/>
  <c r="G8" i="11"/>
  <c r="G5" i="11"/>
  <c r="G7" i="11"/>
  <c r="G7" i="49"/>
  <c r="G9" i="49"/>
  <c r="G9" i="11"/>
  <c r="E9" i="5"/>
  <c r="C10" i="79"/>
  <c r="B102" i="91"/>
  <c r="B100" i="91"/>
  <c r="C9" i="39"/>
  <c r="C9" i="5"/>
  <c r="D6" i="56"/>
  <c r="D6" i="31"/>
  <c r="D186" i="91"/>
  <c r="E186" i="91"/>
  <c r="E6" i="56"/>
  <c r="E6" i="31"/>
  <c r="U186" i="91"/>
  <c r="B9" i="56"/>
  <c r="B9" i="31"/>
  <c r="C186" i="91"/>
  <c r="H9" i="90"/>
  <c r="G8" i="46"/>
  <c r="G2" i="46"/>
  <c r="G2" i="16"/>
  <c r="G8" i="16"/>
  <c r="B3" i="55"/>
  <c r="B3" i="30"/>
  <c r="I170" i="91"/>
  <c r="M170" i="91"/>
  <c r="Q170" i="91"/>
  <c r="U170" i="91"/>
  <c r="Y170" i="91"/>
  <c r="AC170" i="91"/>
  <c r="AG170" i="91"/>
  <c r="G173" i="91"/>
  <c r="K173" i="91"/>
  <c r="O173" i="91"/>
  <c r="S173" i="91"/>
  <c r="W173" i="91"/>
  <c r="AA173" i="91"/>
  <c r="AE173" i="91"/>
  <c r="AI173" i="91"/>
  <c r="D170" i="91"/>
  <c r="G170" i="91"/>
  <c r="W170" i="91"/>
  <c r="AI170" i="91"/>
  <c r="Q173" i="91"/>
  <c r="AC173" i="91"/>
  <c r="F170" i="91"/>
  <c r="J170" i="91"/>
  <c r="N170" i="91"/>
  <c r="R170" i="91"/>
  <c r="V170" i="91"/>
  <c r="Z170" i="91"/>
  <c r="AD170" i="91"/>
  <c r="AH170" i="91"/>
  <c r="H173" i="91"/>
  <c r="L173" i="91"/>
  <c r="P173" i="91"/>
  <c r="T173" i="91"/>
  <c r="X173" i="91"/>
  <c r="AB173" i="91"/>
  <c r="AF173" i="91"/>
  <c r="E170" i="91"/>
  <c r="C170" i="91"/>
  <c r="O170" i="91"/>
  <c r="S170" i="91"/>
  <c r="AE170" i="91"/>
  <c r="I173" i="91"/>
  <c r="U173" i="91"/>
  <c r="AG173" i="91"/>
  <c r="E173" i="91"/>
  <c r="K170" i="91"/>
  <c r="AA170" i="91"/>
  <c r="M173" i="91"/>
  <c r="Y173" i="91"/>
  <c r="H170" i="91"/>
  <c r="L170" i="91"/>
  <c r="P170" i="91"/>
  <c r="T170" i="91"/>
  <c r="X170" i="91"/>
  <c r="AB170" i="91"/>
  <c r="AF170" i="91"/>
  <c r="F173" i="91"/>
  <c r="J173" i="91"/>
  <c r="N173" i="91"/>
  <c r="R173" i="91"/>
  <c r="V173" i="91"/>
  <c r="Z173" i="91"/>
  <c r="AD173" i="91"/>
  <c r="AH173" i="91"/>
  <c r="D173" i="91"/>
  <c r="H13" i="90"/>
  <c r="G8" i="50"/>
  <c r="G8" i="17"/>
  <c r="F10" i="79"/>
  <c r="B123" i="91" s="1"/>
  <c r="B103" i="91"/>
  <c r="B176" i="91"/>
  <c r="B6" i="55"/>
  <c r="B6" i="30"/>
  <c r="C173" i="91"/>
  <c r="I150" i="91"/>
  <c r="Q150" i="91"/>
  <c r="Y150" i="91"/>
  <c r="K153" i="91"/>
  <c r="S153" i="91"/>
  <c r="AA153" i="91"/>
  <c r="AE150" i="91"/>
  <c r="F150" i="91"/>
  <c r="N150" i="91"/>
  <c r="AD150" i="91"/>
  <c r="H153" i="91"/>
  <c r="P153" i="91"/>
  <c r="AF153" i="91"/>
  <c r="D153" i="91"/>
  <c r="W150" i="91"/>
  <c r="AC153" i="91"/>
  <c r="G150" i="91"/>
  <c r="AA150" i="91"/>
  <c r="D150" i="91"/>
  <c r="L150" i="91"/>
  <c r="T150" i="91"/>
  <c r="F153" i="91"/>
  <c r="N153" i="91"/>
  <c r="V153" i="91"/>
  <c r="E153" i="91"/>
  <c r="B4" i="57"/>
  <c r="B4" i="32"/>
  <c r="I191" i="91"/>
  <c r="M191" i="91"/>
  <c r="Q191" i="91"/>
  <c r="U191" i="91"/>
  <c r="Y191" i="91"/>
  <c r="AC191" i="91"/>
  <c r="AG191" i="91"/>
  <c r="D191" i="91"/>
  <c r="G191" i="91"/>
  <c r="AA191" i="91"/>
  <c r="L191" i="91"/>
  <c r="X191" i="91"/>
  <c r="F191" i="91"/>
  <c r="J191" i="91"/>
  <c r="N191" i="91"/>
  <c r="R191" i="91"/>
  <c r="V191" i="91"/>
  <c r="Z191" i="91"/>
  <c r="AD191" i="91"/>
  <c r="AH191" i="91"/>
  <c r="E191" i="91"/>
  <c r="K191" i="91"/>
  <c r="S191" i="91"/>
  <c r="AE191" i="91"/>
  <c r="C191" i="91"/>
  <c r="P191" i="91"/>
  <c r="AB191" i="91"/>
  <c r="O191" i="91"/>
  <c r="W191" i="91"/>
  <c r="AI191" i="91"/>
  <c r="H191" i="91"/>
  <c r="T191" i="91"/>
  <c r="AF191" i="91"/>
  <c r="E2" i="90"/>
  <c r="D3" i="39"/>
  <c r="D8" i="39"/>
  <c r="D8" i="5"/>
  <c r="D3" i="5"/>
  <c r="D2" i="39"/>
  <c r="D9" i="39"/>
  <c r="D9" i="5"/>
  <c r="D4" i="39"/>
  <c r="G10" i="90"/>
  <c r="F8" i="47"/>
  <c r="F6" i="47"/>
  <c r="F4" i="47"/>
  <c r="F5" i="47"/>
  <c r="F3" i="47"/>
  <c r="F4" i="9"/>
  <c r="F8" i="9"/>
  <c r="F5" i="9"/>
  <c r="F3" i="9"/>
  <c r="F6" i="9"/>
  <c r="F9" i="47"/>
  <c r="F7" i="47"/>
  <c r="F7" i="9"/>
  <c r="F9" i="9"/>
  <c r="F14" i="90"/>
  <c r="E8" i="51"/>
  <c r="E7" i="51"/>
  <c r="E7" i="12"/>
  <c r="E8" i="12"/>
  <c r="E3" i="12"/>
  <c r="E6" i="51"/>
  <c r="E6" i="12"/>
  <c r="E3" i="51"/>
  <c r="E9" i="51"/>
  <c r="E9" i="12"/>
  <c r="H21" i="90"/>
  <c r="G7" i="58"/>
  <c r="G5" i="58"/>
  <c r="G8" i="58"/>
  <c r="G4" i="58"/>
  <c r="G2" i="58"/>
  <c r="G7" i="33"/>
  <c r="G4" i="33"/>
  <c r="G8" i="33"/>
  <c r="G2" i="33"/>
  <c r="G5" i="33"/>
  <c r="E11" i="79"/>
  <c r="B132" i="91" s="1"/>
  <c r="D11" i="79"/>
  <c r="B131" i="91" s="1"/>
  <c r="D8" i="79"/>
  <c r="E8" i="79"/>
  <c r="E10" i="79" s="1"/>
  <c r="F3" i="56"/>
  <c r="F3" i="31"/>
  <c r="P186" i="91"/>
  <c r="D3" i="56"/>
  <c r="D3" i="31"/>
  <c r="AH186" i="91"/>
  <c r="R186" i="91"/>
  <c r="AC186" i="91"/>
  <c r="M186" i="91"/>
  <c r="G19" i="90"/>
  <c r="G6" i="56" s="1"/>
  <c r="F8" i="56"/>
  <c r="F4" i="56"/>
  <c r="F2" i="56"/>
  <c r="F7" i="56"/>
  <c r="F5" i="56"/>
  <c r="F4" i="31"/>
  <c r="F2" i="31"/>
  <c r="F7" i="31"/>
  <c r="F8" i="31"/>
  <c r="F5" i="31"/>
  <c r="H16" i="90"/>
  <c r="G7" i="53"/>
  <c r="G2" i="53"/>
  <c r="G4" i="53"/>
  <c r="G6" i="53"/>
  <c r="G5" i="53"/>
  <c r="G3" i="53"/>
  <c r="G8" i="53"/>
  <c r="G2" i="28"/>
  <c r="G6" i="28"/>
  <c r="G3" i="28"/>
  <c r="G7" i="28"/>
  <c r="G8" i="28"/>
  <c r="G5" i="28"/>
  <c r="G4" i="28"/>
  <c r="G9" i="53"/>
  <c r="G9" i="28"/>
  <c r="B3" i="58"/>
  <c r="B3" i="33"/>
  <c r="C200" i="91"/>
  <c r="E4" i="90"/>
  <c r="D4" i="41"/>
  <c r="D8" i="41"/>
  <c r="D8" i="7"/>
  <c r="D6" i="41"/>
  <c r="D7" i="41" s="1"/>
  <c r="D6" i="7"/>
  <c r="D7" i="7" s="1"/>
  <c r="D2" i="7"/>
  <c r="D2" i="41"/>
  <c r="D3" i="41"/>
  <c r="D3" i="7"/>
  <c r="D9" i="41"/>
  <c r="D9" i="7"/>
  <c r="AF186" i="91"/>
  <c r="Z186" i="91"/>
  <c r="D5" i="7"/>
  <c r="I8" i="90"/>
  <c r="H8" i="45"/>
  <c r="H6" i="45"/>
  <c r="H3" i="45"/>
  <c r="H7" i="45"/>
  <c r="H5" i="45"/>
  <c r="H2" i="45"/>
  <c r="H4" i="45"/>
  <c r="H3" i="27"/>
  <c r="H7" i="27"/>
  <c r="H4" i="27"/>
  <c r="H5" i="27"/>
  <c r="H6" i="27"/>
  <c r="H8" i="27"/>
  <c r="H2" i="27"/>
  <c r="H9" i="45"/>
  <c r="H9" i="27"/>
  <c r="G11" i="90"/>
  <c r="F8" i="48"/>
  <c r="F8" i="10"/>
  <c r="B10" i="79"/>
  <c r="B119" i="91" s="1"/>
  <c r="B99" i="91"/>
  <c r="H7" i="90"/>
  <c r="G7" i="44"/>
  <c r="G5" i="44"/>
  <c r="G3" i="44"/>
  <c r="G8" i="44"/>
  <c r="G6" i="44"/>
  <c r="G4" i="44"/>
  <c r="G2" i="44"/>
  <c r="G5" i="26"/>
  <c r="G2" i="26"/>
  <c r="G6" i="26"/>
  <c r="G3" i="26"/>
  <c r="G7" i="26"/>
  <c r="G4" i="26"/>
  <c r="G8" i="26"/>
  <c r="G9" i="26"/>
  <c r="G9" i="44"/>
  <c r="B6" i="54"/>
  <c r="B7" i="54" s="1"/>
  <c r="B6" i="23"/>
  <c r="B7" i="23" s="1"/>
  <c r="C153" i="91"/>
  <c r="B156" i="91"/>
  <c r="B6" i="57"/>
  <c r="B6" i="32"/>
  <c r="I193" i="91"/>
  <c r="M193" i="91"/>
  <c r="Q193" i="91"/>
  <c r="U193" i="91"/>
  <c r="Y193" i="91"/>
  <c r="AC193" i="91"/>
  <c r="AG193" i="91"/>
  <c r="C193" i="91"/>
  <c r="O193" i="91"/>
  <c r="AA193" i="91"/>
  <c r="T193" i="91"/>
  <c r="AF193" i="91"/>
  <c r="F193" i="91"/>
  <c r="J193" i="91"/>
  <c r="N193" i="91"/>
  <c r="R193" i="91"/>
  <c r="V193" i="91"/>
  <c r="Z193" i="91"/>
  <c r="AD193" i="91"/>
  <c r="AH193" i="91"/>
  <c r="G193" i="91"/>
  <c r="S193" i="91"/>
  <c r="AE193" i="91"/>
  <c r="H193" i="91"/>
  <c r="P193" i="91"/>
  <c r="AB193" i="91"/>
  <c r="E193" i="91"/>
  <c r="K193" i="91"/>
  <c r="W193" i="91"/>
  <c r="AI193" i="91"/>
  <c r="D193" i="91"/>
  <c r="L193" i="91"/>
  <c r="X193" i="91"/>
  <c r="B196" i="91"/>
  <c r="D2" i="51"/>
  <c r="D2" i="12"/>
  <c r="D2" i="5"/>
  <c r="D6" i="5"/>
  <c r="D7" i="5" s="1"/>
  <c r="E17" i="90"/>
  <c r="D8" i="54"/>
  <c r="D5" i="54"/>
  <c r="D2" i="54"/>
  <c r="D4" i="54"/>
  <c r="D8" i="23"/>
  <c r="D4" i="23"/>
  <c r="D2" i="23"/>
  <c r="D5" i="23"/>
  <c r="C6" i="79"/>
  <c r="D6" i="79"/>
  <c r="B81" i="91" s="1"/>
  <c r="F6" i="79"/>
  <c r="B83" i="91" s="1"/>
  <c r="E6" i="79"/>
  <c r="D3" i="90"/>
  <c r="C2" i="6"/>
  <c r="C8" i="6"/>
  <c r="C5" i="40"/>
  <c r="C5" i="6"/>
  <c r="C2" i="40"/>
  <c r="C4" i="40"/>
  <c r="C8" i="40"/>
  <c r="C4" i="6"/>
  <c r="G20" i="90"/>
  <c r="F3" i="57"/>
  <c r="F8" i="57"/>
  <c r="F3" i="32"/>
  <c r="F8" i="32"/>
  <c r="AB186" i="91"/>
  <c r="AI186" i="91"/>
  <c r="L186" i="91"/>
  <c r="AE186" i="91"/>
  <c r="AD186" i="91"/>
  <c r="N186" i="91"/>
  <c r="AA186" i="91"/>
  <c r="Y186" i="91"/>
  <c r="I186" i="91"/>
  <c r="G3" i="31"/>
  <c r="D5" i="39"/>
  <c r="I6" i="90"/>
  <c r="H6" i="43"/>
  <c r="H2" i="43"/>
  <c r="H5" i="43"/>
  <c r="H8" i="43"/>
  <c r="H4" i="43"/>
  <c r="H7" i="43"/>
  <c r="H3" i="43"/>
  <c r="H4" i="25"/>
  <c r="H8" i="25"/>
  <c r="H5" i="25"/>
  <c r="H2" i="25"/>
  <c r="H6" i="25"/>
  <c r="H7" i="25"/>
  <c r="H3" i="25"/>
  <c r="H9" i="25"/>
  <c r="H9" i="43"/>
  <c r="B6" i="58"/>
  <c r="B6" i="33"/>
  <c r="C203" i="91"/>
  <c r="B206" i="91"/>
  <c r="E4" i="7"/>
  <c r="E5" i="7"/>
  <c r="E5" i="41"/>
  <c r="G5" i="90"/>
  <c r="F7" i="42"/>
  <c r="F3" i="42"/>
  <c r="F3" i="15"/>
  <c r="F6" i="42"/>
  <c r="F2" i="42"/>
  <c r="F4" i="15"/>
  <c r="F5" i="15"/>
  <c r="F9" i="42"/>
  <c r="F5" i="42"/>
  <c r="F6" i="15"/>
  <c r="F7" i="15"/>
  <c r="F8" i="42"/>
  <c r="F4" i="42"/>
  <c r="F8" i="15"/>
  <c r="F9" i="15"/>
  <c r="F2" i="15"/>
  <c r="R153" i="91" l="1"/>
  <c r="P150" i="91"/>
  <c r="S150" i="91"/>
  <c r="O150" i="91"/>
  <c r="L153" i="91"/>
  <c r="L156" i="91" s="1"/>
  <c r="J150" i="91"/>
  <c r="W153" i="91"/>
  <c r="W156" i="91" s="1"/>
  <c r="U150" i="91"/>
  <c r="J153" i="91"/>
  <c r="H150" i="91"/>
  <c r="E150" i="91"/>
  <c r="C150" i="91"/>
  <c r="AH150" i="91"/>
  <c r="Y153" i="91"/>
  <c r="Y156" i="91" s="1"/>
  <c r="O153" i="91"/>
  <c r="O156" i="91" s="1"/>
  <c r="M150" i="91"/>
  <c r="AH153" i="91"/>
  <c r="AF150" i="91"/>
  <c r="AG153" i="91"/>
  <c r="Q153" i="91"/>
  <c r="AB153" i="91"/>
  <c r="AB156" i="91" s="1"/>
  <c r="Z150" i="91"/>
  <c r="K150" i="91"/>
  <c r="G153" i="91"/>
  <c r="G156" i="91" s="1"/>
  <c r="B3" i="23"/>
  <c r="AD153" i="91"/>
  <c r="AB150" i="91"/>
  <c r="U153" i="91"/>
  <c r="M153" i="91"/>
  <c r="M156" i="91" s="1"/>
  <c r="X153" i="91"/>
  <c r="X156" i="91" s="1"/>
  <c r="V150" i="91"/>
  <c r="AI153" i="91"/>
  <c r="AI156" i="91" s="1"/>
  <c r="AG150" i="91"/>
  <c r="B3" i="54"/>
  <c r="Z153" i="91"/>
  <c r="X150" i="91"/>
  <c r="I153" i="91"/>
  <c r="I156" i="91" s="1"/>
  <c r="AI150" i="91"/>
  <c r="T153" i="91"/>
  <c r="T156" i="91" s="1"/>
  <c r="R150" i="91"/>
  <c r="AE153" i="91"/>
  <c r="F17" i="90"/>
  <c r="E4" i="54"/>
  <c r="E2" i="54"/>
  <c r="E5" i="54"/>
  <c r="E8" i="54"/>
  <c r="E2" i="23"/>
  <c r="E8" i="23"/>
  <c r="E4" i="23"/>
  <c r="E5" i="23"/>
  <c r="D6" i="57"/>
  <c r="D6" i="32"/>
  <c r="D196" i="91"/>
  <c r="AE196" i="91"/>
  <c r="N196" i="91"/>
  <c r="T196" i="91"/>
  <c r="AG196" i="91"/>
  <c r="Q196" i="91"/>
  <c r="B101" i="91"/>
  <c r="D10" i="79"/>
  <c r="B121" i="91" s="1"/>
  <c r="E156" i="91"/>
  <c r="E6" i="54"/>
  <c r="E7" i="54" s="1"/>
  <c r="E6" i="23"/>
  <c r="E7" i="23" s="1"/>
  <c r="F156" i="91"/>
  <c r="D3" i="54"/>
  <c r="D3" i="23"/>
  <c r="AC156" i="91"/>
  <c r="AF156" i="91"/>
  <c r="AA156" i="91"/>
  <c r="K156" i="91"/>
  <c r="B6" i="50"/>
  <c r="B7" i="50" s="1"/>
  <c r="B6" i="17"/>
  <c r="B7" i="17" s="1"/>
  <c r="G123" i="91"/>
  <c r="K123" i="91"/>
  <c r="O123" i="91"/>
  <c r="S123" i="91"/>
  <c r="W123" i="91"/>
  <c r="AA123" i="91"/>
  <c r="AE123" i="91"/>
  <c r="AI123" i="91"/>
  <c r="H123" i="91"/>
  <c r="L123" i="91"/>
  <c r="P123" i="91"/>
  <c r="T123" i="91"/>
  <c r="X123" i="91"/>
  <c r="AB123" i="91"/>
  <c r="AF123" i="91"/>
  <c r="M123" i="91"/>
  <c r="U123" i="91"/>
  <c r="AC123" i="91"/>
  <c r="C123" i="91"/>
  <c r="D123" i="91"/>
  <c r="J123" i="91"/>
  <c r="AH123" i="91"/>
  <c r="F123" i="91"/>
  <c r="N123" i="91"/>
  <c r="V123" i="91"/>
  <c r="AD123" i="91"/>
  <c r="Q123" i="91"/>
  <c r="AG123" i="91"/>
  <c r="Z123" i="91"/>
  <c r="I123" i="91"/>
  <c r="Y123" i="91"/>
  <c r="R123" i="91"/>
  <c r="E123" i="91"/>
  <c r="B126" i="91"/>
  <c r="D6" i="55"/>
  <c r="D6" i="30"/>
  <c r="D176" i="91"/>
  <c r="F6" i="55"/>
  <c r="F6" i="30"/>
  <c r="F176" i="91"/>
  <c r="Y176" i="91"/>
  <c r="T176" i="91"/>
  <c r="AA176" i="91"/>
  <c r="B3" i="48"/>
  <c r="B3" i="10"/>
  <c r="H100" i="91"/>
  <c r="L100" i="91"/>
  <c r="P100" i="91"/>
  <c r="T100" i="91"/>
  <c r="X100" i="91"/>
  <c r="AB100" i="91"/>
  <c r="AF100" i="91"/>
  <c r="I100" i="91"/>
  <c r="M100" i="91"/>
  <c r="Q100" i="91"/>
  <c r="U100" i="91"/>
  <c r="Y100" i="91"/>
  <c r="AC100" i="91"/>
  <c r="AG100" i="91"/>
  <c r="F100" i="91"/>
  <c r="N100" i="91"/>
  <c r="V100" i="91"/>
  <c r="AD100" i="91"/>
  <c r="E100" i="91"/>
  <c r="D100" i="91"/>
  <c r="S100" i="91"/>
  <c r="G100" i="91"/>
  <c r="O100" i="91"/>
  <c r="W100" i="91"/>
  <c r="AE100" i="91"/>
  <c r="J100" i="91"/>
  <c r="R100" i="91"/>
  <c r="Z100" i="91"/>
  <c r="AH100" i="91"/>
  <c r="C100" i="91"/>
  <c r="K100" i="91"/>
  <c r="AI100" i="91"/>
  <c r="AA100" i="91"/>
  <c r="F9" i="56"/>
  <c r="F9" i="31"/>
  <c r="G2" i="49"/>
  <c r="G2" i="11"/>
  <c r="B9" i="57"/>
  <c r="B9" i="32"/>
  <c r="C196" i="91"/>
  <c r="S196" i="91"/>
  <c r="Z196" i="91"/>
  <c r="AA196" i="91"/>
  <c r="B4" i="51"/>
  <c r="B4" i="12"/>
  <c r="G131" i="91"/>
  <c r="K131" i="91"/>
  <c r="O131" i="91"/>
  <c r="S131" i="91"/>
  <c r="W131" i="91"/>
  <c r="AA131" i="91"/>
  <c r="AE131" i="91"/>
  <c r="AI131" i="91"/>
  <c r="I131" i="91"/>
  <c r="N131" i="91"/>
  <c r="T131" i="91"/>
  <c r="Y131" i="91"/>
  <c r="AD131" i="91"/>
  <c r="H131" i="91"/>
  <c r="M131" i="91"/>
  <c r="R131" i="91"/>
  <c r="X131" i="91"/>
  <c r="AC131" i="91"/>
  <c r="AH131" i="91"/>
  <c r="J131" i="91"/>
  <c r="P131" i="91"/>
  <c r="U131" i="91"/>
  <c r="Z131" i="91"/>
  <c r="AF131" i="91"/>
  <c r="D131" i="91"/>
  <c r="E131" i="91"/>
  <c r="F131" i="91"/>
  <c r="L131" i="91"/>
  <c r="Q131" i="91"/>
  <c r="V131" i="91"/>
  <c r="AB131" i="91"/>
  <c r="AG131" i="91"/>
  <c r="C131" i="91"/>
  <c r="I21" i="90"/>
  <c r="H8" i="58"/>
  <c r="H4" i="58"/>
  <c r="H2" i="58"/>
  <c r="H5" i="58"/>
  <c r="H7" i="58"/>
  <c r="H2" i="33"/>
  <c r="H4" i="33"/>
  <c r="H5" i="33"/>
  <c r="H7" i="33"/>
  <c r="H8" i="33"/>
  <c r="F4" i="57"/>
  <c r="F4" i="32"/>
  <c r="AH156" i="91"/>
  <c r="AG156" i="91"/>
  <c r="Q156" i="91"/>
  <c r="R176" i="91"/>
  <c r="AG176" i="91"/>
  <c r="AF176" i="91"/>
  <c r="D3" i="55"/>
  <c r="D3" i="30"/>
  <c r="W176" i="91"/>
  <c r="G6" i="30"/>
  <c r="G176" i="91"/>
  <c r="D9" i="56"/>
  <c r="D9" i="31"/>
  <c r="H9" i="56"/>
  <c r="E5" i="57"/>
  <c r="E5" i="32"/>
  <c r="H20" i="90"/>
  <c r="G8" i="57"/>
  <c r="G3" i="57"/>
  <c r="G8" i="32"/>
  <c r="G3" i="32"/>
  <c r="P196" i="91"/>
  <c r="V196" i="91"/>
  <c r="O196" i="91"/>
  <c r="I196" i="91"/>
  <c r="B2" i="48"/>
  <c r="F99" i="91"/>
  <c r="J99" i="91"/>
  <c r="N99" i="91"/>
  <c r="R99" i="91"/>
  <c r="V99" i="91"/>
  <c r="Z99" i="91"/>
  <c r="AD99" i="91"/>
  <c r="AH99" i="91"/>
  <c r="B2" i="10"/>
  <c r="G99" i="91"/>
  <c r="K99" i="91"/>
  <c r="O99" i="91"/>
  <c r="S99" i="91"/>
  <c r="W99" i="91"/>
  <c r="AA99" i="91"/>
  <c r="AE99" i="91"/>
  <c r="AI99" i="91"/>
  <c r="L99" i="91"/>
  <c r="T99" i="91"/>
  <c r="AB99" i="91"/>
  <c r="M99" i="91"/>
  <c r="U99" i="91"/>
  <c r="AC99" i="91"/>
  <c r="C99" i="91"/>
  <c r="H99" i="91"/>
  <c r="P99" i="91"/>
  <c r="X99" i="91"/>
  <c r="AF99" i="91"/>
  <c r="Q99" i="91"/>
  <c r="Y99" i="91"/>
  <c r="D99" i="91"/>
  <c r="I99" i="91"/>
  <c r="AG99" i="91"/>
  <c r="E99" i="91"/>
  <c r="F2" i="90"/>
  <c r="E3" i="39"/>
  <c r="E8" i="39"/>
  <c r="E8" i="5"/>
  <c r="E3" i="5"/>
  <c r="E2" i="5"/>
  <c r="E6" i="39"/>
  <c r="E7" i="39" s="1"/>
  <c r="E2" i="39"/>
  <c r="E5" i="39"/>
  <c r="E4" i="5"/>
  <c r="E6" i="5"/>
  <c r="E7" i="5" s="1"/>
  <c r="E4" i="39"/>
  <c r="E5" i="5"/>
  <c r="N156" i="91"/>
  <c r="S156" i="91"/>
  <c r="N176" i="91"/>
  <c r="U176" i="91"/>
  <c r="AB176" i="91"/>
  <c r="B3" i="40"/>
  <c r="H17" i="91"/>
  <c r="L17" i="91"/>
  <c r="P17" i="91"/>
  <c r="T17" i="91"/>
  <c r="X17" i="91"/>
  <c r="AB17" i="91"/>
  <c r="AF17" i="91"/>
  <c r="I17" i="91"/>
  <c r="M17" i="91"/>
  <c r="Q17" i="91"/>
  <c r="U17" i="91"/>
  <c r="Y17" i="91"/>
  <c r="AC17" i="91"/>
  <c r="AG17" i="91"/>
  <c r="F17" i="91"/>
  <c r="J17" i="91"/>
  <c r="N17" i="91"/>
  <c r="R17" i="91"/>
  <c r="V17" i="91"/>
  <c r="Z17" i="91"/>
  <c r="AD17" i="91"/>
  <c r="AH17" i="91"/>
  <c r="G17" i="91"/>
  <c r="W17" i="91"/>
  <c r="E17" i="91"/>
  <c r="C17" i="91"/>
  <c r="S17" i="91"/>
  <c r="D17" i="91"/>
  <c r="B3" i="6"/>
  <c r="K17" i="91"/>
  <c r="AA17" i="91"/>
  <c r="AE17" i="91"/>
  <c r="O17" i="91"/>
  <c r="AI17" i="91"/>
  <c r="C2" i="49"/>
  <c r="C2" i="11"/>
  <c r="C6" i="58"/>
  <c r="C6" i="33"/>
  <c r="D203" i="91"/>
  <c r="E6" i="57"/>
  <c r="E6" i="32"/>
  <c r="E196" i="91"/>
  <c r="AD196" i="91"/>
  <c r="B2" i="57"/>
  <c r="B7" i="57"/>
  <c r="G14" i="90"/>
  <c r="F8" i="51"/>
  <c r="F7" i="51"/>
  <c r="F8" i="12"/>
  <c r="F7" i="12"/>
  <c r="F9" i="12"/>
  <c r="F6" i="12"/>
  <c r="F3" i="12"/>
  <c r="F6" i="51"/>
  <c r="F3" i="51"/>
  <c r="F9" i="51"/>
  <c r="V156" i="91"/>
  <c r="P156" i="91"/>
  <c r="V176" i="91"/>
  <c r="E176" i="91"/>
  <c r="E6" i="55"/>
  <c r="E6" i="30"/>
  <c r="E3" i="55"/>
  <c r="E3" i="30"/>
  <c r="AC176" i="91"/>
  <c r="G3" i="55"/>
  <c r="K176" i="91"/>
  <c r="G9" i="56"/>
  <c r="G9" i="31"/>
  <c r="F2" i="51"/>
  <c r="E3" i="34"/>
  <c r="E2" i="59"/>
  <c r="E8" i="34"/>
  <c r="E9" i="59"/>
  <c r="E7" i="59"/>
  <c r="E6" i="34"/>
  <c r="E7" i="34" s="1"/>
  <c r="E4" i="59"/>
  <c r="F22" i="90"/>
  <c r="E4" i="34"/>
  <c r="E5" i="34"/>
  <c r="E8" i="59"/>
  <c r="E2" i="34"/>
  <c r="E3" i="59"/>
  <c r="E6" i="59"/>
  <c r="E9" i="34"/>
  <c r="E5" i="59"/>
  <c r="E2" i="47"/>
  <c r="E2" i="9"/>
  <c r="B6" i="46"/>
  <c r="B7" i="46" s="1"/>
  <c r="B6" i="16"/>
  <c r="B7" i="16" s="1"/>
  <c r="C83" i="91"/>
  <c r="B86" i="91"/>
  <c r="AI196" i="91"/>
  <c r="AB196" i="91"/>
  <c r="J196" i="91"/>
  <c r="AC196" i="91"/>
  <c r="M196" i="91"/>
  <c r="B9" i="54"/>
  <c r="B9" i="23"/>
  <c r="C156" i="91"/>
  <c r="I7" i="90"/>
  <c r="H8" i="44"/>
  <c r="H6" i="44"/>
  <c r="H7" i="44"/>
  <c r="H2" i="44"/>
  <c r="H5" i="44"/>
  <c r="H4" i="44"/>
  <c r="H3" i="44"/>
  <c r="H4" i="26"/>
  <c r="H8" i="26"/>
  <c r="H5" i="26"/>
  <c r="H2" i="26"/>
  <c r="H6" i="26"/>
  <c r="H3" i="26"/>
  <c r="H7" i="26"/>
  <c r="H9" i="44"/>
  <c r="H9" i="26"/>
  <c r="H19" i="90"/>
  <c r="G7" i="56"/>
  <c r="G5" i="56"/>
  <c r="G2" i="56"/>
  <c r="G4" i="56"/>
  <c r="G8" i="56"/>
  <c r="G5" i="31"/>
  <c r="G8" i="31"/>
  <c r="G7" i="31"/>
  <c r="G2" i="31"/>
  <c r="G4" i="31"/>
  <c r="C4" i="57"/>
  <c r="C4" i="32"/>
  <c r="E4" i="57"/>
  <c r="E4" i="32"/>
  <c r="G4" i="57"/>
  <c r="G4" i="32"/>
  <c r="R156" i="91"/>
  <c r="AH176" i="91"/>
  <c r="M176" i="91"/>
  <c r="P176" i="91"/>
  <c r="Q176" i="91"/>
  <c r="B5" i="48"/>
  <c r="H102" i="91"/>
  <c r="L102" i="91"/>
  <c r="P102" i="91"/>
  <c r="T102" i="91"/>
  <c r="X102" i="91"/>
  <c r="AB102" i="91"/>
  <c r="AF102" i="91"/>
  <c r="I102" i="91"/>
  <c r="M102" i="91"/>
  <c r="Q102" i="91"/>
  <c r="U102" i="91"/>
  <c r="Y102" i="91"/>
  <c r="AC102" i="91"/>
  <c r="AG102" i="91"/>
  <c r="B5" i="10"/>
  <c r="J102" i="91"/>
  <c r="R102" i="91"/>
  <c r="Z102" i="91"/>
  <c r="AH102" i="91"/>
  <c r="C102" i="91"/>
  <c r="V102" i="91"/>
  <c r="K102" i="91"/>
  <c r="S102" i="91"/>
  <c r="AA102" i="91"/>
  <c r="AI102" i="91"/>
  <c r="F102" i="91"/>
  <c r="N102" i="91"/>
  <c r="AD102" i="91"/>
  <c r="G102" i="91"/>
  <c r="W102" i="91"/>
  <c r="E102" i="91"/>
  <c r="O102" i="91"/>
  <c r="AE102" i="91"/>
  <c r="D102" i="91"/>
  <c r="G6" i="31"/>
  <c r="D2" i="49"/>
  <c r="D2" i="11"/>
  <c r="C5" i="57"/>
  <c r="C5" i="32"/>
  <c r="G5" i="57"/>
  <c r="G5" i="32"/>
  <c r="G3" i="56"/>
  <c r="B4" i="46"/>
  <c r="B4" i="16"/>
  <c r="C81" i="91"/>
  <c r="X196" i="91"/>
  <c r="W196" i="91"/>
  <c r="G6" i="57"/>
  <c r="G6" i="32"/>
  <c r="G196" i="91"/>
  <c r="F6" i="57"/>
  <c r="F6" i="32"/>
  <c r="F196" i="91"/>
  <c r="Y196" i="91"/>
  <c r="C6" i="54"/>
  <c r="C7" i="54" s="1"/>
  <c r="C6" i="23"/>
  <c r="C7" i="23" s="1"/>
  <c r="H11" i="90"/>
  <c r="G8" i="48"/>
  <c r="G8" i="10"/>
  <c r="F4" i="90"/>
  <c r="E8" i="41"/>
  <c r="E4" i="41"/>
  <c r="E8" i="7"/>
  <c r="E2" i="41"/>
  <c r="E6" i="41"/>
  <c r="E7" i="41" s="1"/>
  <c r="E2" i="7"/>
  <c r="E6" i="7"/>
  <c r="E7" i="7" s="1"/>
  <c r="E9" i="41"/>
  <c r="E3" i="41"/>
  <c r="E9" i="7"/>
  <c r="E3" i="7"/>
  <c r="I16" i="90"/>
  <c r="H7" i="53"/>
  <c r="H5" i="53"/>
  <c r="H3" i="53"/>
  <c r="H4" i="53"/>
  <c r="H6" i="53"/>
  <c r="H8" i="53"/>
  <c r="H2" i="53"/>
  <c r="H5" i="28"/>
  <c r="H2" i="28"/>
  <c r="H6" i="28"/>
  <c r="H7" i="28"/>
  <c r="H8" i="28"/>
  <c r="H4" i="28"/>
  <c r="H3" i="28"/>
  <c r="H9" i="28"/>
  <c r="H9" i="53"/>
  <c r="B5" i="51"/>
  <c r="B5" i="12"/>
  <c r="I132" i="91"/>
  <c r="M132" i="91"/>
  <c r="Q132" i="91"/>
  <c r="U132" i="91"/>
  <c r="Y132" i="91"/>
  <c r="AC132" i="91"/>
  <c r="AG132" i="91"/>
  <c r="F132" i="91"/>
  <c r="K132" i="91"/>
  <c r="P132" i="91"/>
  <c r="V132" i="91"/>
  <c r="AA132" i="91"/>
  <c r="AF132" i="91"/>
  <c r="D132" i="91"/>
  <c r="J132" i="91"/>
  <c r="O132" i="91"/>
  <c r="T132" i="91"/>
  <c r="Z132" i="91"/>
  <c r="AE132" i="91"/>
  <c r="G132" i="91"/>
  <c r="L132" i="91"/>
  <c r="R132" i="91"/>
  <c r="W132" i="91"/>
  <c r="AB132" i="91"/>
  <c r="AH132" i="91"/>
  <c r="E132" i="91"/>
  <c r="C132" i="91"/>
  <c r="H132" i="91"/>
  <c r="N132" i="91"/>
  <c r="S132" i="91"/>
  <c r="X132" i="91"/>
  <c r="AD132" i="91"/>
  <c r="AI132" i="91"/>
  <c r="D4" i="57"/>
  <c r="D4" i="32"/>
  <c r="AD156" i="91"/>
  <c r="U156" i="91"/>
  <c r="D6" i="54"/>
  <c r="D7" i="54" s="1"/>
  <c r="D6" i="23"/>
  <c r="D7" i="23" s="1"/>
  <c r="D156" i="91"/>
  <c r="H156" i="91"/>
  <c r="F3" i="54"/>
  <c r="F3" i="23"/>
  <c r="B9" i="55"/>
  <c r="B9" i="30"/>
  <c r="C176" i="91"/>
  <c r="AD176" i="91"/>
  <c r="L176" i="91"/>
  <c r="AI176" i="91"/>
  <c r="S176" i="91"/>
  <c r="C9" i="56"/>
  <c r="C9" i="31"/>
  <c r="E9" i="56"/>
  <c r="E9" i="31"/>
  <c r="B122" i="91"/>
  <c r="B120" i="91"/>
  <c r="H2" i="49"/>
  <c r="H2" i="11"/>
  <c r="I2" i="11"/>
  <c r="H5" i="32"/>
  <c r="F5" i="57"/>
  <c r="F5" i="32"/>
  <c r="G18" i="90"/>
  <c r="F8" i="55"/>
  <c r="F7" i="55"/>
  <c r="F4" i="55"/>
  <c r="F2" i="55"/>
  <c r="F5" i="55"/>
  <c r="F5" i="30"/>
  <c r="F2" i="30"/>
  <c r="F7" i="30"/>
  <c r="F8" i="30"/>
  <c r="F4" i="30"/>
  <c r="C2" i="47"/>
  <c r="C2" i="9"/>
  <c r="H2" i="47"/>
  <c r="B9" i="58"/>
  <c r="B9" i="33"/>
  <c r="C206" i="91"/>
  <c r="J6" i="90"/>
  <c r="I8" i="43"/>
  <c r="I6" i="43"/>
  <c r="I4" i="43"/>
  <c r="I2" i="43"/>
  <c r="I7" i="43"/>
  <c r="I5" i="43"/>
  <c r="I3" i="43"/>
  <c r="I3" i="25"/>
  <c r="I7" i="25"/>
  <c r="I4" i="25"/>
  <c r="I8" i="25"/>
  <c r="I5" i="25"/>
  <c r="I9" i="25"/>
  <c r="I6" i="25"/>
  <c r="I2" i="25"/>
  <c r="I9" i="43"/>
  <c r="E3" i="90"/>
  <c r="D2" i="40"/>
  <c r="D5" i="40"/>
  <c r="D4" i="40"/>
  <c r="D8" i="40"/>
  <c r="D2" i="6"/>
  <c r="D4" i="6"/>
  <c r="D5" i="6"/>
  <c r="D8" i="6"/>
  <c r="B82" i="91"/>
  <c r="B80" i="91"/>
  <c r="L196" i="91"/>
  <c r="K196" i="91"/>
  <c r="H6" i="32"/>
  <c r="H196" i="91"/>
  <c r="AH196" i="91"/>
  <c r="R196" i="91"/>
  <c r="AF196" i="91"/>
  <c r="C6" i="57"/>
  <c r="C6" i="32"/>
  <c r="U196" i="91"/>
  <c r="B2" i="32"/>
  <c r="B7" i="32"/>
  <c r="B2" i="50"/>
  <c r="B2" i="17"/>
  <c r="G119" i="91"/>
  <c r="K119" i="91"/>
  <c r="O119" i="91"/>
  <c r="S119" i="91"/>
  <c r="W119" i="91"/>
  <c r="AA119" i="91"/>
  <c r="AE119" i="91"/>
  <c r="AI119" i="91"/>
  <c r="H119" i="91"/>
  <c r="L119" i="91"/>
  <c r="P119" i="91"/>
  <c r="T119" i="91"/>
  <c r="X119" i="91"/>
  <c r="AB119" i="91"/>
  <c r="AF119" i="91"/>
  <c r="M119" i="91"/>
  <c r="U119" i="91"/>
  <c r="AC119" i="91"/>
  <c r="C119" i="91"/>
  <c r="D119" i="91"/>
  <c r="J119" i="91"/>
  <c r="R119" i="91"/>
  <c r="Z119" i="91"/>
  <c r="AH119" i="91"/>
  <c r="E119" i="91"/>
  <c r="F119" i="91"/>
  <c r="N119" i="91"/>
  <c r="V119" i="91"/>
  <c r="AD119" i="91"/>
  <c r="I119" i="91"/>
  <c r="Y119" i="91"/>
  <c r="Q119" i="91"/>
  <c r="AG119" i="91"/>
  <c r="J8" i="90"/>
  <c r="I8" i="45"/>
  <c r="I6" i="45"/>
  <c r="I4" i="45"/>
  <c r="I7" i="45"/>
  <c r="I5" i="45"/>
  <c r="I2" i="45"/>
  <c r="I3" i="45"/>
  <c r="I2" i="27"/>
  <c r="I6" i="27"/>
  <c r="I3" i="27"/>
  <c r="I8" i="27"/>
  <c r="I4" i="27"/>
  <c r="I5" i="27"/>
  <c r="I7" i="27"/>
  <c r="I9" i="27"/>
  <c r="I9" i="45"/>
  <c r="C3" i="58"/>
  <c r="C3" i="33"/>
  <c r="D200" i="91"/>
  <c r="H10" i="90"/>
  <c r="G8" i="47"/>
  <c r="G6" i="47"/>
  <c r="G4" i="47"/>
  <c r="G5" i="47"/>
  <c r="G3" i="47"/>
  <c r="G3" i="9"/>
  <c r="G4" i="9"/>
  <c r="G8" i="9"/>
  <c r="G5" i="9"/>
  <c r="G6" i="9"/>
  <c r="G7" i="47"/>
  <c r="G9" i="47"/>
  <c r="G9" i="9"/>
  <c r="G7" i="9"/>
  <c r="H4" i="57"/>
  <c r="Z156" i="91"/>
  <c r="J156" i="91"/>
  <c r="E3" i="54"/>
  <c r="E3" i="23"/>
  <c r="C3" i="54"/>
  <c r="C3" i="23"/>
  <c r="AE156" i="91"/>
  <c r="C6" i="55"/>
  <c r="C6" i="30"/>
  <c r="B6" i="48"/>
  <c r="B7" i="48" s="1"/>
  <c r="B6" i="10"/>
  <c r="B7" i="10" s="1"/>
  <c r="F103" i="91"/>
  <c r="J103" i="91"/>
  <c r="N103" i="91"/>
  <c r="R103" i="91"/>
  <c r="V103" i="91"/>
  <c r="Z103" i="91"/>
  <c r="AD103" i="91"/>
  <c r="AH103" i="91"/>
  <c r="G103" i="91"/>
  <c r="K103" i="91"/>
  <c r="O103" i="91"/>
  <c r="S103" i="91"/>
  <c r="W103" i="91"/>
  <c r="AA103" i="91"/>
  <c r="AE103" i="91"/>
  <c r="AI103" i="91"/>
  <c r="L103" i="91"/>
  <c r="T103" i="91"/>
  <c r="AB103" i="91"/>
  <c r="H103" i="91"/>
  <c r="AF103" i="91"/>
  <c r="M103" i="91"/>
  <c r="U103" i="91"/>
  <c r="AC103" i="91"/>
  <c r="C103" i="91"/>
  <c r="P103" i="91"/>
  <c r="Q103" i="91"/>
  <c r="AG103" i="91"/>
  <c r="E103" i="91"/>
  <c r="X103" i="91"/>
  <c r="D103" i="91"/>
  <c r="I103" i="91"/>
  <c r="Y103" i="91"/>
  <c r="B106" i="91"/>
  <c r="I13" i="90"/>
  <c r="H8" i="50"/>
  <c r="H8" i="17"/>
  <c r="Z176" i="91"/>
  <c r="J176" i="91"/>
  <c r="I176" i="91"/>
  <c r="C3" i="55"/>
  <c r="C3" i="30"/>
  <c r="X176" i="91"/>
  <c r="H176" i="91"/>
  <c r="F3" i="55"/>
  <c r="F3" i="30"/>
  <c r="AE176" i="91"/>
  <c r="O176" i="91"/>
  <c r="I9" i="90"/>
  <c r="H2" i="46"/>
  <c r="H8" i="46"/>
  <c r="H8" i="16"/>
  <c r="H2" i="16"/>
  <c r="E9" i="39"/>
  <c r="I12" i="90"/>
  <c r="H8" i="49"/>
  <c r="H6" i="49"/>
  <c r="H4" i="49"/>
  <c r="H5" i="49"/>
  <c r="H3" i="49"/>
  <c r="H5" i="11"/>
  <c r="H3" i="11"/>
  <c r="H6" i="11"/>
  <c r="H4" i="11"/>
  <c r="H8" i="11"/>
  <c r="H9" i="49"/>
  <c r="H7" i="49"/>
  <c r="H9" i="11"/>
  <c r="H7" i="11"/>
  <c r="B6" i="40"/>
  <c r="B7" i="40" s="1"/>
  <c r="F20" i="91"/>
  <c r="J20" i="91"/>
  <c r="N20" i="91"/>
  <c r="R20" i="91"/>
  <c r="V20" i="91"/>
  <c r="Z20" i="91"/>
  <c r="AD20" i="91"/>
  <c r="AH20" i="91"/>
  <c r="G20" i="91"/>
  <c r="K20" i="91"/>
  <c r="O20" i="91"/>
  <c r="S20" i="91"/>
  <c r="W20" i="91"/>
  <c r="AA20" i="91"/>
  <c r="AE20" i="91"/>
  <c r="AI20" i="91"/>
  <c r="B6" i="6"/>
  <c r="B7" i="6" s="1"/>
  <c r="H20" i="91"/>
  <c r="L20" i="91"/>
  <c r="P20" i="91"/>
  <c r="T20" i="91"/>
  <c r="X20" i="91"/>
  <c r="AB20" i="91"/>
  <c r="AF20" i="91"/>
  <c r="I20" i="91"/>
  <c r="Y20" i="91"/>
  <c r="M20" i="91"/>
  <c r="AC20" i="91"/>
  <c r="E20" i="91"/>
  <c r="C20" i="91"/>
  <c r="AG20" i="91"/>
  <c r="D20" i="91"/>
  <c r="U20" i="91"/>
  <c r="Q20" i="91"/>
  <c r="B23" i="91"/>
  <c r="E2" i="49"/>
  <c r="E2" i="11"/>
  <c r="F2" i="49"/>
  <c r="F2" i="11"/>
  <c r="F2" i="12"/>
  <c r="D5" i="57"/>
  <c r="D5" i="32"/>
  <c r="F2" i="47"/>
  <c r="F2" i="9"/>
  <c r="G2" i="47"/>
  <c r="G2" i="9"/>
  <c r="D2" i="47"/>
  <c r="D2" i="9"/>
  <c r="J15" i="90"/>
  <c r="I8" i="52"/>
  <c r="I6" i="52"/>
  <c r="I4" i="52"/>
  <c r="I2" i="52"/>
  <c r="I3" i="52"/>
  <c r="I5" i="52"/>
  <c r="I7" i="52"/>
  <c r="I4" i="18"/>
  <c r="I8" i="18"/>
  <c r="I5" i="18"/>
  <c r="I6" i="18"/>
  <c r="I7" i="18"/>
  <c r="I3" i="18"/>
  <c r="I2" i="18"/>
  <c r="I9" i="52"/>
  <c r="I9" i="18"/>
  <c r="F4" i="7"/>
  <c r="F5" i="7"/>
  <c r="F5" i="41"/>
  <c r="H5" i="90"/>
  <c r="G6" i="42"/>
  <c r="G2" i="42"/>
  <c r="G2" i="15"/>
  <c r="G3" i="15"/>
  <c r="G9" i="42"/>
  <c r="G5" i="42"/>
  <c r="G4" i="15"/>
  <c r="G5" i="15"/>
  <c r="G6" i="15"/>
  <c r="G8" i="42"/>
  <c r="G4" i="42"/>
  <c r="G7" i="15"/>
  <c r="G7" i="42"/>
  <c r="G3" i="42"/>
  <c r="G8" i="15"/>
  <c r="G9" i="15"/>
  <c r="D6" i="40" l="1"/>
  <c r="D7" i="40" s="1"/>
  <c r="D6" i="6"/>
  <c r="D7" i="6" s="1"/>
  <c r="D23" i="91"/>
  <c r="P23" i="91"/>
  <c r="Q23" i="91"/>
  <c r="C6" i="40"/>
  <c r="C7" i="40" s="1"/>
  <c r="C6" i="6"/>
  <c r="C7" i="6" s="1"/>
  <c r="Y23" i="91"/>
  <c r="X23" i="91"/>
  <c r="H23" i="91"/>
  <c r="AA23" i="91"/>
  <c r="K23" i="91"/>
  <c r="Z23" i="91"/>
  <c r="J23" i="91"/>
  <c r="I106" i="91"/>
  <c r="AG106" i="91"/>
  <c r="AC106" i="91"/>
  <c r="H6" i="48"/>
  <c r="H7" i="48" s="1"/>
  <c r="H6" i="10"/>
  <c r="H7" i="10" s="1"/>
  <c r="H106" i="91"/>
  <c r="AI106" i="91"/>
  <c r="S106" i="91"/>
  <c r="AH106" i="91"/>
  <c r="R106" i="91"/>
  <c r="D3" i="58"/>
  <c r="D3" i="33"/>
  <c r="E200" i="91"/>
  <c r="C2" i="50"/>
  <c r="C2" i="17"/>
  <c r="F3" i="90"/>
  <c r="E4" i="40"/>
  <c r="E8" i="40"/>
  <c r="E5" i="40"/>
  <c r="E2" i="40"/>
  <c r="E4" i="6"/>
  <c r="E5" i="6"/>
  <c r="E8" i="6"/>
  <c r="E2" i="6"/>
  <c r="C9" i="58"/>
  <c r="C9" i="33"/>
  <c r="C9" i="55"/>
  <c r="C9" i="30"/>
  <c r="C5" i="51"/>
  <c r="C5" i="12"/>
  <c r="F9" i="57"/>
  <c r="F9" i="32"/>
  <c r="G2" i="32"/>
  <c r="G7" i="32"/>
  <c r="C4" i="46"/>
  <c r="C4" i="16"/>
  <c r="D81" i="91"/>
  <c r="E5" i="48"/>
  <c r="E5" i="10"/>
  <c r="H14" i="90"/>
  <c r="G8" i="51"/>
  <c r="G7" i="51"/>
  <c r="G8" i="12"/>
  <c r="G7" i="12"/>
  <c r="G6" i="12"/>
  <c r="G9" i="51"/>
  <c r="G3" i="12"/>
  <c r="G9" i="12"/>
  <c r="G6" i="51"/>
  <c r="G3" i="51"/>
  <c r="G2" i="12"/>
  <c r="G2" i="51"/>
  <c r="E9" i="57"/>
  <c r="E9" i="32"/>
  <c r="D3" i="40"/>
  <c r="D3" i="6"/>
  <c r="D2" i="48"/>
  <c r="D2" i="10"/>
  <c r="I20" i="90"/>
  <c r="H8" i="57"/>
  <c r="H3" i="57"/>
  <c r="H3" i="32"/>
  <c r="H8" i="32"/>
  <c r="F4" i="51"/>
  <c r="F4" i="12"/>
  <c r="C9" i="57"/>
  <c r="C9" i="32"/>
  <c r="D3" i="48"/>
  <c r="D3" i="10"/>
  <c r="D9" i="55"/>
  <c r="D9" i="30"/>
  <c r="E126" i="91"/>
  <c r="E6" i="50"/>
  <c r="E7" i="50" s="1"/>
  <c r="E6" i="17"/>
  <c r="E7" i="17" s="1"/>
  <c r="Z126" i="91"/>
  <c r="V126" i="91"/>
  <c r="J126" i="91"/>
  <c r="U126" i="91"/>
  <c r="X126" i="91"/>
  <c r="H6" i="50"/>
  <c r="H7" i="50" s="1"/>
  <c r="H6" i="17"/>
  <c r="H7" i="17" s="1"/>
  <c r="H126" i="91"/>
  <c r="W126" i="91"/>
  <c r="G126" i="91"/>
  <c r="G6" i="50"/>
  <c r="G7" i="50" s="1"/>
  <c r="G6" i="17"/>
  <c r="G7" i="17" s="1"/>
  <c r="B4" i="48"/>
  <c r="B4" i="10"/>
  <c r="F101" i="91"/>
  <c r="J101" i="91"/>
  <c r="N101" i="91"/>
  <c r="R101" i="91"/>
  <c r="V101" i="91"/>
  <c r="Z101" i="91"/>
  <c r="AD101" i="91"/>
  <c r="AH101" i="91"/>
  <c r="G101" i="91"/>
  <c r="K101" i="91"/>
  <c r="O101" i="91"/>
  <c r="S101" i="91"/>
  <c r="W101" i="91"/>
  <c r="AA101" i="91"/>
  <c r="AE101" i="91"/>
  <c r="AI101" i="91"/>
  <c r="H101" i="91"/>
  <c r="P101" i="91"/>
  <c r="X101" i="91"/>
  <c r="AF101" i="91"/>
  <c r="D101" i="91"/>
  <c r="L101" i="91"/>
  <c r="C101" i="91"/>
  <c r="I101" i="91"/>
  <c r="Q101" i="91"/>
  <c r="Y101" i="91"/>
  <c r="AG101" i="91"/>
  <c r="E101" i="91"/>
  <c r="T101" i="91"/>
  <c r="AB101" i="91"/>
  <c r="U101" i="91"/>
  <c r="M101" i="91"/>
  <c r="AC101" i="91"/>
  <c r="D7" i="57"/>
  <c r="D2" i="57"/>
  <c r="K15" i="90"/>
  <c r="J8" i="52"/>
  <c r="J6" i="52"/>
  <c r="J4" i="52"/>
  <c r="J2" i="52"/>
  <c r="J5" i="52"/>
  <c r="J7" i="52"/>
  <c r="J3" i="52"/>
  <c r="J3" i="18"/>
  <c r="J7" i="18"/>
  <c r="J4" i="18"/>
  <c r="J8" i="18"/>
  <c r="J5" i="18"/>
  <c r="J6" i="18"/>
  <c r="J2" i="18"/>
  <c r="J9" i="18"/>
  <c r="J9" i="52"/>
  <c r="U23" i="91"/>
  <c r="E23" i="91"/>
  <c r="E6" i="40"/>
  <c r="E7" i="40" s="1"/>
  <c r="E6" i="6"/>
  <c r="E7" i="6" s="1"/>
  <c r="I23" i="91"/>
  <c r="T23" i="91"/>
  <c r="W23" i="91"/>
  <c r="G23" i="91"/>
  <c r="V23" i="91"/>
  <c r="F6" i="40"/>
  <c r="F7" i="40" s="1"/>
  <c r="F6" i="6"/>
  <c r="F7" i="6" s="1"/>
  <c r="F23" i="91"/>
  <c r="J12" i="90"/>
  <c r="I8" i="49"/>
  <c r="I6" i="49"/>
  <c r="I4" i="49"/>
  <c r="I5" i="49"/>
  <c r="I3" i="49"/>
  <c r="I4" i="11"/>
  <c r="I8" i="11"/>
  <c r="I5" i="11"/>
  <c r="I3" i="11"/>
  <c r="I6" i="11"/>
  <c r="I9" i="11"/>
  <c r="I9" i="49"/>
  <c r="I7" i="11"/>
  <c r="I7" i="49"/>
  <c r="J13" i="90"/>
  <c r="I8" i="50"/>
  <c r="I8" i="17"/>
  <c r="D6" i="48"/>
  <c r="D7" i="48" s="1"/>
  <c r="D6" i="10"/>
  <c r="D7" i="10" s="1"/>
  <c r="D106" i="91"/>
  <c r="Q106" i="91"/>
  <c r="U106" i="91"/>
  <c r="AB106" i="91"/>
  <c r="AE106" i="91"/>
  <c r="O106" i="91"/>
  <c r="AD106" i="91"/>
  <c r="N106" i="91"/>
  <c r="H4" i="32"/>
  <c r="I10" i="90"/>
  <c r="H5" i="47"/>
  <c r="H3" i="47"/>
  <c r="H8" i="47"/>
  <c r="H6" i="47"/>
  <c r="H4" i="47"/>
  <c r="H6" i="9"/>
  <c r="H3" i="9"/>
  <c r="H4" i="9"/>
  <c r="H5" i="9"/>
  <c r="H8" i="9"/>
  <c r="H7" i="47"/>
  <c r="H7" i="9"/>
  <c r="H9" i="47"/>
  <c r="H9" i="9"/>
  <c r="K8" i="90"/>
  <c r="J7" i="45"/>
  <c r="J4" i="45"/>
  <c r="J6" i="45"/>
  <c r="J3" i="45"/>
  <c r="J8" i="45"/>
  <c r="J2" i="45"/>
  <c r="J5" i="27"/>
  <c r="J5" i="45"/>
  <c r="J2" i="27"/>
  <c r="J7" i="27"/>
  <c r="J3" i="27"/>
  <c r="J8" i="27"/>
  <c r="J4" i="27"/>
  <c r="J6" i="27"/>
  <c r="J9" i="27"/>
  <c r="J9" i="45"/>
  <c r="I2" i="50"/>
  <c r="I2" i="17"/>
  <c r="F2" i="50"/>
  <c r="F2" i="17"/>
  <c r="H9" i="57"/>
  <c r="H9" i="32"/>
  <c r="H18" i="90"/>
  <c r="G7" i="55"/>
  <c r="G5" i="55"/>
  <c r="G2" i="55"/>
  <c r="G4" i="55"/>
  <c r="G8" i="55"/>
  <c r="G4" i="30"/>
  <c r="G8" i="30"/>
  <c r="G5" i="30"/>
  <c r="G7" i="30"/>
  <c r="G2" i="30"/>
  <c r="H5" i="57"/>
  <c r="D9" i="54"/>
  <c r="D9" i="23"/>
  <c r="E5" i="51"/>
  <c r="E5" i="12"/>
  <c r="D5" i="12"/>
  <c r="D5" i="51"/>
  <c r="F7" i="32"/>
  <c r="F2" i="32"/>
  <c r="G2" i="57"/>
  <c r="G7" i="57"/>
  <c r="D5" i="48"/>
  <c r="D5" i="10"/>
  <c r="F5" i="48"/>
  <c r="F5" i="10"/>
  <c r="I19" i="90"/>
  <c r="H7" i="56"/>
  <c r="H5" i="56"/>
  <c r="H2" i="56"/>
  <c r="H4" i="56"/>
  <c r="H8" i="56"/>
  <c r="H2" i="31"/>
  <c r="H4" i="31"/>
  <c r="H7" i="31"/>
  <c r="H5" i="31"/>
  <c r="H8" i="31"/>
  <c r="H6" i="56"/>
  <c r="H3" i="31"/>
  <c r="H6" i="31"/>
  <c r="H3" i="56"/>
  <c r="B9" i="46"/>
  <c r="B9" i="16"/>
  <c r="C86" i="91"/>
  <c r="G22" i="90"/>
  <c r="F3" i="34"/>
  <c r="F6" i="34"/>
  <c r="F7" i="34" s="1"/>
  <c r="F8" i="34"/>
  <c r="F4" i="34"/>
  <c r="F7" i="59"/>
  <c r="F5" i="59"/>
  <c r="F9" i="59"/>
  <c r="F5" i="34"/>
  <c r="F9" i="34"/>
  <c r="F2" i="34"/>
  <c r="F3" i="59"/>
  <c r="F6" i="59"/>
  <c r="F8" i="59"/>
  <c r="F2" i="59"/>
  <c r="F4" i="59"/>
  <c r="E2" i="32"/>
  <c r="E7" i="32"/>
  <c r="F3" i="40"/>
  <c r="F3" i="6"/>
  <c r="E2" i="48"/>
  <c r="E2" i="10"/>
  <c r="G2" i="48"/>
  <c r="G2" i="10"/>
  <c r="H9" i="31"/>
  <c r="G6" i="55"/>
  <c r="J21" i="90"/>
  <c r="I8" i="58"/>
  <c r="I4" i="58"/>
  <c r="I2" i="58"/>
  <c r="I7" i="58"/>
  <c r="I5" i="58"/>
  <c r="I5" i="33"/>
  <c r="I2" i="33"/>
  <c r="I4" i="33"/>
  <c r="I7" i="33"/>
  <c r="I8" i="33"/>
  <c r="E4" i="12"/>
  <c r="E4" i="51"/>
  <c r="H4" i="51"/>
  <c r="H4" i="12"/>
  <c r="E3" i="48"/>
  <c r="E3" i="10"/>
  <c r="F3" i="48"/>
  <c r="F3" i="10"/>
  <c r="F9" i="55"/>
  <c r="F9" i="30"/>
  <c r="R126" i="91"/>
  <c r="AG126" i="91"/>
  <c r="N126" i="91"/>
  <c r="D6" i="50"/>
  <c r="D7" i="50" s="1"/>
  <c r="D6" i="17"/>
  <c r="D7" i="17" s="1"/>
  <c r="D126" i="91"/>
  <c r="M126" i="91"/>
  <c r="T126" i="91"/>
  <c r="AI126" i="91"/>
  <c r="S126" i="91"/>
  <c r="F9" i="54"/>
  <c r="F9" i="23"/>
  <c r="G17" i="90"/>
  <c r="G9" i="54" s="1"/>
  <c r="F4" i="54"/>
  <c r="F2" i="54"/>
  <c r="F5" i="54"/>
  <c r="F8" i="54"/>
  <c r="F5" i="23"/>
  <c r="F2" i="23"/>
  <c r="F8" i="23"/>
  <c r="F4" i="23"/>
  <c r="C3" i="48"/>
  <c r="C3" i="10"/>
  <c r="G3" i="48"/>
  <c r="G3" i="10"/>
  <c r="Y126" i="91"/>
  <c r="Q126" i="91"/>
  <c r="F6" i="50"/>
  <c r="F7" i="50" s="1"/>
  <c r="F6" i="17"/>
  <c r="F7" i="17" s="1"/>
  <c r="F126" i="91"/>
  <c r="C6" i="50"/>
  <c r="C7" i="50" s="1"/>
  <c r="C6" i="17"/>
  <c r="C7" i="17" s="1"/>
  <c r="AF126" i="91"/>
  <c r="P126" i="91"/>
  <c r="AE126" i="91"/>
  <c r="O126" i="91"/>
  <c r="F6" i="23"/>
  <c r="F7" i="23" s="1"/>
  <c r="E9" i="54"/>
  <c r="E9" i="23"/>
  <c r="D9" i="57"/>
  <c r="D9" i="32"/>
  <c r="AC23" i="91"/>
  <c r="AF23" i="91"/>
  <c r="AI23" i="91"/>
  <c r="S23" i="91"/>
  <c r="AH23" i="91"/>
  <c r="R23" i="91"/>
  <c r="B9" i="48"/>
  <c r="B9" i="10"/>
  <c r="C106" i="91"/>
  <c r="X106" i="91"/>
  <c r="P106" i="91"/>
  <c r="M106" i="91"/>
  <c r="T106" i="91"/>
  <c r="AA106" i="91"/>
  <c r="K106" i="91"/>
  <c r="Z106" i="91"/>
  <c r="J106" i="91"/>
  <c r="E2" i="50"/>
  <c r="E2" i="17"/>
  <c r="J2" i="50"/>
  <c r="J2" i="17"/>
  <c r="H2" i="50"/>
  <c r="H2" i="17"/>
  <c r="G2" i="50"/>
  <c r="G2" i="17"/>
  <c r="C7" i="32"/>
  <c r="C2" i="32"/>
  <c r="H7" i="32"/>
  <c r="H2" i="32"/>
  <c r="D80" i="91"/>
  <c r="B3" i="46"/>
  <c r="B3" i="16"/>
  <c r="C80" i="91"/>
  <c r="B3" i="50"/>
  <c r="B3" i="17"/>
  <c r="I120" i="91"/>
  <c r="M120" i="91"/>
  <c r="Q120" i="91"/>
  <c r="U120" i="91"/>
  <c r="Y120" i="91"/>
  <c r="AC120" i="91"/>
  <c r="AG120" i="91"/>
  <c r="F120" i="91"/>
  <c r="J120" i="91"/>
  <c r="N120" i="91"/>
  <c r="R120" i="91"/>
  <c r="V120" i="91"/>
  <c r="Z120" i="91"/>
  <c r="AD120" i="91"/>
  <c r="AH120" i="91"/>
  <c r="G120" i="91"/>
  <c r="O120" i="91"/>
  <c r="W120" i="91"/>
  <c r="AE120" i="91"/>
  <c r="E120" i="91"/>
  <c r="L120" i="91"/>
  <c r="T120" i="91"/>
  <c r="AB120" i="91"/>
  <c r="D120" i="91"/>
  <c r="H120" i="91"/>
  <c r="P120" i="91"/>
  <c r="X120" i="91"/>
  <c r="AF120" i="91"/>
  <c r="C120" i="91"/>
  <c r="S120" i="91"/>
  <c r="AI120" i="91"/>
  <c r="K120" i="91"/>
  <c r="AA120" i="91"/>
  <c r="I11" i="90"/>
  <c r="H8" i="48"/>
  <c r="H8" i="10"/>
  <c r="F2" i="57"/>
  <c r="F7" i="57"/>
  <c r="G5" i="48"/>
  <c r="G5" i="10"/>
  <c r="H5" i="48"/>
  <c r="H5" i="10"/>
  <c r="J7" i="90"/>
  <c r="I8" i="44"/>
  <c r="I6" i="44"/>
  <c r="I4" i="44"/>
  <c r="I2" i="44"/>
  <c r="I7" i="44"/>
  <c r="I5" i="44"/>
  <c r="I3" i="44"/>
  <c r="I3" i="26"/>
  <c r="I7" i="26"/>
  <c r="I4" i="26"/>
  <c r="I8" i="26"/>
  <c r="I5" i="26"/>
  <c r="I2" i="26"/>
  <c r="I6" i="26"/>
  <c r="I9" i="26"/>
  <c r="I9" i="44"/>
  <c r="C6" i="46"/>
  <c r="C7" i="46" s="1"/>
  <c r="C6" i="16"/>
  <c r="C7" i="16" s="1"/>
  <c r="D83" i="91"/>
  <c r="E9" i="55"/>
  <c r="E9" i="30"/>
  <c r="E2" i="57"/>
  <c r="E7" i="57"/>
  <c r="C3" i="40"/>
  <c r="C3" i="6"/>
  <c r="G2" i="90"/>
  <c r="F3" i="5"/>
  <c r="F3" i="39"/>
  <c r="F8" i="5"/>
  <c r="F8" i="39"/>
  <c r="F2" i="39"/>
  <c r="F6" i="5"/>
  <c r="F7" i="5" s="1"/>
  <c r="F4" i="39"/>
  <c r="F2" i="5"/>
  <c r="F5" i="39"/>
  <c r="F5" i="5"/>
  <c r="F4" i="5"/>
  <c r="F6" i="39"/>
  <c r="F7" i="39" s="1"/>
  <c r="F9" i="5"/>
  <c r="F9" i="39"/>
  <c r="H2" i="48"/>
  <c r="H2" i="10"/>
  <c r="F2" i="48"/>
  <c r="F2" i="10"/>
  <c r="I9" i="57"/>
  <c r="I9" i="32"/>
  <c r="C4" i="51"/>
  <c r="C4" i="12"/>
  <c r="D4" i="51"/>
  <c r="D4" i="12"/>
  <c r="G4" i="51"/>
  <c r="G4" i="12"/>
  <c r="B9" i="40"/>
  <c r="B9" i="6"/>
  <c r="C23" i="91"/>
  <c r="AG23" i="91"/>
  <c r="M23" i="91"/>
  <c r="AB23" i="91"/>
  <c r="L23" i="91"/>
  <c r="AE23" i="91"/>
  <c r="O23" i="91"/>
  <c r="AD23" i="91"/>
  <c r="N23" i="91"/>
  <c r="J9" i="90"/>
  <c r="I2" i="46"/>
  <c r="I8" i="46"/>
  <c r="I2" i="16"/>
  <c r="I8" i="16"/>
  <c r="Y106" i="91"/>
  <c r="E106" i="91"/>
  <c r="E6" i="48"/>
  <c r="E7" i="48" s="1"/>
  <c r="E6" i="10"/>
  <c r="E7" i="10" s="1"/>
  <c r="C6" i="48"/>
  <c r="C7" i="48" s="1"/>
  <c r="C6" i="10"/>
  <c r="C7" i="10" s="1"/>
  <c r="AF106" i="91"/>
  <c r="L106" i="91"/>
  <c r="W106" i="91"/>
  <c r="G6" i="48"/>
  <c r="G7" i="48" s="1"/>
  <c r="G6" i="10"/>
  <c r="G7" i="10" s="1"/>
  <c r="G106" i="91"/>
  <c r="V106" i="91"/>
  <c r="F106" i="91"/>
  <c r="F6" i="48"/>
  <c r="F7" i="48" s="1"/>
  <c r="F6" i="10"/>
  <c r="F7" i="10" s="1"/>
  <c r="D2" i="50"/>
  <c r="D2" i="17"/>
  <c r="C7" i="57"/>
  <c r="C2" i="57"/>
  <c r="H6" i="57"/>
  <c r="B5" i="46"/>
  <c r="C82" i="91"/>
  <c r="B5" i="16"/>
  <c r="K6" i="90"/>
  <c r="J5" i="43"/>
  <c r="J8" i="43"/>
  <c r="J4" i="43"/>
  <c r="J7" i="43"/>
  <c r="J3" i="43"/>
  <c r="J6" i="43"/>
  <c r="J2" i="43"/>
  <c r="J2" i="25"/>
  <c r="J6" i="25"/>
  <c r="J3" i="25"/>
  <c r="J7" i="25"/>
  <c r="J4" i="25"/>
  <c r="J8" i="25"/>
  <c r="J9" i="25"/>
  <c r="J5" i="25"/>
  <c r="J9" i="43"/>
  <c r="H2" i="9"/>
  <c r="I2" i="49"/>
  <c r="B5" i="50"/>
  <c r="B5" i="17"/>
  <c r="I122" i="91"/>
  <c r="M122" i="91"/>
  <c r="Q122" i="91"/>
  <c r="U122" i="91"/>
  <c r="Y122" i="91"/>
  <c r="AC122" i="91"/>
  <c r="AG122" i="91"/>
  <c r="F122" i="91"/>
  <c r="J122" i="91"/>
  <c r="N122" i="91"/>
  <c r="R122" i="91"/>
  <c r="V122" i="91"/>
  <c r="Z122" i="91"/>
  <c r="AD122" i="91"/>
  <c r="AH122" i="91"/>
  <c r="K122" i="91"/>
  <c r="S122" i="91"/>
  <c r="AA122" i="91"/>
  <c r="AI122" i="91"/>
  <c r="O122" i="91"/>
  <c r="H122" i="91"/>
  <c r="P122" i="91"/>
  <c r="X122" i="91"/>
  <c r="AF122" i="91"/>
  <c r="L122" i="91"/>
  <c r="T122" i="91"/>
  <c r="AB122" i="91"/>
  <c r="G122" i="91"/>
  <c r="AE122" i="91"/>
  <c r="E122" i="91"/>
  <c r="C122" i="91"/>
  <c r="W122" i="91"/>
  <c r="D122" i="91"/>
  <c r="H5" i="12"/>
  <c r="H5" i="51"/>
  <c r="G5" i="51"/>
  <c r="G5" i="12"/>
  <c r="F5" i="51"/>
  <c r="F5" i="12"/>
  <c r="J16" i="90"/>
  <c r="I6" i="53"/>
  <c r="I8" i="53"/>
  <c r="I3" i="53"/>
  <c r="I5" i="53"/>
  <c r="I4" i="53"/>
  <c r="I2" i="53"/>
  <c r="I7" i="53"/>
  <c r="I4" i="28"/>
  <c r="I8" i="28"/>
  <c r="I5" i="28"/>
  <c r="I6" i="28"/>
  <c r="I7" i="28"/>
  <c r="I3" i="28"/>
  <c r="I2" i="28"/>
  <c r="I9" i="53"/>
  <c r="I9" i="28"/>
  <c r="G4" i="90"/>
  <c r="F8" i="41"/>
  <c r="F8" i="7"/>
  <c r="F4" i="41"/>
  <c r="F6" i="7"/>
  <c r="F7" i="7" s="1"/>
  <c r="F2" i="7"/>
  <c r="F2" i="41"/>
  <c r="F6" i="41"/>
  <c r="F7" i="41" s="1"/>
  <c r="F9" i="7"/>
  <c r="F3" i="41"/>
  <c r="F9" i="41"/>
  <c r="F3" i="7"/>
  <c r="G9" i="57"/>
  <c r="G9" i="32"/>
  <c r="C5" i="48"/>
  <c r="C5" i="10"/>
  <c r="C9" i="54"/>
  <c r="C9" i="23"/>
  <c r="G3" i="30"/>
  <c r="D6" i="58"/>
  <c r="D6" i="33"/>
  <c r="E203" i="91"/>
  <c r="D206" i="91"/>
  <c r="E3" i="40"/>
  <c r="E3" i="6"/>
  <c r="I2" i="48"/>
  <c r="C2" i="48"/>
  <c r="C2" i="10"/>
  <c r="G9" i="55"/>
  <c r="G9" i="30"/>
  <c r="H3" i="48"/>
  <c r="H3" i="10"/>
  <c r="B9" i="50"/>
  <c r="B9" i="17"/>
  <c r="C126" i="91"/>
  <c r="I6" i="50"/>
  <c r="I7" i="50" s="1"/>
  <c r="I6" i="17"/>
  <c r="I7" i="17" s="1"/>
  <c r="I126" i="91"/>
  <c r="AD126" i="91"/>
  <c r="AH126" i="91"/>
  <c r="AC126" i="91"/>
  <c r="AB126" i="91"/>
  <c r="L126" i="91"/>
  <c r="AA126" i="91"/>
  <c r="K126" i="91"/>
  <c r="F6" i="54"/>
  <c r="F7" i="54" s="1"/>
  <c r="B4" i="50"/>
  <c r="G121" i="91"/>
  <c r="K121" i="91"/>
  <c r="O121" i="91"/>
  <c r="S121" i="91"/>
  <c r="W121" i="91"/>
  <c r="AA121" i="91"/>
  <c r="AE121" i="91"/>
  <c r="AI121" i="91"/>
  <c r="H121" i="91"/>
  <c r="L121" i="91"/>
  <c r="P121" i="91"/>
  <c r="T121" i="91"/>
  <c r="X121" i="91"/>
  <c r="AB121" i="91"/>
  <c r="AF121" i="91"/>
  <c r="I121" i="91"/>
  <c r="Q121" i="91"/>
  <c r="Y121" i="91"/>
  <c r="AG121" i="91"/>
  <c r="F121" i="91"/>
  <c r="N121" i="91"/>
  <c r="V121" i="91"/>
  <c r="AD121" i="91"/>
  <c r="J121" i="91"/>
  <c r="R121" i="91"/>
  <c r="Z121" i="91"/>
  <c r="AH121" i="91"/>
  <c r="E121" i="91"/>
  <c r="U121" i="91"/>
  <c r="C121" i="91"/>
  <c r="B4" i="17"/>
  <c r="M121" i="91"/>
  <c r="AC121" i="91"/>
  <c r="D121" i="91"/>
  <c r="D7" i="32"/>
  <c r="D2" i="32"/>
  <c r="G4" i="7"/>
  <c r="G5" i="41"/>
  <c r="G5" i="7"/>
  <c r="I5" i="90"/>
  <c r="H6" i="42"/>
  <c r="H2" i="42"/>
  <c r="H9" i="15"/>
  <c r="H9" i="42"/>
  <c r="H5" i="42"/>
  <c r="H2" i="15"/>
  <c r="H3" i="15"/>
  <c r="H8" i="42"/>
  <c r="H4" i="42"/>
  <c r="H4" i="15"/>
  <c r="H5" i="15"/>
  <c r="H7" i="42"/>
  <c r="H3" i="42"/>
  <c r="H6" i="15"/>
  <c r="H7" i="15"/>
  <c r="H8" i="15"/>
  <c r="F4" i="50" l="1"/>
  <c r="F4" i="17"/>
  <c r="L6" i="90"/>
  <c r="K7" i="43"/>
  <c r="K5" i="43"/>
  <c r="K3" i="43"/>
  <c r="K8" i="43"/>
  <c r="K6" i="43"/>
  <c r="K4" i="43"/>
  <c r="K2" i="43"/>
  <c r="K5" i="25"/>
  <c r="K2" i="25"/>
  <c r="K6" i="25"/>
  <c r="K3" i="25"/>
  <c r="K7" i="25"/>
  <c r="K8" i="25"/>
  <c r="K4" i="25"/>
  <c r="K9" i="43"/>
  <c r="K9" i="25"/>
  <c r="J11" i="90"/>
  <c r="I8" i="48"/>
  <c r="I8" i="10"/>
  <c r="D3" i="50"/>
  <c r="D3" i="17"/>
  <c r="J9" i="48"/>
  <c r="J9" i="10"/>
  <c r="C9" i="48"/>
  <c r="C9" i="10"/>
  <c r="D9" i="50"/>
  <c r="D9" i="17"/>
  <c r="K21" i="90"/>
  <c r="J7" i="58"/>
  <c r="J5" i="58"/>
  <c r="J4" i="58"/>
  <c r="J2" i="58"/>
  <c r="J8" i="58"/>
  <c r="J4" i="33"/>
  <c r="J8" i="33"/>
  <c r="J2" i="33"/>
  <c r="J5" i="33"/>
  <c r="J7" i="33"/>
  <c r="I18" i="90"/>
  <c r="H7" i="55"/>
  <c r="H5" i="55"/>
  <c r="H4" i="55"/>
  <c r="H8" i="55"/>
  <c r="H2" i="55"/>
  <c r="H7" i="30"/>
  <c r="H4" i="30"/>
  <c r="H8" i="30"/>
  <c r="H5" i="30"/>
  <c r="H2" i="30"/>
  <c r="H3" i="55"/>
  <c r="H6" i="55"/>
  <c r="H3" i="30"/>
  <c r="H6" i="30"/>
  <c r="F9" i="40"/>
  <c r="F9" i="6"/>
  <c r="E4" i="48"/>
  <c r="E4" i="10"/>
  <c r="E9" i="50"/>
  <c r="E9" i="17"/>
  <c r="H9" i="30"/>
  <c r="C5" i="50"/>
  <c r="C5" i="17"/>
  <c r="F9" i="48"/>
  <c r="F9" i="10"/>
  <c r="G9" i="48"/>
  <c r="G9" i="10"/>
  <c r="E3" i="58"/>
  <c r="E3" i="33"/>
  <c r="F200" i="91"/>
  <c r="D9" i="40"/>
  <c r="D9" i="6"/>
  <c r="K9" i="17"/>
  <c r="C9" i="50"/>
  <c r="C9" i="17"/>
  <c r="H7" i="57"/>
  <c r="H2" i="57"/>
  <c r="C9" i="40"/>
  <c r="C9" i="6"/>
  <c r="D6" i="46"/>
  <c r="D7" i="46" s="1"/>
  <c r="D6" i="16"/>
  <c r="D7" i="16" s="1"/>
  <c r="E83" i="91"/>
  <c r="D86" i="91"/>
  <c r="C3" i="46"/>
  <c r="C3" i="16"/>
  <c r="G2" i="59"/>
  <c r="G8" i="34"/>
  <c r="G5" i="34"/>
  <c r="G9" i="59"/>
  <c r="G2" i="34"/>
  <c r="G6" i="34"/>
  <c r="G7" i="34" s="1"/>
  <c r="H22" i="90"/>
  <c r="G5" i="59"/>
  <c r="G8" i="59"/>
  <c r="G7" i="59"/>
  <c r="G6" i="59"/>
  <c r="G3" i="34"/>
  <c r="G4" i="59"/>
  <c r="G3" i="59"/>
  <c r="G4" i="34"/>
  <c r="G9" i="34"/>
  <c r="J19" i="90"/>
  <c r="I8" i="56"/>
  <c r="I4" i="56"/>
  <c r="I2" i="56"/>
  <c r="I5" i="56"/>
  <c r="I5" i="31"/>
  <c r="I7" i="56"/>
  <c r="I4" i="31"/>
  <c r="I7" i="31"/>
  <c r="I8" i="31"/>
  <c r="I2" i="31"/>
  <c r="I3" i="56"/>
  <c r="I3" i="31"/>
  <c r="I6" i="56"/>
  <c r="I6" i="31"/>
  <c r="I9" i="56"/>
  <c r="I9" i="31"/>
  <c r="J10" i="90"/>
  <c r="I5" i="47"/>
  <c r="I3" i="47"/>
  <c r="I8" i="47"/>
  <c r="I6" i="47"/>
  <c r="I4" i="47"/>
  <c r="I5" i="9"/>
  <c r="I6" i="9"/>
  <c r="I8" i="9"/>
  <c r="I3" i="9"/>
  <c r="I4" i="9"/>
  <c r="I7" i="9"/>
  <c r="I7" i="47"/>
  <c r="I9" i="47"/>
  <c r="I9" i="9"/>
  <c r="I2" i="47"/>
  <c r="I2" i="9"/>
  <c r="K13" i="90"/>
  <c r="J8" i="50"/>
  <c r="J8" i="17"/>
  <c r="J4" i="48"/>
  <c r="J4" i="10"/>
  <c r="J6" i="17"/>
  <c r="J7" i="17" s="1"/>
  <c r="I3" i="48"/>
  <c r="I14" i="90"/>
  <c r="H7" i="51"/>
  <c r="H8" i="51"/>
  <c r="H7" i="12"/>
  <c r="H8" i="12"/>
  <c r="H9" i="51"/>
  <c r="H6" i="12"/>
  <c r="H9" i="12"/>
  <c r="H3" i="12"/>
  <c r="H6" i="51"/>
  <c r="H3" i="51"/>
  <c r="H2" i="12"/>
  <c r="H2" i="51"/>
  <c r="G3" i="90"/>
  <c r="G9" i="40" s="1"/>
  <c r="F2" i="40"/>
  <c r="F5" i="40"/>
  <c r="F4" i="40"/>
  <c r="F8" i="40"/>
  <c r="F4" i="6"/>
  <c r="F5" i="6"/>
  <c r="F8" i="6"/>
  <c r="F2" i="6"/>
  <c r="I6" i="48"/>
  <c r="I7" i="48" s="1"/>
  <c r="E4" i="50"/>
  <c r="E4" i="17"/>
  <c r="J4" i="50"/>
  <c r="J4" i="17"/>
  <c r="I4" i="50"/>
  <c r="I4" i="17"/>
  <c r="E6" i="58"/>
  <c r="E6" i="33"/>
  <c r="F203" i="91"/>
  <c r="E206" i="91"/>
  <c r="K16" i="90"/>
  <c r="J8" i="53"/>
  <c r="J6" i="53"/>
  <c r="J4" i="53"/>
  <c r="J2" i="53"/>
  <c r="J3" i="53"/>
  <c r="J5" i="53"/>
  <c r="J7" i="53"/>
  <c r="J3" i="28"/>
  <c r="J7" i="28"/>
  <c r="J4" i="28"/>
  <c r="J8" i="28"/>
  <c r="J5" i="28"/>
  <c r="J6" i="28"/>
  <c r="J2" i="28"/>
  <c r="J9" i="28"/>
  <c r="J9" i="53"/>
  <c r="G5" i="50"/>
  <c r="G5" i="17"/>
  <c r="K5" i="17"/>
  <c r="F5" i="50"/>
  <c r="F5" i="17"/>
  <c r="E3" i="50"/>
  <c r="E3" i="17"/>
  <c r="G3" i="50"/>
  <c r="G3" i="17"/>
  <c r="F3" i="50"/>
  <c r="F3" i="17"/>
  <c r="F9" i="50"/>
  <c r="F9" i="17"/>
  <c r="E9" i="40"/>
  <c r="E9" i="6"/>
  <c r="L15" i="90"/>
  <c r="K7" i="52"/>
  <c r="K5" i="52"/>
  <c r="K3" i="52"/>
  <c r="K2" i="52"/>
  <c r="K4" i="52"/>
  <c r="K6" i="52"/>
  <c r="K8" i="52"/>
  <c r="K2" i="18"/>
  <c r="K6" i="18"/>
  <c r="K3" i="18"/>
  <c r="K7" i="18"/>
  <c r="K4" i="18"/>
  <c r="K5" i="18"/>
  <c r="K8" i="18"/>
  <c r="K9" i="18"/>
  <c r="K9" i="52"/>
  <c r="I4" i="48"/>
  <c r="I4" i="10"/>
  <c r="G9" i="50"/>
  <c r="G9" i="17"/>
  <c r="H9" i="50"/>
  <c r="H9" i="17"/>
  <c r="H9" i="48"/>
  <c r="H9" i="10"/>
  <c r="E9" i="48"/>
  <c r="E9" i="10"/>
  <c r="K9" i="90"/>
  <c r="J8" i="46"/>
  <c r="J2" i="46"/>
  <c r="J2" i="16"/>
  <c r="J8" i="16"/>
  <c r="H2" i="90"/>
  <c r="G3" i="5"/>
  <c r="G3" i="39"/>
  <c r="G8" i="39"/>
  <c r="G8" i="5"/>
  <c r="G5" i="5"/>
  <c r="G6" i="39"/>
  <c r="G7" i="39" s="1"/>
  <c r="G2" i="5"/>
  <c r="G2" i="39"/>
  <c r="G5" i="39"/>
  <c r="G6" i="5"/>
  <c r="G7" i="5" s="1"/>
  <c r="G4" i="39"/>
  <c r="G4" i="5"/>
  <c r="G9" i="39"/>
  <c r="G9" i="5"/>
  <c r="K7" i="90"/>
  <c r="J7" i="44"/>
  <c r="J5" i="44"/>
  <c r="J6" i="44"/>
  <c r="J4" i="44"/>
  <c r="J3" i="44"/>
  <c r="J2" i="44"/>
  <c r="J8" i="44"/>
  <c r="J2" i="26"/>
  <c r="J6" i="26"/>
  <c r="J3" i="26"/>
  <c r="J7" i="26"/>
  <c r="J4" i="26"/>
  <c r="J8" i="26"/>
  <c r="J5" i="26"/>
  <c r="J9" i="44"/>
  <c r="J9" i="26"/>
  <c r="D3" i="46"/>
  <c r="D3" i="16"/>
  <c r="E80" i="91"/>
  <c r="H17" i="90"/>
  <c r="G8" i="54"/>
  <c r="G5" i="54"/>
  <c r="G4" i="54"/>
  <c r="G2" i="54"/>
  <c r="G4" i="23"/>
  <c r="G5" i="23"/>
  <c r="G8" i="23"/>
  <c r="G2" i="23"/>
  <c r="G6" i="54"/>
  <c r="G7" i="54" s="1"/>
  <c r="G3" i="54"/>
  <c r="G6" i="23"/>
  <c r="G7" i="23" s="1"/>
  <c r="G3" i="23"/>
  <c r="D9" i="48"/>
  <c r="D9" i="10"/>
  <c r="C4" i="48"/>
  <c r="C4" i="10"/>
  <c r="J9" i="50"/>
  <c r="J9" i="17"/>
  <c r="I3" i="10"/>
  <c r="G9" i="23"/>
  <c r="I6" i="10"/>
  <c r="I7" i="10" s="1"/>
  <c r="H9" i="55"/>
  <c r="D4" i="50"/>
  <c r="D4" i="17"/>
  <c r="C4" i="50"/>
  <c r="C4" i="17"/>
  <c r="I5" i="10"/>
  <c r="E5" i="50"/>
  <c r="E5" i="17"/>
  <c r="C5" i="46"/>
  <c r="C5" i="16"/>
  <c r="D82" i="91"/>
  <c r="H4" i="50"/>
  <c r="H4" i="17"/>
  <c r="G4" i="50"/>
  <c r="G4" i="17"/>
  <c r="I9" i="50"/>
  <c r="I9" i="17"/>
  <c r="I2" i="10"/>
  <c r="D9" i="58"/>
  <c r="D9" i="33"/>
  <c r="I5" i="48"/>
  <c r="H4" i="90"/>
  <c r="G8" i="41"/>
  <c r="G8" i="7"/>
  <c r="G4" i="41"/>
  <c r="G2" i="41"/>
  <c r="G6" i="7"/>
  <c r="G7" i="7" s="1"/>
  <c r="G2" i="7"/>
  <c r="G6" i="41"/>
  <c r="G7" i="41" s="1"/>
  <c r="G3" i="41"/>
  <c r="G9" i="7"/>
  <c r="G3" i="7"/>
  <c r="G9" i="41"/>
  <c r="D5" i="50"/>
  <c r="D5" i="17"/>
  <c r="H5" i="50"/>
  <c r="H5" i="17"/>
  <c r="J5" i="50"/>
  <c r="J5" i="17"/>
  <c r="I5" i="50"/>
  <c r="I5" i="17"/>
  <c r="C3" i="50"/>
  <c r="C3" i="17"/>
  <c r="H3" i="50"/>
  <c r="H3" i="17"/>
  <c r="J3" i="50"/>
  <c r="J3" i="17"/>
  <c r="I3" i="50"/>
  <c r="I3" i="17"/>
  <c r="C9" i="46"/>
  <c r="C9" i="16"/>
  <c r="L8" i="90"/>
  <c r="K7" i="45"/>
  <c r="K5" i="45"/>
  <c r="K3" i="45"/>
  <c r="K4" i="45"/>
  <c r="K6" i="45"/>
  <c r="K8" i="45"/>
  <c r="K2" i="45"/>
  <c r="K4" i="27"/>
  <c r="K8" i="27"/>
  <c r="K6" i="27"/>
  <c r="K2" i="27"/>
  <c r="K7" i="27"/>
  <c r="K3" i="27"/>
  <c r="K5" i="27"/>
  <c r="K9" i="45"/>
  <c r="K9" i="27"/>
  <c r="K12" i="90"/>
  <c r="J5" i="49"/>
  <c r="J3" i="49"/>
  <c r="J8" i="49"/>
  <c r="J6" i="49"/>
  <c r="J4" i="49"/>
  <c r="J3" i="11"/>
  <c r="J4" i="11"/>
  <c r="J5" i="11"/>
  <c r="J6" i="11"/>
  <c r="J8" i="11"/>
  <c r="J7" i="11"/>
  <c r="J9" i="11"/>
  <c r="J7" i="49"/>
  <c r="J9" i="49"/>
  <c r="J2" i="49"/>
  <c r="J2" i="11"/>
  <c r="D4" i="48"/>
  <c r="D4" i="10"/>
  <c r="H4" i="48"/>
  <c r="H4" i="10"/>
  <c r="G4" i="48"/>
  <c r="G4" i="10"/>
  <c r="F4" i="48"/>
  <c r="F4" i="10"/>
  <c r="J6" i="50"/>
  <c r="J7" i="50" s="1"/>
  <c r="J20" i="90"/>
  <c r="I8" i="57"/>
  <c r="I3" i="57"/>
  <c r="I8" i="32"/>
  <c r="I3" i="32"/>
  <c r="I5" i="57"/>
  <c r="I4" i="57"/>
  <c r="I5" i="32"/>
  <c r="I6" i="57"/>
  <c r="I4" i="32"/>
  <c r="I6" i="32"/>
  <c r="D4" i="46"/>
  <c r="E81" i="91"/>
  <c r="D4" i="16"/>
  <c r="I9" i="48"/>
  <c r="I9" i="10"/>
  <c r="J5" i="90"/>
  <c r="I9" i="42"/>
  <c r="I5" i="42"/>
  <c r="I8" i="15"/>
  <c r="I9" i="15"/>
  <c r="I8" i="42"/>
  <c r="I4" i="42"/>
  <c r="I2" i="15"/>
  <c r="I3" i="15"/>
  <c r="I4" i="15"/>
  <c r="I7" i="42"/>
  <c r="I3" i="42"/>
  <c r="I5" i="15"/>
  <c r="I6" i="15"/>
  <c r="I6" i="42"/>
  <c r="I2" i="42"/>
  <c r="I7" i="15"/>
  <c r="G9" i="6" l="1"/>
  <c r="I4" i="90"/>
  <c r="H8" i="41"/>
  <c r="H8" i="7"/>
  <c r="H4" i="41"/>
  <c r="H6" i="7"/>
  <c r="H7" i="7" s="1"/>
  <c r="H2" i="41"/>
  <c r="H2" i="7"/>
  <c r="H6" i="41"/>
  <c r="H7" i="41" s="1"/>
  <c r="H9" i="7"/>
  <c r="H3" i="7"/>
  <c r="H9" i="41"/>
  <c r="H3" i="41"/>
  <c r="E9" i="58"/>
  <c r="E9" i="33"/>
  <c r="J14" i="90"/>
  <c r="I8" i="51"/>
  <c r="I7" i="51"/>
  <c r="I7" i="12"/>
  <c r="I8" i="12"/>
  <c r="I6" i="12"/>
  <c r="I3" i="12"/>
  <c r="I3" i="51"/>
  <c r="I6" i="51"/>
  <c r="I9" i="51"/>
  <c r="I9" i="12"/>
  <c r="I2" i="51"/>
  <c r="I2" i="12"/>
  <c r="I4" i="51"/>
  <c r="I5" i="12"/>
  <c r="I5" i="51"/>
  <c r="I4" i="12"/>
  <c r="D9" i="46"/>
  <c r="D9" i="16"/>
  <c r="F3" i="58"/>
  <c r="F3" i="33"/>
  <c r="G200" i="91"/>
  <c r="D5" i="46"/>
  <c r="D5" i="16"/>
  <c r="E82" i="91"/>
  <c r="I17" i="90"/>
  <c r="H8" i="54"/>
  <c r="H5" i="54"/>
  <c r="H4" i="54"/>
  <c r="H2" i="54"/>
  <c r="H8" i="23"/>
  <c r="H4" i="23"/>
  <c r="H5" i="23"/>
  <c r="H2" i="23"/>
  <c r="H6" i="23"/>
  <c r="H7" i="23" s="1"/>
  <c r="H3" i="54"/>
  <c r="H3" i="23"/>
  <c r="H6" i="54"/>
  <c r="H7" i="54" s="1"/>
  <c r="H9" i="23"/>
  <c r="H9" i="54"/>
  <c r="L13" i="90"/>
  <c r="K8" i="50"/>
  <c r="K8" i="17"/>
  <c r="K2" i="17"/>
  <c r="K6" i="17"/>
  <c r="K7" i="17" s="1"/>
  <c r="K2" i="50"/>
  <c r="K6" i="50"/>
  <c r="K7" i="50" s="1"/>
  <c r="E86" i="91"/>
  <c r="E6" i="46"/>
  <c r="E7" i="46" s="1"/>
  <c r="F83" i="91"/>
  <c r="E6" i="16"/>
  <c r="E7" i="16" s="1"/>
  <c r="H5" i="41"/>
  <c r="E3" i="46"/>
  <c r="E3" i="16"/>
  <c r="F80" i="91"/>
  <c r="I2" i="90"/>
  <c r="H3" i="39"/>
  <c r="H8" i="39"/>
  <c r="H3" i="5"/>
  <c r="H8" i="5"/>
  <c r="H5" i="39"/>
  <c r="H6" i="39"/>
  <c r="H7" i="39" s="1"/>
  <c r="H2" i="5"/>
  <c r="H6" i="5"/>
  <c r="H7" i="5" s="1"/>
  <c r="H2" i="39"/>
  <c r="H4" i="5"/>
  <c r="H4" i="39"/>
  <c r="H5" i="5"/>
  <c r="H9" i="39"/>
  <c r="H9" i="5"/>
  <c r="K5" i="50"/>
  <c r="K10" i="90"/>
  <c r="J8" i="47"/>
  <c r="J6" i="47"/>
  <c r="J4" i="47"/>
  <c r="J5" i="47"/>
  <c r="J3" i="47"/>
  <c r="J4" i="9"/>
  <c r="J8" i="9"/>
  <c r="J5" i="9"/>
  <c r="J3" i="9"/>
  <c r="J6" i="9"/>
  <c r="J9" i="47"/>
  <c r="J9" i="9"/>
  <c r="J7" i="47"/>
  <c r="J7" i="9"/>
  <c r="J2" i="47"/>
  <c r="J2" i="9"/>
  <c r="K4" i="17"/>
  <c r="K3" i="17"/>
  <c r="K11" i="90"/>
  <c r="J8" i="48"/>
  <c r="J8" i="10"/>
  <c r="J2" i="10"/>
  <c r="J5" i="48"/>
  <c r="J6" i="48"/>
  <c r="J7" i="48" s="1"/>
  <c r="J3" i="10"/>
  <c r="J3" i="48"/>
  <c r="J5" i="10"/>
  <c r="J6" i="10"/>
  <c r="J7" i="10" s="1"/>
  <c r="J2" i="48"/>
  <c r="M15" i="90"/>
  <c r="L7" i="52"/>
  <c r="L5" i="52"/>
  <c r="L3" i="52"/>
  <c r="L4" i="52"/>
  <c r="L6" i="52"/>
  <c r="L8" i="52"/>
  <c r="L2" i="52"/>
  <c r="L5" i="18"/>
  <c r="L2" i="18"/>
  <c r="L6" i="18"/>
  <c r="L3" i="18"/>
  <c r="L4" i="18"/>
  <c r="L7" i="18"/>
  <c r="L8" i="18"/>
  <c r="L9" i="18"/>
  <c r="L9" i="52"/>
  <c r="J18" i="90"/>
  <c r="I8" i="55"/>
  <c r="I4" i="55"/>
  <c r="I5" i="55"/>
  <c r="I2" i="55"/>
  <c r="I7" i="55"/>
  <c r="I2" i="30"/>
  <c r="I7" i="30"/>
  <c r="I4" i="30"/>
  <c r="I5" i="30"/>
  <c r="I8" i="30"/>
  <c r="I3" i="55"/>
  <c r="I3" i="30"/>
  <c r="I6" i="55"/>
  <c r="I6" i="30"/>
  <c r="I9" i="55"/>
  <c r="I9" i="30"/>
  <c r="H5" i="7"/>
  <c r="I2" i="32"/>
  <c r="I7" i="32"/>
  <c r="L12" i="90"/>
  <c r="K5" i="49"/>
  <c r="K3" i="49"/>
  <c r="K8" i="49"/>
  <c r="K6" i="49"/>
  <c r="K4" i="49"/>
  <c r="K6" i="11"/>
  <c r="K3" i="11"/>
  <c r="K8" i="11"/>
  <c r="K5" i="11"/>
  <c r="K4" i="11"/>
  <c r="K9" i="11"/>
  <c r="K7" i="49"/>
  <c r="K7" i="11"/>
  <c r="K9" i="49"/>
  <c r="K2" i="11"/>
  <c r="K2" i="49"/>
  <c r="F6" i="58"/>
  <c r="F6" i="33"/>
  <c r="F206" i="91"/>
  <c r="G203" i="91"/>
  <c r="H2" i="59"/>
  <c r="H3" i="34"/>
  <c r="H5" i="34"/>
  <c r="H9" i="34"/>
  <c r="I22" i="90"/>
  <c r="H4" i="34"/>
  <c r="H8" i="59"/>
  <c r="H6" i="34"/>
  <c r="H7" i="34" s="1"/>
  <c r="H4" i="59"/>
  <c r="H9" i="59"/>
  <c r="H2" i="34"/>
  <c r="H6" i="59"/>
  <c r="H8" i="34"/>
  <c r="H7" i="59"/>
  <c r="H5" i="59"/>
  <c r="H3" i="59"/>
  <c r="K9" i="50"/>
  <c r="M8" i="90"/>
  <c r="L8" i="45"/>
  <c r="L6" i="45"/>
  <c r="L3" i="45"/>
  <c r="L2" i="45"/>
  <c r="L5" i="45"/>
  <c r="L7" i="45"/>
  <c r="L4" i="45"/>
  <c r="L3" i="27"/>
  <c r="L7" i="27"/>
  <c r="L5" i="27"/>
  <c r="L6" i="27"/>
  <c r="L2" i="27"/>
  <c r="L8" i="27"/>
  <c r="L4" i="27"/>
  <c r="L9" i="45"/>
  <c r="L9" i="27"/>
  <c r="H4" i="7"/>
  <c r="E4" i="46"/>
  <c r="E4" i="16"/>
  <c r="F81" i="91"/>
  <c r="I2" i="57"/>
  <c r="I7" i="57"/>
  <c r="K20" i="90"/>
  <c r="J3" i="57"/>
  <c r="J8" i="57"/>
  <c r="J8" i="32"/>
  <c r="J3" i="32"/>
  <c r="J5" i="32"/>
  <c r="J6" i="57"/>
  <c r="J4" i="57"/>
  <c r="J4" i="32"/>
  <c r="J6" i="32"/>
  <c r="J5" i="57"/>
  <c r="J9" i="32"/>
  <c r="J9" i="57"/>
  <c r="L7" i="90"/>
  <c r="K7" i="44"/>
  <c r="K5" i="44"/>
  <c r="K3" i="44"/>
  <c r="K8" i="44"/>
  <c r="K6" i="44"/>
  <c r="K4" i="44"/>
  <c r="K2" i="44"/>
  <c r="K5" i="26"/>
  <c r="K2" i="26"/>
  <c r="K6" i="26"/>
  <c r="K3" i="26"/>
  <c r="K7" i="26"/>
  <c r="K4" i="26"/>
  <c r="K8" i="26"/>
  <c r="K9" i="26"/>
  <c r="K9" i="44"/>
  <c r="L9" i="90"/>
  <c r="K8" i="46"/>
  <c r="K2" i="46"/>
  <c r="K2" i="16"/>
  <c r="K8" i="16"/>
  <c r="L16" i="90"/>
  <c r="K8" i="53"/>
  <c r="K5" i="53"/>
  <c r="K7" i="53"/>
  <c r="K2" i="53"/>
  <c r="K4" i="53"/>
  <c r="K3" i="53"/>
  <c r="K6" i="53"/>
  <c r="K2" i="28"/>
  <c r="K6" i="28"/>
  <c r="K3" i="28"/>
  <c r="K7" i="28"/>
  <c r="K4" i="28"/>
  <c r="K5" i="28"/>
  <c r="K8" i="28"/>
  <c r="K9" i="28"/>
  <c r="K9" i="53"/>
  <c r="H3" i="90"/>
  <c r="G8" i="40"/>
  <c r="G5" i="40"/>
  <c r="G4" i="40"/>
  <c r="G2" i="40"/>
  <c r="G4" i="6"/>
  <c r="G5" i="6"/>
  <c r="G8" i="6"/>
  <c r="G2" i="6"/>
  <c r="G6" i="6"/>
  <c r="G7" i="6" s="1"/>
  <c r="G3" i="40"/>
  <c r="G6" i="40"/>
  <c r="G7" i="40" s="1"/>
  <c r="G3" i="6"/>
  <c r="K19" i="90"/>
  <c r="J8" i="56"/>
  <c r="J4" i="56"/>
  <c r="J2" i="56"/>
  <c r="J5" i="56"/>
  <c r="J7" i="56"/>
  <c r="J4" i="31"/>
  <c r="J2" i="31"/>
  <c r="J5" i="31"/>
  <c r="J7" i="31"/>
  <c r="J8" i="31"/>
  <c r="J3" i="31"/>
  <c r="J6" i="56"/>
  <c r="J6" i="31"/>
  <c r="J3" i="56"/>
  <c r="J9" i="56"/>
  <c r="J9" i="31"/>
  <c r="K4" i="50"/>
  <c r="L21" i="90"/>
  <c r="K7" i="58"/>
  <c r="K5" i="58"/>
  <c r="K8" i="58"/>
  <c r="K4" i="58"/>
  <c r="K2" i="58"/>
  <c r="K7" i="33"/>
  <c r="K8" i="33"/>
  <c r="K2" i="33"/>
  <c r="K4" i="33"/>
  <c r="K5" i="33"/>
  <c r="K3" i="50"/>
  <c r="M6" i="90"/>
  <c r="L8" i="43"/>
  <c r="L4" i="43"/>
  <c r="L7" i="43"/>
  <c r="L3" i="43"/>
  <c r="L6" i="43"/>
  <c r="L2" i="43"/>
  <c r="L5" i="43"/>
  <c r="L4" i="25"/>
  <c r="L8" i="25"/>
  <c r="L5" i="25"/>
  <c r="L2" i="25"/>
  <c r="L6" i="25"/>
  <c r="L7" i="25"/>
  <c r="L3" i="25"/>
  <c r="L9" i="25"/>
  <c r="L9" i="43"/>
  <c r="I4" i="7"/>
  <c r="I5" i="41"/>
  <c r="I5" i="7"/>
  <c r="K5" i="90"/>
  <c r="J9" i="42"/>
  <c r="J5" i="42"/>
  <c r="J7" i="15"/>
  <c r="J8" i="42"/>
  <c r="J4" i="42"/>
  <c r="J8" i="15"/>
  <c r="J9" i="15"/>
  <c r="J7" i="42"/>
  <c r="J3" i="42"/>
  <c r="J2" i="15"/>
  <c r="J3" i="15"/>
  <c r="J6" i="42"/>
  <c r="J2" i="42"/>
  <c r="J4" i="15"/>
  <c r="J5" i="15"/>
  <c r="J6" i="15"/>
  <c r="F9" i="58" l="1"/>
  <c r="F9" i="33"/>
  <c r="N15" i="90"/>
  <c r="M8" i="52"/>
  <c r="M6" i="52"/>
  <c r="M4" i="52"/>
  <c r="M2" i="52"/>
  <c r="M7" i="52"/>
  <c r="M3" i="52"/>
  <c r="M5" i="52"/>
  <c r="M4" i="18"/>
  <c r="M8" i="18"/>
  <c r="M5" i="18"/>
  <c r="M2" i="18"/>
  <c r="M3" i="18"/>
  <c r="M6" i="18"/>
  <c r="M7" i="18"/>
  <c r="M9" i="52"/>
  <c r="M9" i="18"/>
  <c r="J17" i="90"/>
  <c r="I4" i="54"/>
  <c r="I2" i="54"/>
  <c r="I8" i="54"/>
  <c r="I5" i="54"/>
  <c r="I2" i="23"/>
  <c r="I8" i="23"/>
  <c r="I4" i="23"/>
  <c r="I5" i="23"/>
  <c r="I3" i="23"/>
  <c r="I6" i="23"/>
  <c r="I7" i="23" s="1"/>
  <c r="I3" i="54"/>
  <c r="I6" i="54"/>
  <c r="I7" i="54" s="1"/>
  <c r="I9" i="54"/>
  <c r="I9" i="23"/>
  <c r="H200" i="91"/>
  <c r="G3" i="58"/>
  <c r="G3" i="33"/>
  <c r="L19" i="90"/>
  <c r="K7" i="56"/>
  <c r="K5" i="56"/>
  <c r="K8" i="56"/>
  <c r="K4" i="56"/>
  <c r="K2" i="56"/>
  <c r="K8" i="31"/>
  <c r="K2" i="31"/>
  <c r="K4" i="31"/>
  <c r="K5" i="31"/>
  <c r="K7" i="31"/>
  <c r="K6" i="56"/>
  <c r="K3" i="31"/>
  <c r="K6" i="31"/>
  <c r="K3" i="56"/>
  <c r="K9" i="31"/>
  <c r="K9" i="56"/>
  <c r="M7" i="90"/>
  <c r="L8" i="44"/>
  <c r="L6" i="44"/>
  <c r="L4" i="44"/>
  <c r="L5" i="44"/>
  <c r="L3" i="44"/>
  <c r="L2" i="44"/>
  <c r="L7" i="44"/>
  <c r="L4" i="26"/>
  <c r="L8" i="26"/>
  <c r="L5" i="26"/>
  <c r="L2" i="26"/>
  <c r="L6" i="26"/>
  <c r="L3" i="26"/>
  <c r="L7" i="26"/>
  <c r="L9" i="44"/>
  <c r="L9" i="26"/>
  <c r="E5" i="46"/>
  <c r="E5" i="16"/>
  <c r="F82" i="91"/>
  <c r="K14" i="90"/>
  <c r="J8" i="51"/>
  <c r="J7" i="51"/>
  <c r="J7" i="12"/>
  <c r="J8" i="12"/>
  <c r="J3" i="12"/>
  <c r="J6" i="51"/>
  <c r="J3" i="51"/>
  <c r="J6" i="12"/>
  <c r="J9" i="51"/>
  <c r="J9" i="12"/>
  <c r="J2" i="51"/>
  <c r="J2" i="12"/>
  <c r="J5" i="51"/>
  <c r="J4" i="51"/>
  <c r="J5" i="12"/>
  <c r="J4" i="12"/>
  <c r="I3" i="90"/>
  <c r="H2" i="40"/>
  <c r="H4" i="40"/>
  <c r="H8" i="40"/>
  <c r="H5" i="40"/>
  <c r="H2" i="6"/>
  <c r="H4" i="6"/>
  <c r="H5" i="6"/>
  <c r="H8" i="6"/>
  <c r="H3" i="6"/>
  <c r="H6" i="40"/>
  <c r="H7" i="40" s="1"/>
  <c r="H6" i="6"/>
  <c r="H7" i="6" s="1"/>
  <c r="H3" i="40"/>
  <c r="H9" i="40"/>
  <c r="H9" i="6"/>
  <c r="L20" i="90"/>
  <c r="K8" i="57"/>
  <c r="K3" i="57"/>
  <c r="K3" i="32"/>
  <c r="K8" i="32"/>
  <c r="K4" i="32"/>
  <c r="K5" i="32"/>
  <c r="K6" i="57"/>
  <c r="K6" i="32"/>
  <c r="K4" i="57"/>
  <c r="K5" i="57"/>
  <c r="K9" i="32"/>
  <c r="K9" i="57"/>
  <c r="I5" i="59"/>
  <c r="I2" i="34"/>
  <c r="I4" i="34"/>
  <c r="I6" i="34"/>
  <c r="I7" i="34" s="1"/>
  <c r="I8" i="34"/>
  <c r="I6" i="59"/>
  <c r="I9" i="34"/>
  <c r="I3" i="59"/>
  <c r="I9" i="59"/>
  <c r="I3" i="34"/>
  <c r="I7" i="59"/>
  <c r="I8" i="59"/>
  <c r="I2" i="59"/>
  <c r="J22" i="90"/>
  <c r="I4" i="59"/>
  <c r="I5" i="34"/>
  <c r="L10" i="90"/>
  <c r="K8" i="47"/>
  <c r="K6" i="47"/>
  <c r="K4" i="47"/>
  <c r="K5" i="47"/>
  <c r="K3" i="47"/>
  <c r="K3" i="9"/>
  <c r="K4" i="9"/>
  <c r="K8" i="9"/>
  <c r="K6" i="9"/>
  <c r="K5" i="9"/>
  <c r="K9" i="47"/>
  <c r="K9" i="9"/>
  <c r="K7" i="47"/>
  <c r="K7" i="9"/>
  <c r="K2" i="47"/>
  <c r="K2" i="9"/>
  <c r="J2" i="90"/>
  <c r="I3" i="39"/>
  <c r="I8" i="39"/>
  <c r="I8" i="5"/>
  <c r="I3" i="5"/>
  <c r="I6" i="39"/>
  <c r="I7" i="39" s="1"/>
  <c r="I4" i="5"/>
  <c r="I6" i="5"/>
  <c r="I7" i="5" s="1"/>
  <c r="I4" i="39"/>
  <c r="I2" i="39"/>
  <c r="I2" i="5"/>
  <c r="I5" i="39"/>
  <c r="I5" i="5"/>
  <c r="I9" i="5"/>
  <c r="I9" i="39"/>
  <c r="E9" i="46"/>
  <c r="E9" i="16"/>
  <c r="M9" i="90"/>
  <c r="L2" i="46"/>
  <c r="L8" i="46"/>
  <c r="L2" i="16"/>
  <c r="L8" i="16"/>
  <c r="J7" i="57"/>
  <c r="J2" i="57"/>
  <c r="G83" i="91"/>
  <c r="F6" i="46"/>
  <c r="F7" i="46" s="1"/>
  <c r="F86" i="91"/>
  <c r="F6" i="16"/>
  <c r="F7" i="16" s="1"/>
  <c r="J7" i="32"/>
  <c r="J2" i="32"/>
  <c r="F4" i="46"/>
  <c r="F4" i="16"/>
  <c r="G81" i="91"/>
  <c r="N8" i="90"/>
  <c r="M8" i="45"/>
  <c r="M6" i="45"/>
  <c r="M4" i="45"/>
  <c r="M3" i="45"/>
  <c r="M2" i="45"/>
  <c r="M5" i="45"/>
  <c r="M7" i="45"/>
  <c r="M2" i="27"/>
  <c r="M6" i="27"/>
  <c r="M4" i="27"/>
  <c r="M5" i="27"/>
  <c r="M7" i="27"/>
  <c r="M8" i="27"/>
  <c r="M3" i="27"/>
  <c r="M9" i="45"/>
  <c r="M9" i="27"/>
  <c r="M13" i="90"/>
  <c r="L8" i="50"/>
  <c r="L8" i="17"/>
  <c r="L2" i="17"/>
  <c r="L6" i="50"/>
  <c r="L7" i="50" s="1"/>
  <c r="L6" i="17"/>
  <c r="L7" i="17" s="1"/>
  <c r="L2" i="50"/>
  <c r="L9" i="50"/>
  <c r="L5" i="17"/>
  <c r="L3" i="17"/>
  <c r="L5" i="50"/>
  <c r="L9" i="17"/>
  <c r="L4" i="50"/>
  <c r="L4" i="17"/>
  <c r="L3" i="50"/>
  <c r="N6" i="90"/>
  <c r="M8" i="43"/>
  <c r="M6" i="43"/>
  <c r="M4" i="43"/>
  <c r="M2" i="43"/>
  <c r="M7" i="43"/>
  <c r="M5" i="43"/>
  <c r="M3" i="43"/>
  <c r="M3" i="25"/>
  <c r="M7" i="25"/>
  <c r="M4" i="25"/>
  <c r="M8" i="25"/>
  <c r="M5" i="25"/>
  <c r="M9" i="25"/>
  <c r="M6" i="25"/>
  <c r="M2" i="25"/>
  <c r="M9" i="43"/>
  <c r="M21" i="90"/>
  <c r="L8" i="58"/>
  <c r="L4" i="58"/>
  <c r="L2" i="58"/>
  <c r="L7" i="58"/>
  <c r="L5" i="58"/>
  <c r="L2" i="33"/>
  <c r="L4" i="33"/>
  <c r="L7" i="33"/>
  <c r="L8" i="33"/>
  <c r="L5" i="33"/>
  <c r="M16" i="90"/>
  <c r="L7" i="53"/>
  <c r="L5" i="53"/>
  <c r="L3" i="53"/>
  <c r="L2" i="53"/>
  <c r="L4" i="53"/>
  <c r="L8" i="53"/>
  <c r="L6" i="53"/>
  <c r="L5" i="28"/>
  <c r="L2" i="28"/>
  <c r="L6" i="28"/>
  <c r="L3" i="28"/>
  <c r="L4" i="28"/>
  <c r="L7" i="28"/>
  <c r="L8" i="28"/>
  <c r="L9" i="53"/>
  <c r="L9" i="28"/>
  <c r="H203" i="91"/>
  <c r="G6" i="58"/>
  <c r="G6" i="33"/>
  <c r="G206" i="91"/>
  <c r="M12" i="90"/>
  <c r="L8" i="49"/>
  <c r="L6" i="49"/>
  <c r="L4" i="49"/>
  <c r="L5" i="49"/>
  <c r="L3" i="49"/>
  <c r="L5" i="11"/>
  <c r="L8" i="11"/>
  <c r="L4" i="11"/>
  <c r="L6" i="11"/>
  <c r="L3" i="11"/>
  <c r="L9" i="11"/>
  <c r="L7" i="49"/>
  <c r="L7" i="11"/>
  <c r="L9" i="49"/>
  <c r="L2" i="49"/>
  <c r="L2" i="11"/>
  <c r="K18" i="90"/>
  <c r="J8" i="55"/>
  <c r="J5" i="55"/>
  <c r="J2" i="55"/>
  <c r="J4" i="55"/>
  <c r="J7" i="55"/>
  <c r="J5" i="30"/>
  <c r="J2" i="30"/>
  <c r="J4" i="30"/>
  <c r="J7" i="30"/>
  <c r="J8" i="30"/>
  <c r="J3" i="55"/>
  <c r="J6" i="55"/>
  <c r="J3" i="30"/>
  <c r="J6" i="30"/>
  <c r="J9" i="30"/>
  <c r="J9" i="55"/>
  <c r="L11" i="90"/>
  <c r="K8" i="48"/>
  <c r="K8" i="10"/>
  <c r="K5" i="10"/>
  <c r="K3" i="48"/>
  <c r="K6" i="10"/>
  <c r="K7" i="10" s="1"/>
  <c r="K5" i="48"/>
  <c r="K3" i="10"/>
  <c r="K2" i="48"/>
  <c r="K2" i="10"/>
  <c r="K6" i="48"/>
  <c r="K7" i="48" s="1"/>
  <c r="K9" i="10"/>
  <c r="K9" i="48"/>
  <c r="K4" i="48"/>
  <c r="K4" i="10"/>
  <c r="G80" i="91"/>
  <c r="F3" i="46"/>
  <c r="F3" i="16"/>
  <c r="J4" i="90"/>
  <c r="J5" i="7" s="1"/>
  <c r="I8" i="41"/>
  <c r="I8" i="7"/>
  <c r="I4" i="41"/>
  <c r="I6" i="41"/>
  <c r="I7" i="41" s="1"/>
  <c r="I2" i="41"/>
  <c r="I2" i="7"/>
  <c r="I6" i="7"/>
  <c r="I7" i="7" s="1"/>
  <c r="I3" i="41"/>
  <c r="I9" i="41"/>
  <c r="I3" i="7"/>
  <c r="I9" i="7"/>
  <c r="J4" i="7"/>
  <c r="L5" i="90"/>
  <c r="K8" i="42"/>
  <c r="K4" i="42"/>
  <c r="K6" i="15"/>
  <c r="K4" i="15"/>
  <c r="K7" i="15"/>
  <c r="K7" i="42"/>
  <c r="K3" i="42"/>
  <c r="K8" i="15"/>
  <c r="K9" i="15"/>
  <c r="K6" i="42"/>
  <c r="K2" i="42"/>
  <c r="K2" i="15"/>
  <c r="K3" i="15"/>
  <c r="K9" i="42"/>
  <c r="K5" i="42"/>
  <c r="K5" i="15"/>
  <c r="J5" i="41" l="1"/>
  <c r="M11" i="90"/>
  <c r="L8" i="48"/>
  <c r="L8" i="10"/>
  <c r="L2" i="10"/>
  <c r="L5" i="48"/>
  <c r="L3" i="48"/>
  <c r="L5" i="10"/>
  <c r="L6" i="10"/>
  <c r="L7" i="10" s="1"/>
  <c r="L3" i="10"/>
  <c r="L6" i="48"/>
  <c r="L7" i="48" s="1"/>
  <c r="L2" i="48"/>
  <c r="L4" i="10"/>
  <c r="L9" i="48"/>
  <c r="L9" i="10"/>
  <c r="L4" i="48"/>
  <c r="H81" i="91"/>
  <c r="G4" i="46"/>
  <c r="G4" i="16"/>
  <c r="G6" i="46"/>
  <c r="G7" i="46" s="1"/>
  <c r="G6" i="16"/>
  <c r="G7" i="16" s="1"/>
  <c r="G86" i="91"/>
  <c r="H83" i="91"/>
  <c r="K2" i="90"/>
  <c r="J3" i="5"/>
  <c r="J8" i="39"/>
  <c r="J8" i="5"/>
  <c r="J3" i="39"/>
  <c r="J5" i="39"/>
  <c r="J2" i="39"/>
  <c r="J4" i="5"/>
  <c r="J6" i="39"/>
  <c r="J7" i="39" s="1"/>
  <c r="J5" i="5"/>
  <c r="J4" i="39"/>
  <c r="J6" i="5"/>
  <c r="J7" i="5" s="1"/>
  <c r="J2" i="5"/>
  <c r="J9" i="5"/>
  <c r="J9" i="39"/>
  <c r="K22" i="90"/>
  <c r="J8" i="34"/>
  <c r="J5" i="34"/>
  <c r="J3" i="34"/>
  <c r="J6" i="34"/>
  <c r="J7" i="34" s="1"/>
  <c r="J2" i="34"/>
  <c r="J3" i="59"/>
  <c r="J9" i="34"/>
  <c r="J5" i="59"/>
  <c r="J9" i="59"/>
  <c r="J7" i="59"/>
  <c r="J4" i="34"/>
  <c r="J8" i="59"/>
  <c r="J6" i="59"/>
  <c r="J4" i="59"/>
  <c r="J2" i="59"/>
  <c r="H80" i="91"/>
  <c r="G3" i="46"/>
  <c r="G3" i="16"/>
  <c r="L18" i="90"/>
  <c r="K7" i="55"/>
  <c r="K5" i="55"/>
  <c r="K4" i="55"/>
  <c r="K8" i="55"/>
  <c r="K2" i="55"/>
  <c r="K4" i="30"/>
  <c r="K8" i="30"/>
  <c r="K5" i="30"/>
  <c r="K2" i="30"/>
  <c r="K7" i="30"/>
  <c r="K3" i="30"/>
  <c r="K6" i="55"/>
  <c r="K6" i="30"/>
  <c r="K3" i="55"/>
  <c r="K9" i="55"/>
  <c r="K9" i="30"/>
  <c r="M10" i="90"/>
  <c r="L5" i="47"/>
  <c r="L3" i="47"/>
  <c r="L6" i="47"/>
  <c r="L4" i="47"/>
  <c r="L6" i="9"/>
  <c r="L3" i="9"/>
  <c r="L8" i="47"/>
  <c r="L5" i="9"/>
  <c r="L8" i="9"/>
  <c r="L4" i="9"/>
  <c r="L9" i="9"/>
  <c r="L7" i="47"/>
  <c r="L9" i="47"/>
  <c r="L7" i="9"/>
  <c r="L2" i="9"/>
  <c r="L2" i="47"/>
  <c r="J3" i="90"/>
  <c r="I4" i="40"/>
  <c r="I8" i="40"/>
  <c r="I5" i="40"/>
  <c r="I2" i="40"/>
  <c r="I4" i="6"/>
  <c r="I5" i="6"/>
  <c r="I8" i="6"/>
  <c r="I2" i="6"/>
  <c r="I3" i="40"/>
  <c r="I6" i="6"/>
  <c r="I7" i="6" s="1"/>
  <c r="I6" i="40"/>
  <c r="I7" i="40" s="1"/>
  <c r="I3" i="6"/>
  <c r="I9" i="6"/>
  <c r="I9" i="40"/>
  <c r="K17" i="90"/>
  <c r="J4" i="54"/>
  <c r="J2" i="54"/>
  <c r="J8" i="54"/>
  <c r="J5" i="54"/>
  <c r="J5" i="23"/>
  <c r="J2" i="23"/>
  <c r="J4" i="23"/>
  <c r="J8" i="23"/>
  <c r="J6" i="54"/>
  <c r="J7" i="54" s="1"/>
  <c r="J6" i="23"/>
  <c r="J7" i="23" s="1"/>
  <c r="J3" i="54"/>
  <c r="J3" i="23"/>
  <c r="J9" i="54"/>
  <c r="J9" i="23"/>
  <c r="N7" i="90"/>
  <c r="M8" i="44"/>
  <c r="M6" i="44"/>
  <c r="M4" i="44"/>
  <c r="M2" i="44"/>
  <c r="M7" i="44"/>
  <c r="M5" i="44"/>
  <c r="M3" i="44"/>
  <c r="M3" i="26"/>
  <c r="M7" i="26"/>
  <c r="M4" i="26"/>
  <c r="M8" i="26"/>
  <c r="M5" i="26"/>
  <c r="M2" i="26"/>
  <c r="M6" i="26"/>
  <c r="M9" i="44"/>
  <c r="M9" i="26"/>
  <c r="I200" i="91"/>
  <c r="H3" i="58"/>
  <c r="H3" i="33"/>
  <c r="O15" i="90"/>
  <c r="N8" i="52"/>
  <c r="N6" i="52"/>
  <c r="N4" i="52"/>
  <c r="N2" i="52"/>
  <c r="N3" i="52"/>
  <c r="N5" i="52"/>
  <c r="N7" i="52"/>
  <c r="N3" i="18"/>
  <c r="N7" i="18"/>
  <c r="N4" i="18"/>
  <c r="N8" i="18"/>
  <c r="N2" i="18"/>
  <c r="N5" i="18"/>
  <c r="N6" i="18"/>
  <c r="N9" i="18"/>
  <c r="N9" i="52"/>
  <c r="K4" i="90"/>
  <c r="J8" i="41"/>
  <c r="J8" i="7"/>
  <c r="J4" i="41"/>
  <c r="J6" i="41"/>
  <c r="J7" i="41" s="1"/>
  <c r="J6" i="7"/>
  <c r="J7" i="7" s="1"/>
  <c r="J2" i="41"/>
  <c r="J2" i="7"/>
  <c r="J3" i="7"/>
  <c r="J9" i="41"/>
  <c r="J9" i="7"/>
  <c r="J3" i="41"/>
  <c r="N12" i="90"/>
  <c r="M8" i="49"/>
  <c r="M6" i="49"/>
  <c r="M4" i="49"/>
  <c r="M5" i="49"/>
  <c r="M3" i="49"/>
  <c r="M4" i="11"/>
  <c r="M8" i="11"/>
  <c r="M6" i="11"/>
  <c r="M3" i="11"/>
  <c r="M5" i="11"/>
  <c r="M9" i="11"/>
  <c r="M7" i="49"/>
  <c r="M7" i="11"/>
  <c r="M9" i="49"/>
  <c r="M2" i="49"/>
  <c r="M2" i="11"/>
  <c r="H6" i="58"/>
  <c r="H6" i="33"/>
  <c r="I203" i="91"/>
  <c r="H206" i="91"/>
  <c r="N21" i="90"/>
  <c r="M8" i="58"/>
  <c r="M4" i="58"/>
  <c r="M2" i="58"/>
  <c r="M7" i="58"/>
  <c r="M5" i="58"/>
  <c r="M5" i="33"/>
  <c r="M7" i="33"/>
  <c r="M8" i="33"/>
  <c r="M2" i="33"/>
  <c r="M4" i="33"/>
  <c r="N13" i="90"/>
  <c r="M8" i="50"/>
  <c r="M8" i="17"/>
  <c r="M6" i="50"/>
  <c r="M7" i="50" s="1"/>
  <c r="M2" i="17"/>
  <c r="M6" i="17"/>
  <c r="M7" i="17" s="1"/>
  <c r="M2" i="50"/>
  <c r="M4" i="50"/>
  <c r="M3" i="50"/>
  <c r="M9" i="17"/>
  <c r="M4" i="17"/>
  <c r="M3" i="17"/>
  <c r="M5" i="50"/>
  <c r="M5" i="17"/>
  <c r="M9" i="50"/>
  <c r="F9" i="46"/>
  <c r="F9" i="16"/>
  <c r="K7" i="32"/>
  <c r="K2" i="32"/>
  <c r="M20" i="90"/>
  <c r="L8" i="57"/>
  <c r="L3" i="57"/>
  <c r="L3" i="32"/>
  <c r="L8" i="32"/>
  <c r="L4" i="32"/>
  <c r="L5" i="57"/>
  <c r="L6" i="57"/>
  <c r="L5" i="32"/>
  <c r="L6" i="32"/>
  <c r="L4" i="57"/>
  <c r="L9" i="57"/>
  <c r="L9" i="32"/>
  <c r="L14" i="90"/>
  <c r="K7" i="51"/>
  <c r="K8" i="51"/>
  <c r="K8" i="12"/>
  <c r="K7" i="12"/>
  <c r="K3" i="51"/>
  <c r="K6" i="51"/>
  <c r="K3" i="12"/>
  <c r="K6" i="12"/>
  <c r="K9" i="51"/>
  <c r="K9" i="12"/>
  <c r="K2" i="51"/>
  <c r="K2" i="12"/>
  <c r="K4" i="51"/>
  <c r="K4" i="12"/>
  <c r="K5" i="51"/>
  <c r="K5" i="12"/>
  <c r="G9" i="58"/>
  <c r="G9" i="33"/>
  <c r="N16" i="90"/>
  <c r="M7" i="53"/>
  <c r="M4" i="53"/>
  <c r="M6" i="53"/>
  <c r="M8" i="53"/>
  <c r="M3" i="53"/>
  <c r="M2" i="53"/>
  <c r="M5" i="53"/>
  <c r="M4" i="28"/>
  <c r="M8" i="28"/>
  <c r="M5" i="28"/>
  <c r="M2" i="28"/>
  <c r="M3" i="28"/>
  <c r="M6" i="28"/>
  <c r="M7" i="28"/>
  <c r="M9" i="53"/>
  <c r="M9" i="28"/>
  <c r="O6" i="90"/>
  <c r="N7" i="43"/>
  <c r="N3" i="43"/>
  <c r="N6" i="43"/>
  <c r="N2" i="43"/>
  <c r="N5" i="43"/>
  <c r="N8" i="43"/>
  <c r="N4" i="43"/>
  <c r="N2" i="25"/>
  <c r="N6" i="25"/>
  <c r="N3" i="25"/>
  <c r="N7" i="25"/>
  <c r="N4" i="25"/>
  <c r="N8" i="25"/>
  <c r="N5" i="25"/>
  <c r="N9" i="25"/>
  <c r="N9" i="43"/>
  <c r="O8" i="90"/>
  <c r="N7" i="45"/>
  <c r="N5" i="45"/>
  <c r="N6" i="45"/>
  <c r="N8" i="45"/>
  <c r="N4" i="45"/>
  <c r="N3" i="45"/>
  <c r="N2" i="45"/>
  <c r="N5" i="27"/>
  <c r="N3" i="27"/>
  <c r="N8" i="27"/>
  <c r="N4" i="27"/>
  <c r="N6" i="27"/>
  <c r="N2" i="27"/>
  <c r="N9" i="27"/>
  <c r="N7" i="27"/>
  <c r="N9" i="45"/>
  <c r="N9" i="90"/>
  <c r="M2" i="46"/>
  <c r="M8" i="46"/>
  <c r="M8" i="16"/>
  <c r="M2" i="16"/>
  <c r="K7" i="57"/>
  <c r="K2" i="57"/>
  <c r="F5" i="46"/>
  <c r="F5" i="16"/>
  <c r="G82" i="91"/>
  <c r="M19" i="90"/>
  <c r="L7" i="56"/>
  <c r="L5" i="56"/>
  <c r="L8" i="56"/>
  <c r="L4" i="56"/>
  <c r="L2" i="56"/>
  <c r="L2" i="31"/>
  <c r="L5" i="31"/>
  <c r="L7" i="31"/>
  <c r="L8" i="31"/>
  <c r="L4" i="31"/>
  <c r="L6" i="56"/>
  <c r="L3" i="56"/>
  <c r="L6" i="31"/>
  <c r="L3" i="31"/>
  <c r="L9" i="56"/>
  <c r="L9" i="31"/>
  <c r="K4" i="7"/>
  <c r="K5" i="41"/>
  <c r="K5" i="7"/>
  <c r="M5" i="90"/>
  <c r="L8" i="42"/>
  <c r="L4" i="42"/>
  <c r="L5" i="15"/>
  <c r="L7" i="42"/>
  <c r="L3" i="42"/>
  <c r="L6" i="15"/>
  <c r="L7" i="15"/>
  <c r="L6" i="42"/>
  <c r="L2" i="42"/>
  <c r="L8" i="15"/>
  <c r="L9" i="15"/>
  <c r="L9" i="42"/>
  <c r="L5" i="42"/>
  <c r="L2" i="15"/>
  <c r="L3" i="15"/>
  <c r="L4" i="15"/>
  <c r="O9" i="90" l="1"/>
  <c r="N8" i="46"/>
  <c r="N2" i="16"/>
  <c r="N8" i="16"/>
  <c r="N2" i="46"/>
  <c r="L2" i="57"/>
  <c r="L7" i="57"/>
  <c r="I81" i="91"/>
  <c r="H4" i="46"/>
  <c r="H4" i="16"/>
  <c r="P8" i="90"/>
  <c r="O7" i="45"/>
  <c r="O5" i="45"/>
  <c r="O3" i="45"/>
  <c r="O8" i="45"/>
  <c r="O4" i="45"/>
  <c r="O2" i="45"/>
  <c r="O6" i="45"/>
  <c r="O4" i="27"/>
  <c r="O8" i="27"/>
  <c r="O2" i="27"/>
  <c r="O7" i="27"/>
  <c r="O3" i="27"/>
  <c r="O5" i="27"/>
  <c r="O6" i="27"/>
  <c r="O9" i="27"/>
  <c r="O9" i="45"/>
  <c r="O21" i="90"/>
  <c r="N7" i="58"/>
  <c r="N5" i="58"/>
  <c r="N2" i="58"/>
  <c r="N8" i="58"/>
  <c r="N4" i="58"/>
  <c r="N4" i="33"/>
  <c r="N8" i="33"/>
  <c r="N2" i="33"/>
  <c r="N5" i="33"/>
  <c r="N7" i="33"/>
  <c r="K3" i="90"/>
  <c r="J2" i="40"/>
  <c r="J8" i="40"/>
  <c r="J5" i="40"/>
  <c r="J4" i="40"/>
  <c r="J4" i="6"/>
  <c r="J5" i="6"/>
  <c r="J8" i="6"/>
  <c r="J2" i="6"/>
  <c r="J3" i="40"/>
  <c r="J6" i="40"/>
  <c r="J7" i="40" s="1"/>
  <c r="J3" i="6"/>
  <c r="J6" i="6"/>
  <c r="J7" i="6" s="1"/>
  <c r="J9" i="6"/>
  <c r="J9" i="40"/>
  <c r="L2" i="90"/>
  <c r="K3" i="5"/>
  <c r="K8" i="39"/>
  <c r="K3" i="39"/>
  <c r="K8" i="5"/>
  <c r="K6" i="39"/>
  <c r="K7" i="39" s="1"/>
  <c r="K2" i="5"/>
  <c r="K4" i="39"/>
  <c r="K6" i="5"/>
  <c r="K7" i="5" s="1"/>
  <c r="K4" i="5"/>
  <c r="K5" i="5"/>
  <c r="K2" i="39"/>
  <c r="K5" i="39"/>
  <c r="K9" i="39"/>
  <c r="K9" i="5"/>
  <c r="N19" i="90"/>
  <c r="M8" i="56"/>
  <c r="M4" i="56"/>
  <c r="M2" i="56"/>
  <c r="M7" i="56"/>
  <c r="M5" i="56"/>
  <c r="M5" i="31"/>
  <c r="M4" i="31"/>
  <c r="M7" i="31"/>
  <c r="M2" i="31"/>
  <c r="M8" i="31"/>
  <c r="M3" i="56"/>
  <c r="M6" i="56"/>
  <c r="M6" i="31"/>
  <c r="M3" i="31"/>
  <c r="M9" i="56"/>
  <c r="M9" i="31"/>
  <c r="P6" i="90"/>
  <c r="O7" i="43"/>
  <c r="O5" i="43"/>
  <c r="O3" i="43"/>
  <c r="O8" i="43"/>
  <c r="O6" i="43"/>
  <c r="O4" i="43"/>
  <c r="O2" i="43"/>
  <c r="O5" i="25"/>
  <c r="O2" i="25"/>
  <c r="O6" i="25"/>
  <c r="O3" i="25"/>
  <c r="O7" i="25"/>
  <c r="O4" i="25"/>
  <c r="O8" i="25"/>
  <c r="O9" i="43"/>
  <c r="O9" i="25"/>
  <c r="M14" i="90"/>
  <c r="L7" i="51"/>
  <c r="L8" i="51"/>
  <c r="L7" i="12"/>
  <c r="L8" i="12"/>
  <c r="L3" i="12"/>
  <c r="L6" i="51"/>
  <c r="L3" i="51"/>
  <c r="L9" i="51"/>
  <c r="L6" i="12"/>
  <c r="L9" i="12"/>
  <c r="L2" i="51"/>
  <c r="L2" i="12"/>
  <c r="L5" i="51"/>
  <c r="L4" i="51"/>
  <c r="L5" i="12"/>
  <c r="L4" i="12"/>
  <c r="L2" i="32"/>
  <c r="L7" i="32"/>
  <c r="O13" i="90"/>
  <c r="N8" i="50"/>
  <c r="N8" i="17"/>
  <c r="N6" i="50"/>
  <c r="N7" i="50" s="1"/>
  <c r="N6" i="17"/>
  <c r="N7" i="17" s="1"/>
  <c r="N2" i="50"/>
  <c r="N2" i="17"/>
  <c r="N5" i="50"/>
  <c r="N3" i="50"/>
  <c r="N4" i="17"/>
  <c r="N4" i="50"/>
  <c r="N5" i="17"/>
  <c r="N3" i="17"/>
  <c r="N9" i="50"/>
  <c r="N9" i="17"/>
  <c r="H9" i="58"/>
  <c r="H9" i="33"/>
  <c r="O12" i="90"/>
  <c r="N5" i="49"/>
  <c r="N3" i="49"/>
  <c r="N6" i="49"/>
  <c r="N4" i="49"/>
  <c r="N8" i="49"/>
  <c r="N3" i="11"/>
  <c r="N4" i="11"/>
  <c r="N5" i="11"/>
  <c r="N6" i="11"/>
  <c r="N8" i="11"/>
  <c r="N7" i="49"/>
  <c r="N7" i="11"/>
  <c r="N9" i="11"/>
  <c r="N9" i="49"/>
  <c r="N2" i="49"/>
  <c r="N2" i="11"/>
  <c r="L4" i="90"/>
  <c r="K8" i="41"/>
  <c r="K8" i="7"/>
  <c r="K4" i="41"/>
  <c r="K2" i="41"/>
  <c r="K6" i="41"/>
  <c r="K7" i="41" s="1"/>
  <c r="K2" i="7"/>
  <c r="K6" i="7"/>
  <c r="K7" i="7" s="1"/>
  <c r="K3" i="41"/>
  <c r="K9" i="41"/>
  <c r="K9" i="7"/>
  <c r="K3" i="7"/>
  <c r="J200" i="91"/>
  <c r="I3" i="58"/>
  <c r="I3" i="33"/>
  <c r="L17" i="90"/>
  <c r="K8" i="54"/>
  <c r="K5" i="54"/>
  <c r="K2" i="54"/>
  <c r="K4" i="54"/>
  <c r="K4" i="23"/>
  <c r="K5" i="23"/>
  <c r="K2" i="23"/>
  <c r="K8" i="23"/>
  <c r="K6" i="23"/>
  <c r="K7" i="23" s="1"/>
  <c r="K3" i="54"/>
  <c r="K3" i="23"/>
  <c r="K6" i="54"/>
  <c r="K7" i="54" s="1"/>
  <c r="K9" i="54"/>
  <c r="K9" i="23"/>
  <c r="N10" i="90"/>
  <c r="M5" i="47"/>
  <c r="M3" i="47"/>
  <c r="M8" i="47"/>
  <c r="M6" i="47"/>
  <c r="M4" i="47"/>
  <c r="M5" i="9"/>
  <c r="M6" i="9"/>
  <c r="M4" i="9"/>
  <c r="M8" i="9"/>
  <c r="M3" i="9"/>
  <c r="M9" i="47"/>
  <c r="M9" i="9"/>
  <c r="M7" i="47"/>
  <c r="M7" i="9"/>
  <c r="M2" i="9"/>
  <c r="M2" i="47"/>
  <c r="I80" i="91"/>
  <c r="H3" i="46"/>
  <c r="H3" i="16"/>
  <c r="L22" i="90"/>
  <c r="K4" i="34"/>
  <c r="K8" i="34"/>
  <c r="K5" i="59"/>
  <c r="K6" i="59"/>
  <c r="K4" i="59"/>
  <c r="K7" i="59"/>
  <c r="K2" i="59"/>
  <c r="K9" i="59"/>
  <c r="K5" i="34"/>
  <c r="K3" i="59"/>
  <c r="K2" i="34"/>
  <c r="K9" i="34"/>
  <c r="K8" i="59"/>
  <c r="K6" i="34"/>
  <c r="K7" i="34" s="1"/>
  <c r="K3" i="34"/>
  <c r="H6" i="46"/>
  <c r="H7" i="46" s="1"/>
  <c r="H6" i="16"/>
  <c r="H7" i="16" s="1"/>
  <c r="H86" i="91"/>
  <c r="I83" i="91"/>
  <c r="H82" i="91"/>
  <c r="G5" i="46"/>
  <c r="G5" i="16"/>
  <c r="O16" i="90"/>
  <c r="N8" i="53"/>
  <c r="N6" i="53"/>
  <c r="N4" i="53"/>
  <c r="N2" i="53"/>
  <c r="N3" i="53"/>
  <c r="N7" i="53"/>
  <c r="N5" i="53"/>
  <c r="N3" i="28"/>
  <c r="N7" i="28"/>
  <c r="N4" i="28"/>
  <c r="N8" i="28"/>
  <c r="N2" i="28"/>
  <c r="N5" i="28"/>
  <c r="N6" i="28"/>
  <c r="N9" i="28"/>
  <c r="N9" i="53"/>
  <c r="N20" i="90"/>
  <c r="M8" i="57"/>
  <c r="M3" i="57"/>
  <c r="M8" i="32"/>
  <c r="M3" i="32"/>
  <c r="M4" i="57"/>
  <c r="M6" i="32"/>
  <c r="M5" i="57"/>
  <c r="M4" i="32"/>
  <c r="M5" i="32"/>
  <c r="M6" i="57"/>
  <c r="M9" i="32"/>
  <c r="M9" i="57"/>
  <c r="I6" i="58"/>
  <c r="I6" i="33"/>
  <c r="J203" i="91"/>
  <c r="I206" i="91"/>
  <c r="P15" i="90"/>
  <c r="O7" i="52"/>
  <c r="O5" i="52"/>
  <c r="O3" i="52"/>
  <c r="O6" i="52"/>
  <c r="O8" i="52"/>
  <c r="O2" i="52"/>
  <c r="O4" i="52"/>
  <c r="O2" i="18"/>
  <c r="O6" i="18"/>
  <c r="O3" i="18"/>
  <c r="O7" i="18"/>
  <c r="O8" i="18"/>
  <c r="O4" i="18"/>
  <c r="O5" i="18"/>
  <c r="O9" i="18"/>
  <c r="O9" i="52"/>
  <c r="O7" i="90"/>
  <c r="N7" i="44"/>
  <c r="N5" i="44"/>
  <c r="N6" i="44"/>
  <c r="N3" i="44"/>
  <c r="N2" i="44"/>
  <c r="N8" i="44"/>
  <c r="N4" i="44"/>
  <c r="N2" i="26"/>
  <c r="N6" i="26"/>
  <c r="N3" i="26"/>
  <c r="N7" i="26"/>
  <c r="N4" i="26"/>
  <c r="N8" i="26"/>
  <c r="N5" i="26"/>
  <c r="N9" i="44"/>
  <c r="N9" i="26"/>
  <c r="M18" i="90"/>
  <c r="L7" i="55"/>
  <c r="L5" i="55"/>
  <c r="L8" i="55"/>
  <c r="L2" i="55"/>
  <c r="L4" i="55"/>
  <c r="L7" i="30"/>
  <c r="L4" i="30"/>
  <c r="L8" i="30"/>
  <c r="L2" i="30"/>
  <c r="L5" i="30"/>
  <c r="L3" i="30"/>
  <c r="L6" i="55"/>
  <c r="L6" i="30"/>
  <c r="L3" i="55"/>
  <c r="L9" i="55"/>
  <c r="L9" i="30"/>
  <c r="G9" i="46"/>
  <c r="G9" i="16"/>
  <c r="N11" i="90"/>
  <c r="M8" i="48"/>
  <c r="M8" i="10"/>
  <c r="M6" i="10"/>
  <c r="M7" i="10" s="1"/>
  <c r="M2" i="10"/>
  <c r="M5" i="48"/>
  <c r="M3" i="10"/>
  <c r="M6" i="48"/>
  <c r="M7" i="48" s="1"/>
  <c r="M5" i="10"/>
  <c r="M3" i="48"/>
  <c r="M2" i="48"/>
  <c r="M4" i="48"/>
  <c r="M9" i="48"/>
  <c r="M4" i="10"/>
  <c r="M9" i="10"/>
  <c r="L5" i="41"/>
  <c r="N5" i="90"/>
  <c r="M7" i="42"/>
  <c r="M3" i="42"/>
  <c r="M4" i="15"/>
  <c r="M5" i="15"/>
  <c r="M2" i="15"/>
  <c r="M6" i="42"/>
  <c r="M2" i="42"/>
  <c r="M6" i="15"/>
  <c r="M7" i="15"/>
  <c r="M9" i="42"/>
  <c r="M5" i="42"/>
  <c r="M8" i="15"/>
  <c r="M9" i="15"/>
  <c r="M8" i="42"/>
  <c r="M4" i="42"/>
  <c r="M3" i="15"/>
  <c r="Q8" i="90" l="1"/>
  <c r="P8" i="45"/>
  <c r="P6" i="45"/>
  <c r="P5" i="45"/>
  <c r="P4" i="45"/>
  <c r="P7" i="45"/>
  <c r="P2" i="45"/>
  <c r="P3" i="45"/>
  <c r="P3" i="27"/>
  <c r="P7" i="27"/>
  <c r="P6" i="27"/>
  <c r="P2" i="27"/>
  <c r="P8" i="27"/>
  <c r="P4" i="27"/>
  <c r="P5" i="27"/>
  <c r="P9" i="45"/>
  <c r="P9" i="27"/>
  <c r="P7" i="90"/>
  <c r="O7" i="44"/>
  <c r="O5" i="44"/>
  <c r="O3" i="44"/>
  <c r="O8" i="44"/>
  <c r="O6" i="44"/>
  <c r="O4" i="44"/>
  <c r="O2" i="44"/>
  <c r="O5" i="26"/>
  <c r="O2" i="26"/>
  <c r="O6" i="26"/>
  <c r="O3" i="26"/>
  <c r="O7" i="26"/>
  <c r="O8" i="26"/>
  <c r="O4" i="26"/>
  <c r="O9" i="44"/>
  <c r="O9" i="26"/>
  <c r="M7" i="57"/>
  <c r="M2" i="57"/>
  <c r="K200" i="91"/>
  <c r="J3" i="58"/>
  <c r="J3" i="33"/>
  <c r="M4" i="90"/>
  <c r="L8" i="41"/>
  <c r="L8" i="7"/>
  <c r="L4" i="41"/>
  <c r="L2" i="7"/>
  <c r="L6" i="7"/>
  <c r="L7" i="7" s="1"/>
  <c r="L2" i="41"/>
  <c r="L6" i="41"/>
  <c r="L7" i="41" s="1"/>
  <c r="L3" i="41"/>
  <c r="L9" i="7"/>
  <c r="L9" i="41"/>
  <c r="L3" i="7"/>
  <c r="Q15" i="90"/>
  <c r="P7" i="52"/>
  <c r="P5" i="52"/>
  <c r="P3" i="52"/>
  <c r="P8" i="52"/>
  <c r="P2" i="52"/>
  <c r="P4" i="52"/>
  <c r="P6" i="52"/>
  <c r="P5" i="18"/>
  <c r="P2" i="18"/>
  <c r="P6" i="18"/>
  <c r="P7" i="18"/>
  <c r="P8" i="18"/>
  <c r="P3" i="18"/>
  <c r="P4" i="18"/>
  <c r="P9" i="52"/>
  <c r="P9" i="18"/>
  <c r="P12" i="90"/>
  <c r="O5" i="49"/>
  <c r="O3" i="49"/>
  <c r="O8" i="49"/>
  <c r="O6" i="49"/>
  <c r="O4" i="49"/>
  <c r="O6" i="11"/>
  <c r="O3" i="11"/>
  <c r="O4" i="11"/>
  <c r="O5" i="11"/>
  <c r="O8" i="11"/>
  <c r="O7" i="11"/>
  <c r="O9" i="49"/>
  <c r="O7" i="49"/>
  <c r="O9" i="11"/>
  <c r="O2" i="11"/>
  <c r="O2" i="49"/>
  <c r="I9" i="58"/>
  <c r="I9" i="33"/>
  <c r="O20" i="90"/>
  <c r="N3" i="57"/>
  <c r="N8" i="57"/>
  <c r="N8" i="32"/>
  <c r="N3" i="32"/>
  <c r="N5" i="32"/>
  <c r="N4" i="57"/>
  <c r="N6" i="57"/>
  <c r="N6" i="32"/>
  <c r="N4" i="32"/>
  <c r="N5" i="57"/>
  <c r="N9" i="32"/>
  <c r="N9" i="57"/>
  <c r="I82" i="91"/>
  <c r="H5" i="46"/>
  <c r="H5" i="16"/>
  <c r="L3" i="59"/>
  <c r="L6" i="59"/>
  <c r="L5" i="59"/>
  <c r="L9" i="59"/>
  <c r="M22" i="90"/>
  <c r="L5" i="34"/>
  <c r="L2" i="59"/>
  <c r="L3" i="34"/>
  <c r="L4" i="34"/>
  <c r="L8" i="59"/>
  <c r="L4" i="59"/>
  <c r="L2" i="34"/>
  <c r="L7" i="59"/>
  <c r="L6" i="34"/>
  <c r="L7" i="34" s="1"/>
  <c r="L8" i="34"/>
  <c r="L9" i="34"/>
  <c r="O10" i="90"/>
  <c r="N8" i="47"/>
  <c r="N6" i="47"/>
  <c r="N4" i="47"/>
  <c r="N5" i="47"/>
  <c r="N3" i="47"/>
  <c r="N4" i="9"/>
  <c r="N8" i="9"/>
  <c r="N5" i="9"/>
  <c r="N3" i="9"/>
  <c r="N6" i="9"/>
  <c r="N7" i="47"/>
  <c r="N9" i="9"/>
  <c r="N7" i="9"/>
  <c r="N9" i="47"/>
  <c r="N2" i="47"/>
  <c r="N2" i="9"/>
  <c r="P13" i="90"/>
  <c r="O8" i="50"/>
  <c r="O8" i="17"/>
  <c r="O6" i="50"/>
  <c r="O7" i="50" s="1"/>
  <c r="O6" i="17"/>
  <c r="O7" i="17" s="1"/>
  <c r="O2" i="17"/>
  <c r="O2" i="50"/>
  <c r="O9" i="17"/>
  <c r="O3" i="50"/>
  <c r="O4" i="17"/>
  <c r="O3" i="17"/>
  <c r="O5" i="17"/>
  <c r="O4" i="50"/>
  <c r="O5" i="50"/>
  <c r="O9" i="50"/>
  <c r="Q6" i="90"/>
  <c r="P6" i="43"/>
  <c r="P2" i="43"/>
  <c r="P5" i="43"/>
  <c r="P8" i="43"/>
  <c r="P4" i="43"/>
  <c r="P7" i="43"/>
  <c r="P3" i="43"/>
  <c r="P4" i="25"/>
  <c r="P8" i="25"/>
  <c r="P5" i="25"/>
  <c r="P2" i="25"/>
  <c r="P6" i="25"/>
  <c r="P3" i="25"/>
  <c r="P7" i="25"/>
  <c r="P9" i="43"/>
  <c r="P9" i="25"/>
  <c r="M2" i="90"/>
  <c r="L3" i="39"/>
  <c r="L8" i="39"/>
  <c r="L8" i="5"/>
  <c r="L3" i="5"/>
  <c r="L4" i="39"/>
  <c r="L5" i="5"/>
  <c r="L4" i="5"/>
  <c r="L2" i="5"/>
  <c r="L6" i="39"/>
  <c r="L7" i="39" s="1"/>
  <c r="L5" i="39"/>
  <c r="L2" i="39"/>
  <c r="L6" i="5"/>
  <c r="L7" i="5" s="1"/>
  <c r="L9" i="39"/>
  <c r="L9" i="5"/>
  <c r="O11" i="90"/>
  <c r="N8" i="48"/>
  <c r="N8" i="10"/>
  <c r="N5" i="10"/>
  <c r="N2" i="48"/>
  <c r="N5" i="48"/>
  <c r="N2" i="10"/>
  <c r="N3" i="48"/>
  <c r="N3" i="10"/>
  <c r="N6" i="48"/>
  <c r="N7" i="48" s="1"/>
  <c r="N6" i="10"/>
  <c r="N7" i="10" s="1"/>
  <c r="N4" i="10"/>
  <c r="N9" i="48"/>
  <c r="N4" i="48"/>
  <c r="N9" i="10"/>
  <c r="M7" i="32"/>
  <c r="M2" i="32"/>
  <c r="H9" i="46"/>
  <c r="H9" i="16"/>
  <c r="P21" i="90"/>
  <c r="O7" i="58"/>
  <c r="O5" i="58"/>
  <c r="O8" i="58"/>
  <c r="O4" i="58"/>
  <c r="O2" i="58"/>
  <c r="O7" i="33"/>
  <c r="O4" i="33"/>
  <c r="O5" i="33"/>
  <c r="O8" i="33"/>
  <c r="O2" i="33"/>
  <c r="J81" i="91"/>
  <c r="I4" i="46"/>
  <c r="I4" i="16"/>
  <c r="L4" i="7"/>
  <c r="J80" i="91"/>
  <c r="I3" i="46"/>
  <c r="I3" i="16"/>
  <c r="M17" i="90"/>
  <c r="L8" i="54"/>
  <c r="L5" i="54"/>
  <c r="L2" i="54"/>
  <c r="L4" i="54"/>
  <c r="L8" i="23"/>
  <c r="L4" i="23"/>
  <c r="L2" i="23"/>
  <c r="L5" i="23"/>
  <c r="L6" i="23"/>
  <c r="L7" i="23" s="1"/>
  <c r="L3" i="23"/>
  <c r="L6" i="54"/>
  <c r="L7" i="54" s="1"/>
  <c r="L3" i="54"/>
  <c r="L9" i="54"/>
  <c r="L9" i="23"/>
  <c r="N14" i="90"/>
  <c r="M8" i="51"/>
  <c r="M7" i="51"/>
  <c r="M7" i="12"/>
  <c r="M8" i="12"/>
  <c r="M6" i="12"/>
  <c r="M3" i="12"/>
  <c r="M9" i="51"/>
  <c r="M9" i="12"/>
  <c r="M6" i="51"/>
  <c r="M3" i="51"/>
  <c r="M2" i="51"/>
  <c r="M2" i="12"/>
  <c r="M4" i="51"/>
  <c r="M5" i="51"/>
  <c r="M4" i="12"/>
  <c r="M5" i="12"/>
  <c r="L3" i="90"/>
  <c r="K8" i="40"/>
  <c r="K5" i="40"/>
  <c r="K4" i="40"/>
  <c r="K2" i="40"/>
  <c r="K4" i="6"/>
  <c r="K5" i="6"/>
  <c r="K8" i="6"/>
  <c r="K2" i="6"/>
  <c r="K6" i="40"/>
  <c r="K7" i="40" s="1"/>
  <c r="K3" i="40"/>
  <c r="K3" i="6"/>
  <c r="K6" i="6"/>
  <c r="K7" i="6" s="1"/>
  <c r="K9" i="40"/>
  <c r="K9" i="6"/>
  <c r="L5" i="7"/>
  <c r="N18" i="90"/>
  <c r="M8" i="55"/>
  <c r="M4" i="55"/>
  <c r="M7" i="55"/>
  <c r="M5" i="55"/>
  <c r="M2" i="55"/>
  <c r="M2" i="30"/>
  <c r="M7" i="30"/>
  <c r="M8" i="30"/>
  <c r="M4" i="30"/>
  <c r="M5" i="30"/>
  <c r="M6" i="30"/>
  <c r="M3" i="55"/>
  <c r="M6" i="55"/>
  <c r="M3" i="30"/>
  <c r="M9" i="30"/>
  <c r="M9" i="55"/>
  <c r="J6" i="58"/>
  <c r="J6" i="33"/>
  <c r="K203" i="91"/>
  <c r="J206" i="91"/>
  <c r="P16" i="90"/>
  <c r="O6" i="53"/>
  <c r="O3" i="53"/>
  <c r="O8" i="53"/>
  <c r="O5" i="53"/>
  <c r="O7" i="53"/>
  <c r="O2" i="53"/>
  <c r="O4" i="53"/>
  <c r="O2" i="28"/>
  <c r="O6" i="28"/>
  <c r="O3" i="28"/>
  <c r="O7" i="28"/>
  <c r="O8" i="28"/>
  <c r="O4" i="28"/>
  <c r="O5" i="28"/>
  <c r="O9" i="53"/>
  <c r="O9" i="28"/>
  <c r="I6" i="46"/>
  <c r="I7" i="46" s="1"/>
  <c r="I6" i="16"/>
  <c r="I7" i="16" s="1"/>
  <c r="I86" i="91"/>
  <c r="J83" i="91"/>
  <c r="O19" i="90"/>
  <c r="N8" i="56"/>
  <c r="N4" i="56"/>
  <c r="N2" i="56"/>
  <c r="N7" i="56"/>
  <c r="N5" i="56"/>
  <c r="N4" i="31"/>
  <c r="N5" i="31"/>
  <c r="N7" i="31"/>
  <c r="N2" i="31"/>
  <c r="N8" i="31"/>
  <c r="N3" i="31"/>
  <c r="N6" i="56"/>
  <c r="N6" i="31"/>
  <c r="N3" i="56"/>
  <c r="N9" i="56"/>
  <c r="N9" i="31"/>
  <c r="P9" i="90"/>
  <c r="O8" i="46"/>
  <c r="O2" i="46"/>
  <c r="O2" i="16"/>
  <c r="O8" i="16"/>
  <c r="O5" i="90"/>
  <c r="N7" i="42"/>
  <c r="N3" i="42"/>
  <c r="N3" i="15"/>
  <c r="N6" i="42"/>
  <c r="N2" i="42"/>
  <c r="N4" i="15"/>
  <c r="N5" i="15"/>
  <c r="N9" i="42"/>
  <c r="N5" i="42"/>
  <c r="N6" i="15"/>
  <c r="N7" i="15"/>
  <c r="N8" i="42"/>
  <c r="N4" i="42"/>
  <c r="N8" i="15"/>
  <c r="N9" i="15"/>
  <c r="N2" i="15"/>
  <c r="Q7" i="90" l="1"/>
  <c r="P8" i="44"/>
  <c r="P6" i="44"/>
  <c r="P5" i="44"/>
  <c r="P2" i="44"/>
  <c r="P7" i="44"/>
  <c r="P4" i="44"/>
  <c r="P3" i="44"/>
  <c r="P4" i="26"/>
  <c r="P8" i="26"/>
  <c r="P5" i="26"/>
  <c r="P2" i="26"/>
  <c r="P6" i="26"/>
  <c r="P7" i="26"/>
  <c r="P3" i="26"/>
  <c r="P9" i="26"/>
  <c r="P9" i="44"/>
  <c r="Q9" i="90"/>
  <c r="P2" i="46"/>
  <c r="P8" i="46"/>
  <c r="P8" i="16"/>
  <c r="P2" i="16"/>
  <c r="K6" i="58"/>
  <c r="K6" i="33"/>
  <c r="K206" i="91"/>
  <c r="L203" i="91"/>
  <c r="O14" i="90"/>
  <c r="N8" i="51"/>
  <c r="N7" i="51"/>
  <c r="N7" i="12"/>
  <c r="N8" i="12"/>
  <c r="N3" i="12"/>
  <c r="N6" i="51"/>
  <c r="N6" i="12"/>
  <c r="N3" i="51"/>
  <c r="N9" i="51"/>
  <c r="N9" i="12"/>
  <c r="N2" i="51"/>
  <c r="N2" i="12"/>
  <c r="N4" i="51"/>
  <c r="N5" i="12"/>
  <c r="N4" i="12"/>
  <c r="N5" i="51"/>
  <c r="P11" i="90"/>
  <c r="O8" i="48"/>
  <c r="O8" i="10"/>
  <c r="O6" i="10"/>
  <c r="O7" i="10" s="1"/>
  <c r="O3" i="48"/>
  <c r="O5" i="48"/>
  <c r="O3" i="10"/>
  <c r="O2" i="10"/>
  <c r="O5" i="10"/>
  <c r="O2" i="48"/>
  <c r="O6" i="48"/>
  <c r="O7" i="48" s="1"/>
  <c r="O4" i="10"/>
  <c r="O9" i="48"/>
  <c r="O9" i="10"/>
  <c r="O4" i="48"/>
  <c r="R6" i="90"/>
  <c r="Q8" i="43"/>
  <c r="Q6" i="43"/>
  <c r="Q4" i="43"/>
  <c r="Q2" i="43"/>
  <c r="Q7" i="43"/>
  <c r="Q5" i="43"/>
  <c r="Q3" i="43"/>
  <c r="Q3" i="25"/>
  <c r="Q7" i="25"/>
  <c r="Q4" i="25"/>
  <c r="Q8" i="25"/>
  <c r="Q5" i="25"/>
  <c r="Q9" i="25"/>
  <c r="Q2" i="25"/>
  <c r="Q6" i="25"/>
  <c r="Q9" i="43"/>
  <c r="P10" i="90"/>
  <c r="O8" i="47"/>
  <c r="O6" i="47"/>
  <c r="O4" i="47"/>
  <c r="O5" i="47"/>
  <c r="O3" i="47"/>
  <c r="O3" i="9"/>
  <c r="O4" i="9"/>
  <c r="O8" i="9"/>
  <c r="O5" i="9"/>
  <c r="O6" i="9"/>
  <c r="O9" i="9"/>
  <c r="O7" i="47"/>
  <c r="O7" i="9"/>
  <c r="O9" i="47"/>
  <c r="O2" i="47"/>
  <c r="O2" i="9"/>
  <c r="M3" i="34"/>
  <c r="M5" i="34"/>
  <c r="M8" i="34"/>
  <c r="M9" i="34"/>
  <c r="M8" i="59"/>
  <c r="M6" i="59"/>
  <c r="M4" i="59"/>
  <c r="M3" i="59"/>
  <c r="M5" i="59"/>
  <c r="N22" i="90"/>
  <c r="M4" i="34"/>
  <c r="M6" i="34"/>
  <c r="M7" i="34" s="1"/>
  <c r="M7" i="59"/>
  <c r="M2" i="34"/>
  <c r="M2" i="59"/>
  <c r="M9" i="59"/>
  <c r="N2" i="32"/>
  <c r="N7" i="32"/>
  <c r="P20" i="90"/>
  <c r="O8" i="57"/>
  <c r="O3" i="57"/>
  <c r="O3" i="32"/>
  <c r="O8" i="32"/>
  <c r="O6" i="57"/>
  <c r="O4" i="57"/>
  <c r="O5" i="57"/>
  <c r="O6" i="32"/>
  <c r="O4" i="32"/>
  <c r="O5" i="32"/>
  <c r="O9" i="32"/>
  <c r="O9" i="57"/>
  <c r="R15" i="90"/>
  <c r="Q8" i="52"/>
  <c r="Q6" i="52"/>
  <c r="Q4" i="52"/>
  <c r="Q2" i="52"/>
  <c r="Q3" i="52"/>
  <c r="Q5" i="52"/>
  <c r="Q7" i="52"/>
  <c r="Q4" i="18"/>
  <c r="Q8" i="18"/>
  <c r="Q5" i="18"/>
  <c r="Q6" i="18"/>
  <c r="Q7" i="18"/>
  <c r="Q2" i="18"/>
  <c r="Q3" i="18"/>
  <c r="Q9" i="52"/>
  <c r="Q9" i="18"/>
  <c r="N4" i="90"/>
  <c r="N4" i="7" s="1"/>
  <c r="M8" i="41"/>
  <c r="M8" i="7"/>
  <c r="M4" i="41"/>
  <c r="M2" i="7"/>
  <c r="M6" i="41"/>
  <c r="M7" i="41" s="1"/>
  <c r="M2" i="41"/>
  <c r="M6" i="7"/>
  <c r="M7" i="7" s="1"/>
  <c r="M9" i="41"/>
  <c r="M3" i="7"/>
  <c r="M3" i="41"/>
  <c r="M9" i="7"/>
  <c r="M5" i="41"/>
  <c r="P19" i="90"/>
  <c r="O7" i="56"/>
  <c r="O5" i="56"/>
  <c r="O2" i="56"/>
  <c r="O8" i="56"/>
  <c r="O4" i="56"/>
  <c r="O2" i="31"/>
  <c r="O8" i="31"/>
  <c r="O4" i="31"/>
  <c r="O7" i="31"/>
  <c r="O5" i="31"/>
  <c r="O6" i="56"/>
  <c r="O6" i="31"/>
  <c r="O3" i="31"/>
  <c r="O3" i="56"/>
  <c r="O9" i="31"/>
  <c r="O9" i="56"/>
  <c r="Q21" i="90"/>
  <c r="P8" i="58"/>
  <c r="P4" i="58"/>
  <c r="P2" i="58"/>
  <c r="P7" i="58"/>
  <c r="P5" i="58"/>
  <c r="P2" i="33"/>
  <c r="P8" i="33"/>
  <c r="P4" i="33"/>
  <c r="P5" i="33"/>
  <c r="P7" i="33"/>
  <c r="N7" i="57"/>
  <c r="N2" i="57"/>
  <c r="M5" i="7"/>
  <c r="J6" i="46"/>
  <c r="J7" i="46" s="1"/>
  <c r="J6" i="16"/>
  <c r="J7" i="16" s="1"/>
  <c r="J86" i="91"/>
  <c r="K83" i="91"/>
  <c r="Q16" i="90"/>
  <c r="P7" i="53"/>
  <c r="P5" i="53"/>
  <c r="P3" i="53"/>
  <c r="P8" i="53"/>
  <c r="P2" i="53"/>
  <c r="P6" i="53"/>
  <c r="P4" i="53"/>
  <c r="P5" i="28"/>
  <c r="P2" i="28"/>
  <c r="P6" i="28"/>
  <c r="P7" i="28"/>
  <c r="P8" i="28"/>
  <c r="P3" i="28"/>
  <c r="P4" i="28"/>
  <c r="P9" i="28"/>
  <c r="P9" i="53"/>
  <c r="K80" i="91"/>
  <c r="J3" i="46"/>
  <c r="J3" i="16"/>
  <c r="K81" i="91"/>
  <c r="J4" i="46"/>
  <c r="J4" i="16"/>
  <c r="M4" i="7"/>
  <c r="I9" i="46"/>
  <c r="I9" i="16"/>
  <c r="J9" i="58"/>
  <c r="J9" i="33"/>
  <c r="O18" i="90"/>
  <c r="N8" i="55"/>
  <c r="N7" i="55"/>
  <c r="N2" i="55"/>
  <c r="N5" i="55"/>
  <c r="N4" i="55"/>
  <c r="N5" i="30"/>
  <c r="N2" i="30"/>
  <c r="N7" i="30"/>
  <c r="N8" i="30"/>
  <c r="N4" i="30"/>
  <c r="N3" i="30"/>
  <c r="N6" i="55"/>
  <c r="N6" i="30"/>
  <c r="N3" i="55"/>
  <c r="N9" i="30"/>
  <c r="N9" i="55"/>
  <c r="M3" i="90"/>
  <c r="L2" i="40"/>
  <c r="L5" i="40"/>
  <c r="L4" i="40"/>
  <c r="L8" i="40"/>
  <c r="L2" i="6"/>
  <c r="L4" i="6"/>
  <c r="L5" i="6"/>
  <c r="L8" i="6"/>
  <c r="L6" i="40"/>
  <c r="L7" i="40" s="1"/>
  <c r="L6" i="6"/>
  <c r="L7" i="6" s="1"/>
  <c r="L3" i="40"/>
  <c r="L3" i="6"/>
  <c r="L9" i="40"/>
  <c r="L9" i="6"/>
  <c r="N17" i="90"/>
  <c r="M4" i="54"/>
  <c r="M2" i="54"/>
  <c r="M5" i="54"/>
  <c r="M8" i="54"/>
  <c r="M2" i="23"/>
  <c r="M8" i="23"/>
  <c r="M4" i="23"/>
  <c r="M5" i="23"/>
  <c r="M6" i="23"/>
  <c r="M7" i="23" s="1"/>
  <c r="M3" i="54"/>
  <c r="M6" i="54"/>
  <c r="M7" i="54" s="1"/>
  <c r="M3" i="23"/>
  <c r="M9" i="54"/>
  <c r="M9" i="23"/>
  <c r="N2" i="90"/>
  <c r="M3" i="39"/>
  <c r="M8" i="39"/>
  <c r="M8" i="5"/>
  <c r="M3" i="5"/>
  <c r="M5" i="5"/>
  <c r="M4" i="39"/>
  <c r="M2" i="39"/>
  <c r="M5" i="39"/>
  <c r="M6" i="39"/>
  <c r="M7" i="39" s="1"/>
  <c r="M2" i="5"/>
  <c r="M6" i="5"/>
  <c r="M7" i="5" s="1"/>
  <c r="M4" i="5"/>
  <c r="M9" i="39"/>
  <c r="M9" i="5"/>
  <c r="Q13" i="90"/>
  <c r="P8" i="50"/>
  <c r="P8" i="17"/>
  <c r="P6" i="50"/>
  <c r="P7" i="50" s="1"/>
  <c r="P2" i="50"/>
  <c r="P2" i="17"/>
  <c r="P6" i="17"/>
  <c r="P7" i="17" s="1"/>
  <c r="P3" i="50"/>
  <c r="P9" i="50"/>
  <c r="P4" i="50"/>
  <c r="P4" i="17"/>
  <c r="P5" i="17"/>
  <c r="P3" i="17"/>
  <c r="P9" i="17"/>
  <c r="P5" i="50"/>
  <c r="J82" i="91"/>
  <c r="I5" i="46"/>
  <c r="I5" i="16"/>
  <c r="Q12" i="90"/>
  <c r="P8" i="49"/>
  <c r="P6" i="49"/>
  <c r="P4" i="49"/>
  <c r="P5" i="49"/>
  <c r="P3" i="49"/>
  <c r="P5" i="11"/>
  <c r="P3" i="11"/>
  <c r="P8" i="11"/>
  <c r="P4" i="11"/>
  <c r="P6" i="11"/>
  <c r="P7" i="11"/>
  <c r="P9" i="11"/>
  <c r="P9" i="49"/>
  <c r="P7" i="49"/>
  <c r="P2" i="11"/>
  <c r="P2" i="49"/>
  <c r="L200" i="91"/>
  <c r="K3" i="58"/>
  <c r="K3" i="33"/>
  <c r="R8" i="90"/>
  <c r="Q8" i="45"/>
  <c r="Q6" i="45"/>
  <c r="Q4" i="45"/>
  <c r="Q7" i="45"/>
  <c r="Q2" i="45"/>
  <c r="Q3" i="45"/>
  <c r="Q5" i="45"/>
  <c r="Q2" i="27"/>
  <c r="Q6" i="27"/>
  <c r="Q5" i="27"/>
  <c r="Q7" i="27"/>
  <c r="Q3" i="27"/>
  <c r="Q8" i="27"/>
  <c r="Q4" i="27"/>
  <c r="Q9" i="45"/>
  <c r="Q9" i="27"/>
  <c r="N5" i="41"/>
  <c r="N5" i="7"/>
  <c r="P5" i="90"/>
  <c r="O6" i="42"/>
  <c r="O2" i="42"/>
  <c r="O2" i="15"/>
  <c r="O3" i="15"/>
  <c r="O9" i="42"/>
  <c r="O5" i="42"/>
  <c r="O4" i="15"/>
  <c r="O5" i="15"/>
  <c r="O8" i="42"/>
  <c r="O4" i="42"/>
  <c r="O6" i="15"/>
  <c r="O7" i="15"/>
  <c r="O7" i="42"/>
  <c r="O3" i="42"/>
  <c r="O8" i="15"/>
  <c r="O9" i="15"/>
  <c r="S15" i="90" l="1"/>
  <c r="R8" i="52"/>
  <c r="R6" i="52"/>
  <c r="R4" i="52"/>
  <c r="R2" i="52"/>
  <c r="R5" i="52"/>
  <c r="R7" i="52"/>
  <c r="R3" i="52"/>
  <c r="R3" i="18"/>
  <c r="R7" i="18"/>
  <c r="R4" i="18"/>
  <c r="R8" i="18"/>
  <c r="R5" i="18"/>
  <c r="R6" i="18"/>
  <c r="R2" i="18"/>
  <c r="R9" i="52"/>
  <c r="R9" i="18"/>
  <c r="O2" i="57"/>
  <c r="O7" i="57"/>
  <c r="Q10" i="90"/>
  <c r="P5" i="47"/>
  <c r="P3" i="47"/>
  <c r="P4" i="47"/>
  <c r="P8" i="47"/>
  <c r="P6" i="47"/>
  <c r="P6" i="9"/>
  <c r="P3" i="9"/>
  <c r="P4" i="9"/>
  <c r="P5" i="9"/>
  <c r="P8" i="9"/>
  <c r="P7" i="47"/>
  <c r="P9" i="47"/>
  <c r="P7" i="9"/>
  <c r="P9" i="9"/>
  <c r="P2" i="9"/>
  <c r="P2" i="47"/>
  <c r="K6" i="46"/>
  <c r="K7" i="46" s="1"/>
  <c r="K6" i="16"/>
  <c r="K7" i="16" s="1"/>
  <c r="L83" i="91"/>
  <c r="K86" i="91"/>
  <c r="R13" i="90"/>
  <c r="Q8" i="50"/>
  <c r="Q8" i="17"/>
  <c r="Q2" i="17"/>
  <c r="Q2" i="50"/>
  <c r="Q6" i="50"/>
  <c r="Q7" i="50" s="1"/>
  <c r="Q6" i="17"/>
  <c r="Q7" i="17" s="1"/>
  <c r="Q5" i="17"/>
  <c r="Q3" i="17"/>
  <c r="Q9" i="50"/>
  <c r="Q9" i="17"/>
  <c r="Q5" i="50"/>
  <c r="Q4" i="50"/>
  <c r="Q4" i="17"/>
  <c r="Q3" i="50"/>
  <c r="J9" i="46"/>
  <c r="J9" i="16"/>
  <c r="R21" i="90"/>
  <c r="Q8" i="58"/>
  <c r="Q4" i="58"/>
  <c r="Q2" i="58"/>
  <c r="Q7" i="58"/>
  <c r="Q5" i="58"/>
  <c r="Q5" i="33"/>
  <c r="Q2" i="33"/>
  <c r="Q7" i="33"/>
  <c r="Q8" i="33"/>
  <c r="Q4" i="33"/>
  <c r="O7" i="32"/>
  <c r="O2" i="32"/>
  <c r="Q20" i="90"/>
  <c r="P8" i="57"/>
  <c r="P3" i="57"/>
  <c r="P3" i="32"/>
  <c r="P8" i="32"/>
  <c r="P6" i="57"/>
  <c r="P6" i="32"/>
  <c r="P5" i="57"/>
  <c r="P4" i="57"/>
  <c r="P5" i="32"/>
  <c r="P4" i="32"/>
  <c r="P9" i="32"/>
  <c r="P9" i="57"/>
  <c r="S6" i="90"/>
  <c r="R5" i="43"/>
  <c r="R8" i="43"/>
  <c r="R4" i="43"/>
  <c r="R7" i="43"/>
  <c r="R3" i="43"/>
  <c r="R6" i="43"/>
  <c r="R2" i="43"/>
  <c r="R2" i="25"/>
  <c r="R6" i="25"/>
  <c r="R3" i="25"/>
  <c r="R7" i="25"/>
  <c r="R4" i="25"/>
  <c r="R8" i="25"/>
  <c r="R5" i="25"/>
  <c r="R9" i="25"/>
  <c r="R9" i="43"/>
  <c r="P14" i="90"/>
  <c r="O7" i="51"/>
  <c r="O8" i="51"/>
  <c r="O8" i="12"/>
  <c r="O7" i="12"/>
  <c r="O3" i="12"/>
  <c r="O6" i="12"/>
  <c r="O3" i="51"/>
  <c r="O9" i="51"/>
  <c r="O9" i="12"/>
  <c r="O6" i="51"/>
  <c r="O2" i="51"/>
  <c r="O2" i="12"/>
  <c r="O5" i="12"/>
  <c r="O4" i="12"/>
  <c r="O5" i="51"/>
  <c r="O4" i="51"/>
  <c r="M200" i="91"/>
  <c r="L3" i="58"/>
  <c r="L3" i="33"/>
  <c r="K82" i="91"/>
  <c r="J5" i="46"/>
  <c r="J5" i="16"/>
  <c r="N3" i="90"/>
  <c r="M4" i="40"/>
  <c r="M8" i="40"/>
  <c r="M5" i="40"/>
  <c r="M2" i="40"/>
  <c r="M4" i="6"/>
  <c r="M5" i="6"/>
  <c r="M8" i="6"/>
  <c r="M2" i="6"/>
  <c r="M3" i="6"/>
  <c r="M3" i="40"/>
  <c r="M6" i="40"/>
  <c r="M7" i="40" s="1"/>
  <c r="M6" i="6"/>
  <c r="M7" i="6" s="1"/>
  <c r="M9" i="6"/>
  <c r="M9" i="40"/>
  <c r="L80" i="91"/>
  <c r="K3" i="46"/>
  <c r="K3" i="16"/>
  <c r="Q19" i="90"/>
  <c r="P7" i="56"/>
  <c r="P5" i="56"/>
  <c r="P2" i="56"/>
  <c r="P8" i="56"/>
  <c r="P4" i="56"/>
  <c r="P2" i="31"/>
  <c r="P7" i="31"/>
  <c r="P8" i="31"/>
  <c r="P4" i="31"/>
  <c r="P5" i="31"/>
  <c r="P3" i="56"/>
  <c r="P3" i="31"/>
  <c r="P6" i="56"/>
  <c r="P6" i="31"/>
  <c r="P9" i="56"/>
  <c r="P9" i="31"/>
  <c r="N2" i="34"/>
  <c r="N3" i="34"/>
  <c r="N6" i="34"/>
  <c r="N7" i="34" s="1"/>
  <c r="N8" i="34"/>
  <c r="N3" i="59"/>
  <c r="N4" i="34"/>
  <c r="N8" i="59"/>
  <c r="N9" i="59"/>
  <c r="N6" i="59"/>
  <c r="N5" i="59"/>
  <c r="N4" i="59"/>
  <c r="N9" i="34"/>
  <c r="O22" i="90"/>
  <c r="N2" i="59"/>
  <c r="N5" i="34"/>
  <c r="N7" i="59"/>
  <c r="L6" i="58"/>
  <c r="L6" i="33"/>
  <c r="M203" i="91"/>
  <c r="L206" i="91"/>
  <c r="R9" i="90"/>
  <c r="Q2" i="46"/>
  <c r="Q8" i="46"/>
  <c r="Q2" i="16"/>
  <c r="Q8" i="16"/>
  <c r="O2" i="90"/>
  <c r="N3" i="5"/>
  <c r="N3" i="39"/>
  <c r="N8" i="5"/>
  <c r="N8" i="39"/>
  <c r="N4" i="39"/>
  <c r="N6" i="5"/>
  <c r="N7" i="5" s="1"/>
  <c r="N4" i="5"/>
  <c r="N2" i="39"/>
  <c r="N5" i="39"/>
  <c r="N5" i="5"/>
  <c r="N2" i="5"/>
  <c r="N6" i="39"/>
  <c r="N7" i="39" s="1"/>
  <c r="N9" i="39"/>
  <c r="N9" i="5"/>
  <c r="Q11" i="90"/>
  <c r="P8" i="48"/>
  <c r="P8" i="10"/>
  <c r="P2" i="10"/>
  <c r="P5" i="10"/>
  <c r="P3" i="48"/>
  <c r="P5" i="48"/>
  <c r="P6" i="10"/>
  <c r="P7" i="10" s="1"/>
  <c r="P2" i="48"/>
  <c r="P3" i="10"/>
  <c r="P6" i="48"/>
  <c r="P7" i="48" s="1"/>
  <c r="P4" i="10"/>
  <c r="P4" i="48"/>
  <c r="P9" i="48"/>
  <c r="P9" i="10"/>
  <c r="S8" i="90"/>
  <c r="R7" i="45"/>
  <c r="R5" i="45"/>
  <c r="R3" i="45"/>
  <c r="R6" i="45"/>
  <c r="R2" i="45"/>
  <c r="R4" i="45"/>
  <c r="R8" i="45"/>
  <c r="R5" i="27"/>
  <c r="R4" i="27"/>
  <c r="R6" i="27"/>
  <c r="R2" i="27"/>
  <c r="R7" i="27"/>
  <c r="R3" i="27"/>
  <c r="R8" i="27"/>
  <c r="R9" i="27"/>
  <c r="R9" i="45"/>
  <c r="R12" i="90"/>
  <c r="Q8" i="49"/>
  <c r="Q6" i="49"/>
  <c r="Q4" i="49"/>
  <c r="Q5" i="49"/>
  <c r="Q3" i="49"/>
  <c r="Q4" i="11"/>
  <c r="Q3" i="11"/>
  <c r="Q8" i="11"/>
  <c r="Q6" i="11"/>
  <c r="Q5" i="11"/>
  <c r="Q7" i="49"/>
  <c r="Q9" i="11"/>
  <c r="Q9" i="49"/>
  <c r="Q7" i="11"/>
  <c r="Q2" i="49"/>
  <c r="Q2" i="11"/>
  <c r="O17" i="90"/>
  <c r="N4" i="54"/>
  <c r="N2" i="54"/>
  <c r="N5" i="54"/>
  <c r="N8" i="54"/>
  <c r="N5" i="23"/>
  <c r="N2" i="23"/>
  <c r="N8" i="23"/>
  <c r="N4" i="23"/>
  <c r="N6" i="54"/>
  <c r="N7" i="54" s="1"/>
  <c r="N6" i="23"/>
  <c r="N7" i="23" s="1"/>
  <c r="N3" i="54"/>
  <c r="N3" i="23"/>
  <c r="N9" i="54"/>
  <c r="N9" i="23"/>
  <c r="P18" i="90"/>
  <c r="O7" i="55"/>
  <c r="O5" i="55"/>
  <c r="O4" i="55"/>
  <c r="O8" i="55"/>
  <c r="O2" i="55"/>
  <c r="O4" i="30"/>
  <c r="O8" i="30"/>
  <c r="O5" i="30"/>
  <c r="O7" i="30"/>
  <c r="O2" i="30"/>
  <c r="O3" i="30"/>
  <c r="O6" i="30"/>
  <c r="O3" i="55"/>
  <c r="O6" i="55"/>
  <c r="O9" i="55"/>
  <c r="O9" i="30"/>
  <c r="L81" i="91"/>
  <c r="K4" i="46"/>
  <c r="K4" i="16"/>
  <c r="R16" i="90"/>
  <c r="Q5" i="53"/>
  <c r="Q2" i="53"/>
  <c r="Q7" i="53"/>
  <c r="Q4" i="53"/>
  <c r="Q6" i="53"/>
  <c r="Q8" i="53"/>
  <c r="Q3" i="53"/>
  <c r="Q4" i="28"/>
  <c r="Q8" i="28"/>
  <c r="Q5" i="28"/>
  <c r="Q6" i="28"/>
  <c r="Q7" i="28"/>
  <c r="Q2" i="28"/>
  <c r="Q3" i="28"/>
  <c r="Q9" i="28"/>
  <c r="Q9" i="53"/>
  <c r="O4" i="90"/>
  <c r="N8" i="41"/>
  <c r="N8" i="7"/>
  <c r="N4" i="41"/>
  <c r="N6" i="7"/>
  <c r="N7" i="7" s="1"/>
  <c r="N2" i="7"/>
  <c r="N2" i="41"/>
  <c r="N6" i="41"/>
  <c r="N7" i="41" s="1"/>
  <c r="N3" i="7"/>
  <c r="N9" i="7"/>
  <c r="N9" i="41"/>
  <c r="N3" i="41"/>
  <c r="K9" i="58"/>
  <c r="K9" i="33"/>
  <c r="R7" i="90"/>
  <c r="Q8" i="44"/>
  <c r="Q6" i="44"/>
  <c r="Q4" i="44"/>
  <c r="Q2" i="44"/>
  <c r="Q7" i="44"/>
  <c r="Q5" i="44"/>
  <c r="Q3" i="44"/>
  <c r="Q3" i="26"/>
  <c r="Q7" i="26"/>
  <c r="Q4" i="26"/>
  <c r="Q8" i="26"/>
  <c r="Q5" i="26"/>
  <c r="Q6" i="26"/>
  <c r="Q2" i="26"/>
  <c r="Q9" i="26"/>
  <c r="Q9" i="44"/>
  <c r="O5" i="41"/>
  <c r="Q5" i="90"/>
  <c r="P6" i="42"/>
  <c r="P2" i="42"/>
  <c r="P9" i="15"/>
  <c r="P9" i="42"/>
  <c r="P5" i="42"/>
  <c r="P2" i="15"/>
  <c r="P3" i="15"/>
  <c r="P8" i="42"/>
  <c r="P4" i="42"/>
  <c r="P4" i="15"/>
  <c r="P5" i="15"/>
  <c r="P7" i="42"/>
  <c r="P3" i="42"/>
  <c r="P6" i="15"/>
  <c r="P7" i="15"/>
  <c r="P8" i="15"/>
  <c r="P17" i="90" l="1"/>
  <c r="O8" i="54"/>
  <c r="O5" i="54"/>
  <c r="O4" i="54"/>
  <c r="O2" i="54"/>
  <c r="O4" i="23"/>
  <c r="O5" i="23"/>
  <c r="O8" i="23"/>
  <c r="O2" i="23"/>
  <c r="O6" i="54"/>
  <c r="O7" i="54" s="1"/>
  <c r="O3" i="54"/>
  <c r="O6" i="23"/>
  <c r="O7" i="23" s="1"/>
  <c r="O3" i="23"/>
  <c r="O9" i="54"/>
  <c r="O9" i="23"/>
  <c r="P2" i="90"/>
  <c r="O3" i="5"/>
  <c r="O3" i="39"/>
  <c r="O8" i="5"/>
  <c r="O8" i="39"/>
  <c r="O2" i="5"/>
  <c r="O4" i="5"/>
  <c r="O5" i="39"/>
  <c r="O2" i="39"/>
  <c r="O6" i="5"/>
  <c r="O7" i="5" s="1"/>
  <c r="O5" i="5"/>
  <c r="O4" i="39"/>
  <c r="O6" i="39"/>
  <c r="O7" i="39" s="1"/>
  <c r="O9" i="39"/>
  <c r="O9" i="5"/>
  <c r="O3" i="90"/>
  <c r="N2" i="40"/>
  <c r="N5" i="40"/>
  <c r="N4" i="40"/>
  <c r="N8" i="40"/>
  <c r="N4" i="6"/>
  <c r="N5" i="6"/>
  <c r="N8" i="6"/>
  <c r="N2" i="6"/>
  <c r="N6" i="6"/>
  <c r="N7" i="6" s="1"/>
  <c r="N3" i="6"/>
  <c r="N6" i="40"/>
  <c r="N7" i="40" s="1"/>
  <c r="N3" i="40"/>
  <c r="N9" i="6"/>
  <c r="N9" i="40"/>
  <c r="K9" i="46"/>
  <c r="K9" i="16"/>
  <c r="R10" i="90"/>
  <c r="Q5" i="47"/>
  <c r="Q3" i="47"/>
  <c r="Q8" i="47"/>
  <c r="Q6" i="47"/>
  <c r="Q4" i="47"/>
  <c r="Q5" i="9"/>
  <c r="Q6" i="9"/>
  <c r="Q8" i="9"/>
  <c r="Q3" i="9"/>
  <c r="Q4" i="9"/>
  <c r="Q7" i="9"/>
  <c r="Q9" i="47"/>
  <c r="Q7" i="47"/>
  <c r="Q9" i="9"/>
  <c r="Q2" i="47"/>
  <c r="Q2" i="9"/>
  <c r="S12" i="90"/>
  <c r="R5" i="49"/>
  <c r="R3" i="49"/>
  <c r="R4" i="49"/>
  <c r="R8" i="49"/>
  <c r="R6" i="49"/>
  <c r="R3" i="11"/>
  <c r="R4" i="11"/>
  <c r="R6" i="11"/>
  <c r="R5" i="11"/>
  <c r="R8" i="11"/>
  <c r="R7" i="11"/>
  <c r="R9" i="11"/>
  <c r="R9" i="49"/>
  <c r="R7" i="49"/>
  <c r="R2" i="49"/>
  <c r="R2" i="11"/>
  <c r="P22" i="90"/>
  <c r="O5" i="59"/>
  <c r="O4" i="59"/>
  <c r="O3" i="59"/>
  <c r="O4" i="34"/>
  <c r="O6" i="34"/>
  <c r="O7" i="34" s="1"/>
  <c r="O9" i="34"/>
  <c r="O2" i="34"/>
  <c r="O9" i="59"/>
  <c r="O6" i="59"/>
  <c r="O3" i="34"/>
  <c r="O5" i="34"/>
  <c r="O8" i="34"/>
  <c r="O2" i="59"/>
  <c r="O8" i="59"/>
  <c r="O7" i="59"/>
  <c r="R20" i="90"/>
  <c r="Q8" i="57"/>
  <c r="Q3" i="57"/>
  <c r="Q3" i="32"/>
  <c r="Q8" i="32"/>
  <c r="Q6" i="32"/>
  <c r="Q5" i="57"/>
  <c r="Q4" i="32"/>
  <c r="Q5" i="32"/>
  <c r="Q6" i="57"/>
  <c r="Q4" i="57"/>
  <c r="Q9" i="32"/>
  <c r="Q9" i="57"/>
  <c r="L6" i="46"/>
  <c r="L7" i="46" s="1"/>
  <c r="L6" i="16"/>
  <c r="L7" i="16" s="1"/>
  <c r="M83" i="91"/>
  <c r="L86" i="91"/>
  <c r="S7" i="90"/>
  <c r="R7" i="44"/>
  <c r="R5" i="44"/>
  <c r="R8" i="44"/>
  <c r="R4" i="44"/>
  <c r="R3" i="44"/>
  <c r="R6" i="44"/>
  <c r="R2" i="44"/>
  <c r="R2" i="26"/>
  <c r="R6" i="26"/>
  <c r="R3" i="26"/>
  <c r="R7" i="26"/>
  <c r="R4" i="26"/>
  <c r="R8" i="26"/>
  <c r="R5" i="26"/>
  <c r="R9" i="26"/>
  <c r="R9" i="44"/>
  <c r="T8" i="90"/>
  <c r="S7" i="45"/>
  <c r="S5" i="45"/>
  <c r="S3" i="45"/>
  <c r="S6" i="45"/>
  <c r="S8" i="45"/>
  <c r="S4" i="45"/>
  <c r="S2" i="45"/>
  <c r="S4" i="27"/>
  <c r="S8" i="27"/>
  <c r="S3" i="27"/>
  <c r="S5" i="27"/>
  <c r="S6" i="27"/>
  <c r="S7" i="27"/>
  <c r="S2" i="27"/>
  <c r="S9" i="45"/>
  <c r="S9" i="27"/>
  <c r="L9" i="58"/>
  <c r="L9" i="33"/>
  <c r="R19" i="90"/>
  <c r="Q8" i="56"/>
  <c r="Q4" i="56"/>
  <c r="Q2" i="56"/>
  <c r="Q5" i="56"/>
  <c r="Q7" i="56"/>
  <c r="Q5" i="31"/>
  <c r="Q2" i="31"/>
  <c r="Q7" i="31"/>
  <c r="Q8" i="31"/>
  <c r="Q4" i="31"/>
  <c r="Q3" i="31"/>
  <c r="Q6" i="56"/>
  <c r="Q6" i="31"/>
  <c r="Q3" i="56"/>
  <c r="Q9" i="56"/>
  <c r="Q9" i="31"/>
  <c r="N200" i="91"/>
  <c r="M3" i="58"/>
  <c r="M3" i="33"/>
  <c r="S21" i="90"/>
  <c r="R7" i="58"/>
  <c r="R5" i="58"/>
  <c r="R8" i="58"/>
  <c r="R4" i="58"/>
  <c r="R2" i="58"/>
  <c r="R4" i="33"/>
  <c r="R8" i="33"/>
  <c r="R2" i="33"/>
  <c r="R7" i="33"/>
  <c r="R5" i="33"/>
  <c r="P4" i="90"/>
  <c r="O8" i="41"/>
  <c r="O8" i="7"/>
  <c r="O4" i="41"/>
  <c r="O2" i="41"/>
  <c r="O2" i="7"/>
  <c r="O6" i="41"/>
  <c r="O7" i="41" s="1"/>
  <c r="O6" i="7"/>
  <c r="O7" i="7" s="1"/>
  <c r="O9" i="7"/>
  <c r="O3" i="41"/>
  <c r="O9" i="41"/>
  <c r="O3" i="7"/>
  <c r="M81" i="91"/>
  <c r="L4" i="46"/>
  <c r="L4" i="16"/>
  <c r="T6" i="90"/>
  <c r="S7" i="43"/>
  <c r="S5" i="43"/>
  <c r="S3" i="43"/>
  <c r="S8" i="43"/>
  <c r="S6" i="43"/>
  <c r="S4" i="43"/>
  <c r="S2" i="43"/>
  <c r="S5" i="25"/>
  <c r="S2" i="25"/>
  <c r="S6" i="25"/>
  <c r="S3" i="25"/>
  <c r="S7" i="25"/>
  <c r="S4" i="25"/>
  <c r="S8" i="25"/>
  <c r="S9" i="43"/>
  <c r="S9" i="25"/>
  <c r="P7" i="57"/>
  <c r="P2" i="57"/>
  <c r="O4" i="7"/>
  <c r="S16" i="90"/>
  <c r="R8" i="53"/>
  <c r="R6" i="53"/>
  <c r="R4" i="53"/>
  <c r="R2" i="53"/>
  <c r="R7" i="53"/>
  <c r="R5" i="53"/>
  <c r="R3" i="53"/>
  <c r="R3" i="28"/>
  <c r="R7" i="28"/>
  <c r="R4" i="28"/>
  <c r="R8" i="28"/>
  <c r="R5" i="28"/>
  <c r="R6" i="28"/>
  <c r="R2" i="28"/>
  <c r="R9" i="53"/>
  <c r="R9" i="28"/>
  <c r="Q18" i="90"/>
  <c r="P7" i="55"/>
  <c r="P5" i="55"/>
  <c r="P4" i="55"/>
  <c r="P8" i="55"/>
  <c r="P2" i="55"/>
  <c r="P7" i="30"/>
  <c r="P4" i="30"/>
  <c r="P8" i="30"/>
  <c r="P5" i="30"/>
  <c r="P2" i="30"/>
  <c r="P6" i="55"/>
  <c r="P3" i="55"/>
  <c r="P6" i="30"/>
  <c r="P3" i="30"/>
  <c r="P9" i="30"/>
  <c r="P9" i="55"/>
  <c r="R11" i="90"/>
  <c r="Q8" i="48"/>
  <c r="Q8" i="10"/>
  <c r="Q6" i="48"/>
  <c r="Q7" i="48" s="1"/>
  <c r="Q2" i="10"/>
  <c r="Q3" i="10"/>
  <c r="Q2" i="48"/>
  <c r="Q6" i="10"/>
  <c r="Q7" i="10" s="1"/>
  <c r="Q5" i="48"/>
  <c r="Q3" i="48"/>
  <c r="Q5" i="10"/>
  <c r="Q4" i="10"/>
  <c r="Q9" i="48"/>
  <c r="Q9" i="10"/>
  <c r="Q4" i="48"/>
  <c r="S9" i="90"/>
  <c r="R8" i="46"/>
  <c r="R2" i="46"/>
  <c r="R2" i="16"/>
  <c r="R8" i="16"/>
  <c r="M80" i="91"/>
  <c r="L3" i="46"/>
  <c r="L3" i="16"/>
  <c r="O5" i="7"/>
  <c r="M6" i="58"/>
  <c r="M6" i="33"/>
  <c r="M206" i="91"/>
  <c r="N203" i="91"/>
  <c r="L82" i="91"/>
  <c r="K5" i="46"/>
  <c r="K5" i="16"/>
  <c r="Q14" i="90"/>
  <c r="P7" i="51"/>
  <c r="P8" i="51"/>
  <c r="P7" i="12"/>
  <c r="P8" i="12"/>
  <c r="P3" i="12"/>
  <c r="P6" i="12"/>
  <c r="P6" i="51"/>
  <c r="P3" i="51"/>
  <c r="P9" i="51"/>
  <c r="P9" i="12"/>
  <c r="P2" i="51"/>
  <c r="P2" i="12"/>
  <c r="P5" i="51"/>
  <c r="P5" i="12"/>
  <c r="P4" i="51"/>
  <c r="P4" i="12"/>
  <c r="P2" i="32"/>
  <c r="P7" i="32"/>
  <c r="S13" i="90"/>
  <c r="R8" i="50"/>
  <c r="R8" i="17"/>
  <c r="R6" i="50"/>
  <c r="R7" i="50" s="1"/>
  <c r="R2" i="50"/>
  <c r="R6" i="17"/>
  <c r="R7" i="17" s="1"/>
  <c r="R2" i="17"/>
  <c r="R5" i="50"/>
  <c r="R3" i="17"/>
  <c r="R9" i="17"/>
  <c r="R4" i="17"/>
  <c r="R3" i="50"/>
  <c r="R5" i="17"/>
  <c r="R9" i="50"/>
  <c r="R4" i="50"/>
  <c r="T15" i="90"/>
  <c r="S7" i="52"/>
  <c r="S5" i="52"/>
  <c r="S3" i="52"/>
  <c r="S2" i="52"/>
  <c r="S4" i="52"/>
  <c r="S6" i="52"/>
  <c r="S8" i="52"/>
  <c r="S2" i="18"/>
  <c r="S6" i="18"/>
  <c r="S3" i="18"/>
  <c r="S7" i="18"/>
  <c r="S4" i="18"/>
  <c r="S5" i="18"/>
  <c r="S8" i="18"/>
  <c r="S9" i="52"/>
  <c r="S9" i="18"/>
  <c r="P5" i="41"/>
  <c r="P5" i="7"/>
  <c r="R5" i="90"/>
  <c r="Q9" i="42"/>
  <c r="Q5" i="42"/>
  <c r="Q8" i="15"/>
  <c r="Q9" i="15"/>
  <c r="Q8" i="42"/>
  <c r="Q4" i="42"/>
  <c r="Q2" i="15"/>
  <c r="Q3" i="15"/>
  <c r="Q7" i="42"/>
  <c r="Q3" i="42"/>
  <c r="Q4" i="15"/>
  <c r="Q6" i="15"/>
  <c r="Q5" i="15"/>
  <c r="Q6" i="42"/>
  <c r="Q2" i="42"/>
  <c r="Q7" i="15"/>
  <c r="U15" i="90" l="1"/>
  <c r="T7" i="52"/>
  <c r="T5" i="52"/>
  <c r="T3" i="52"/>
  <c r="T4" i="52"/>
  <c r="T6" i="52"/>
  <c r="T8" i="52"/>
  <c r="T2" i="52"/>
  <c r="T5" i="18"/>
  <c r="T2" i="18"/>
  <c r="T6" i="18"/>
  <c r="T3" i="18"/>
  <c r="T4" i="18"/>
  <c r="T8" i="18"/>
  <c r="T7" i="18"/>
  <c r="T9" i="18"/>
  <c r="T9" i="52"/>
  <c r="O200" i="91"/>
  <c r="N3" i="58"/>
  <c r="N3" i="33"/>
  <c r="U8" i="90"/>
  <c r="T8" i="45"/>
  <c r="T6" i="45"/>
  <c r="T4" i="45"/>
  <c r="T2" i="45"/>
  <c r="T5" i="45"/>
  <c r="T3" i="27"/>
  <c r="T7" i="27"/>
  <c r="T7" i="45"/>
  <c r="T3" i="45"/>
  <c r="T2" i="27"/>
  <c r="T8" i="27"/>
  <c r="T4" i="27"/>
  <c r="T5" i="27"/>
  <c r="T6" i="27"/>
  <c r="T9" i="45"/>
  <c r="T9" i="27"/>
  <c r="S10" i="90"/>
  <c r="R8" i="47"/>
  <c r="R6" i="47"/>
  <c r="R4" i="47"/>
  <c r="R3" i="47"/>
  <c r="R5" i="47"/>
  <c r="R4" i="9"/>
  <c r="R8" i="9"/>
  <c r="R5" i="9"/>
  <c r="R3" i="9"/>
  <c r="R6" i="9"/>
  <c r="R9" i="47"/>
  <c r="R7" i="47"/>
  <c r="R7" i="9"/>
  <c r="R9" i="9"/>
  <c r="R2" i="47"/>
  <c r="R2" i="9"/>
  <c r="Q2" i="90"/>
  <c r="P3" i="39"/>
  <c r="P8" i="39"/>
  <c r="P3" i="5"/>
  <c r="P8" i="5"/>
  <c r="P6" i="5"/>
  <c r="P7" i="5" s="1"/>
  <c r="P2" i="5"/>
  <c r="P4" i="5"/>
  <c r="P5" i="5"/>
  <c r="P6" i="39"/>
  <c r="P7" i="39" s="1"/>
  <c r="P2" i="39"/>
  <c r="P5" i="39"/>
  <c r="P4" i="39"/>
  <c r="P9" i="39"/>
  <c r="P9" i="5"/>
  <c r="M82" i="91"/>
  <c r="L5" i="46"/>
  <c r="L5" i="16"/>
  <c r="N80" i="91"/>
  <c r="M3" i="46"/>
  <c r="M3" i="16"/>
  <c r="S11" i="90"/>
  <c r="R8" i="48"/>
  <c r="R8" i="10"/>
  <c r="R2" i="48"/>
  <c r="R3" i="10"/>
  <c r="R6" i="48"/>
  <c r="R7" i="48" s="1"/>
  <c r="R6" i="10"/>
  <c r="R7" i="10" s="1"/>
  <c r="R3" i="48"/>
  <c r="R5" i="48"/>
  <c r="R2" i="10"/>
  <c r="R5" i="10"/>
  <c r="R4" i="48"/>
  <c r="R9" i="48"/>
  <c r="R4" i="10"/>
  <c r="R9" i="10"/>
  <c r="T21" i="90"/>
  <c r="S7" i="58"/>
  <c r="S5" i="58"/>
  <c r="S8" i="58"/>
  <c r="S4" i="58"/>
  <c r="S2" i="58"/>
  <c r="S7" i="33"/>
  <c r="S5" i="33"/>
  <c r="S2" i="33"/>
  <c r="S4" i="33"/>
  <c r="S8" i="33"/>
  <c r="S19" i="90"/>
  <c r="R8" i="56"/>
  <c r="R4" i="56"/>
  <c r="R2" i="56"/>
  <c r="R5" i="56"/>
  <c r="R7" i="56"/>
  <c r="R4" i="31"/>
  <c r="R5" i="31"/>
  <c r="R2" i="31"/>
  <c r="R7" i="31"/>
  <c r="R8" i="31"/>
  <c r="R3" i="56"/>
  <c r="R6" i="31"/>
  <c r="R6" i="56"/>
  <c r="R3" i="31"/>
  <c r="R9" i="56"/>
  <c r="R9" i="31"/>
  <c r="T7" i="90"/>
  <c r="S7" i="44"/>
  <c r="S5" i="44"/>
  <c r="S3" i="44"/>
  <c r="S8" i="44"/>
  <c r="S6" i="44"/>
  <c r="S4" i="44"/>
  <c r="S2" i="44"/>
  <c r="S5" i="26"/>
  <c r="S2" i="26"/>
  <c r="S6" i="26"/>
  <c r="S3" i="26"/>
  <c r="S7" i="26"/>
  <c r="S8" i="26"/>
  <c r="S4" i="26"/>
  <c r="S9" i="26"/>
  <c r="S9" i="44"/>
  <c r="Q7" i="57"/>
  <c r="Q2" i="57"/>
  <c r="Q7" i="32"/>
  <c r="Q2" i="32"/>
  <c r="P3" i="90"/>
  <c r="O8" i="40"/>
  <c r="O5" i="40"/>
  <c r="O4" i="40"/>
  <c r="O2" i="40"/>
  <c r="O4" i="6"/>
  <c r="O5" i="6"/>
  <c r="O8" i="6"/>
  <c r="O2" i="6"/>
  <c r="O6" i="40"/>
  <c r="O7" i="40" s="1"/>
  <c r="O3" i="40"/>
  <c r="O6" i="6"/>
  <c r="O7" i="6" s="1"/>
  <c r="O3" i="6"/>
  <c r="O9" i="6"/>
  <c r="O9" i="40"/>
  <c r="R14" i="90"/>
  <c r="Q8" i="51"/>
  <c r="Q7" i="51"/>
  <c r="Q7" i="12"/>
  <c r="Q8" i="12"/>
  <c r="Q6" i="51"/>
  <c r="Q3" i="12"/>
  <c r="Q6" i="12"/>
  <c r="Q3" i="51"/>
  <c r="Q9" i="12"/>
  <c r="Q9" i="51"/>
  <c r="Q2" i="51"/>
  <c r="Q2" i="12"/>
  <c r="Q5" i="12"/>
  <c r="Q4" i="12"/>
  <c r="Q4" i="51"/>
  <c r="Q5" i="51"/>
  <c r="N6" i="58"/>
  <c r="N6" i="33"/>
  <c r="O203" i="91"/>
  <c r="N206" i="91"/>
  <c r="T9" i="90"/>
  <c r="S8" i="46"/>
  <c r="S2" i="46"/>
  <c r="S2" i="16"/>
  <c r="S8" i="16"/>
  <c r="R18" i="90"/>
  <c r="Q8" i="55"/>
  <c r="Q4" i="55"/>
  <c r="Q5" i="55"/>
  <c r="Q2" i="55"/>
  <c r="Q7" i="55"/>
  <c r="Q2" i="30"/>
  <c r="Q7" i="30"/>
  <c r="Q4" i="30"/>
  <c r="Q5" i="30"/>
  <c r="Q8" i="30"/>
  <c r="Q6" i="30"/>
  <c r="Q3" i="55"/>
  <c r="Q6" i="55"/>
  <c r="Q3" i="30"/>
  <c r="Q9" i="55"/>
  <c r="Q9" i="30"/>
  <c r="N81" i="91"/>
  <c r="M4" i="46"/>
  <c r="M4" i="16"/>
  <c r="Q4" i="90"/>
  <c r="Q5" i="7" s="1"/>
  <c r="P8" i="41"/>
  <c r="P8" i="7"/>
  <c r="P4" i="41"/>
  <c r="P2" i="7"/>
  <c r="P6" i="41"/>
  <c r="P7" i="41" s="1"/>
  <c r="P6" i="7"/>
  <c r="P7" i="7" s="1"/>
  <c r="P2" i="41"/>
  <c r="P3" i="7"/>
  <c r="P9" i="41"/>
  <c r="P3" i="41"/>
  <c r="P9" i="7"/>
  <c r="L9" i="46"/>
  <c r="L9" i="16"/>
  <c r="S20" i="90"/>
  <c r="R8" i="57"/>
  <c r="R3" i="57"/>
  <c r="R8" i="32"/>
  <c r="R3" i="32"/>
  <c r="R4" i="57"/>
  <c r="R5" i="57"/>
  <c r="R4" i="32"/>
  <c r="R5" i="32"/>
  <c r="R6" i="57"/>
  <c r="R6" i="32"/>
  <c r="R9" i="32"/>
  <c r="R9" i="57"/>
  <c r="P5" i="59"/>
  <c r="P4" i="59"/>
  <c r="P3" i="59"/>
  <c r="P9" i="59"/>
  <c r="P2" i="59"/>
  <c r="P6" i="34"/>
  <c r="P7" i="34" s="1"/>
  <c r="P6" i="59"/>
  <c r="P7" i="59"/>
  <c r="Q22" i="90"/>
  <c r="P2" i="34"/>
  <c r="P3" i="34"/>
  <c r="P5" i="34"/>
  <c r="P8" i="34"/>
  <c r="P4" i="34"/>
  <c r="P8" i="59"/>
  <c r="P9" i="34"/>
  <c r="P4" i="7"/>
  <c r="T13" i="90"/>
  <c r="S8" i="50"/>
  <c r="S8" i="17"/>
  <c r="S2" i="50"/>
  <c r="S6" i="50"/>
  <c r="S7" i="50" s="1"/>
  <c r="S6" i="17"/>
  <c r="S7" i="17" s="1"/>
  <c r="S2" i="17"/>
  <c r="S9" i="50"/>
  <c r="S5" i="17"/>
  <c r="S4" i="50"/>
  <c r="S9" i="17"/>
  <c r="S3" i="50"/>
  <c r="S3" i="17"/>
  <c r="S4" i="17"/>
  <c r="S5" i="50"/>
  <c r="M9" i="58"/>
  <c r="M9" i="33"/>
  <c r="T16" i="90"/>
  <c r="S4" i="53"/>
  <c r="S6" i="53"/>
  <c r="S3" i="53"/>
  <c r="S5" i="53"/>
  <c r="S8" i="53"/>
  <c r="S7" i="53"/>
  <c r="S2" i="53"/>
  <c r="S2" i="28"/>
  <c r="S6" i="28"/>
  <c r="S3" i="28"/>
  <c r="S7" i="28"/>
  <c r="S4" i="28"/>
  <c r="S5" i="28"/>
  <c r="S8" i="28"/>
  <c r="S9" i="28"/>
  <c r="S9" i="53"/>
  <c r="U6" i="90"/>
  <c r="T8" i="43"/>
  <c r="T4" i="43"/>
  <c r="T7" i="43"/>
  <c r="T3" i="43"/>
  <c r="T6" i="43"/>
  <c r="T2" i="43"/>
  <c r="T5" i="43"/>
  <c r="T4" i="25"/>
  <c r="T8" i="25"/>
  <c r="T5" i="25"/>
  <c r="T2" i="25"/>
  <c r="T6" i="25"/>
  <c r="T3" i="25"/>
  <c r="T7" i="25"/>
  <c r="T9" i="43"/>
  <c r="T9" i="25"/>
  <c r="M6" i="46"/>
  <c r="M7" i="46" s="1"/>
  <c r="M6" i="16"/>
  <c r="M7" i="16" s="1"/>
  <c r="N83" i="91"/>
  <c r="M86" i="91"/>
  <c r="T12" i="90"/>
  <c r="S5" i="49"/>
  <c r="S3" i="49"/>
  <c r="S8" i="49"/>
  <c r="S6" i="49"/>
  <c r="S4" i="49"/>
  <c r="S6" i="11"/>
  <c r="S3" i="11"/>
  <c r="S5" i="11"/>
  <c r="S4" i="11"/>
  <c r="S8" i="11"/>
  <c r="S9" i="11"/>
  <c r="S7" i="11"/>
  <c r="S7" i="49"/>
  <c r="S9" i="49"/>
  <c r="S2" i="49"/>
  <c r="S2" i="11"/>
  <c r="Q17" i="90"/>
  <c r="P8" i="54"/>
  <c r="P5" i="54"/>
  <c r="P4" i="54"/>
  <c r="P2" i="54"/>
  <c r="P8" i="23"/>
  <c r="P4" i="23"/>
  <c r="P5" i="23"/>
  <c r="P2" i="23"/>
  <c r="P6" i="23"/>
  <c r="P7" i="23" s="1"/>
  <c r="P3" i="54"/>
  <c r="P6" i="54"/>
  <c r="P7" i="54" s="1"/>
  <c r="P3" i="23"/>
  <c r="P9" i="54"/>
  <c r="P9" i="23"/>
  <c r="Q4" i="7"/>
  <c r="Q5" i="41"/>
  <c r="S5" i="90"/>
  <c r="R9" i="42"/>
  <c r="R5" i="42"/>
  <c r="R7" i="15"/>
  <c r="R8" i="42"/>
  <c r="R4" i="42"/>
  <c r="R8" i="15"/>
  <c r="R9" i="15"/>
  <c r="R7" i="42"/>
  <c r="R3" i="42"/>
  <c r="R2" i="15"/>
  <c r="R5" i="15"/>
  <c r="R3" i="15"/>
  <c r="R6" i="42"/>
  <c r="R2" i="42"/>
  <c r="R4" i="15"/>
  <c r="R6" i="15"/>
  <c r="U9" i="90" l="1"/>
  <c r="T2" i="46"/>
  <c r="T8" i="46"/>
  <c r="T2" i="16"/>
  <c r="T8" i="16"/>
  <c r="R2" i="57"/>
  <c r="R7" i="57"/>
  <c r="M9" i="46"/>
  <c r="M9" i="16"/>
  <c r="V6" i="90"/>
  <c r="U8" i="43"/>
  <c r="U6" i="43"/>
  <c r="U4" i="43"/>
  <c r="U2" i="43"/>
  <c r="U7" i="43"/>
  <c r="U5" i="43"/>
  <c r="U3" i="43"/>
  <c r="U3" i="25"/>
  <c r="U7" i="25"/>
  <c r="U4" i="25"/>
  <c r="U8" i="25"/>
  <c r="U5" i="25"/>
  <c r="U9" i="25"/>
  <c r="U6" i="25"/>
  <c r="U2" i="25"/>
  <c r="U9" i="43"/>
  <c r="T20" i="90"/>
  <c r="S8" i="57"/>
  <c r="S3" i="57"/>
  <c r="S8" i="32"/>
  <c r="S3" i="32"/>
  <c r="S6" i="57"/>
  <c r="S5" i="57"/>
  <c r="S6" i="32"/>
  <c r="S5" i="32"/>
  <c r="S4" i="57"/>
  <c r="S4" i="32"/>
  <c r="S9" i="57"/>
  <c r="S9" i="32"/>
  <c r="N9" i="58"/>
  <c r="N9" i="33"/>
  <c r="S14" i="90"/>
  <c r="R8" i="51"/>
  <c r="R7" i="51"/>
  <c r="R7" i="12"/>
  <c r="R8" i="12"/>
  <c r="R3" i="51"/>
  <c r="R6" i="51"/>
  <c r="R3" i="12"/>
  <c r="R6" i="12"/>
  <c r="R9" i="51"/>
  <c r="R9" i="12"/>
  <c r="R2" i="51"/>
  <c r="R2" i="12"/>
  <c r="R5" i="12"/>
  <c r="R4" i="51"/>
  <c r="R5" i="51"/>
  <c r="R4" i="12"/>
  <c r="U7" i="90"/>
  <c r="T8" i="44"/>
  <c r="T6" i="44"/>
  <c r="T4" i="44"/>
  <c r="T7" i="44"/>
  <c r="T3" i="44"/>
  <c r="T2" i="44"/>
  <c r="T5" i="44"/>
  <c r="T4" i="26"/>
  <c r="T8" i="26"/>
  <c r="T5" i="26"/>
  <c r="T2" i="26"/>
  <c r="T6" i="26"/>
  <c r="T7" i="26"/>
  <c r="T3" i="26"/>
  <c r="T9" i="26"/>
  <c r="T9" i="44"/>
  <c r="U21" i="90"/>
  <c r="T8" i="58"/>
  <c r="T4" i="58"/>
  <c r="T2" i="58"/>
  <c r="T7" i="58"/>
  <c r="T5" i="58"/>
  <c r="T2" i="33"/>
  <c r="T4" i="33"/>
  <c r="T5" i="33"/>
  <c r="T7" i="33"/>
  <c r="T8" i="33"/>
  <c r="R2" i="90"/>
  <c r="Q3" i="39"/>
  <c r="Q8" i="39"/>
  <c r="Q8" i="5"/>
  <c r="Q3" i="5"/>
  <c r="Q5" i="5"/>
  <c r="Q6" i="39"/>
  <c r="Q7" i="39" s="1"/>
  <c r="Q2" i="39"/>
  <c r="Q5" i="39"/>
  <c r="Q4" i="39"/>
  <c r="Q4" i="5"/>
  <c r="Q6" i="5"/>
  <c r="Q7" i="5" s="1"/>
  <c r="Q2" i="5"/>
  <c r="Q9" i="39"/>
  <c r="Q9" i="5"/>
  <c r="N6" i="46"/>
  <c r="N7" i="46" s="1"/>
  <c r="N6" i="16"/>
  <c r="N7" i="16" s="1"/>
  <c r="N86" i="91"/>
  <c r="O83" i="91"/>
  <c r="U16" i="90"/>
  <c r="T7" i="53"/>
  <c r="T5" i="53"/>
  <c r="T3" i="53"/>
  <c r="T6" i="53"/>
  <c r="T8" i="53"/>
  <c r="T4" i="53"/>
  <c r="T2" i="53"/>
  <c r="T5" i="28"/>
  <c r="T2" i="28"/>
  <c r="T6" i="28"/>
  <c r="T3" i="28"/>
  <c r="T4" i="28"/>
  <c r="T8" i="28"/>
  <c r="T7" i="28"/>
  <c r="T9" i="53"/>
  <c r="T9" i="28"/>
  <c r="O81" i="91"/>
  <c r="N4" i="46"/>
  <c r="N4" i="16"/>
  <c r="O6" i="58"/>
  <c r="O6" i="33"/>
  <c r="P203" i="91"/>
  <c r="O206" i="91"/>
  <c r="T19" i="90"/>
  <c r="S7" i="56"/>
  <c r="S5" i="56"/>
  <c r="S8" i="56"/>
  <c r="S4" i="56"/>
  <c r="S2" i="56"/>
  <c r="S4" i="31"/>
  <c r="S8" i="31"/>
  <c r="S5" i="31"/>
  <c r="S2" i="31"/>
  <c r="S7" i="31"/>
  <c r="S3" i="31"/>
  <c r="S3" i="56"/>
  <c r="S6" i="56"/>
  <c r="S6" i="31"/>
  <c r="S9" i="56"/>
  <c r="S9" i="31"/>
  <c r="N82" i="91"/>
  <c r="M5" i="46"/>
  <c r="M5" i="16"/>
  <c r="T10" i="90"/>
  <c r="S8" i="47"/>
  <c r="S6" i="47"/>
  <c r="S4" i="47"/>
  <c r="S5" i="47"/>
  <c r="S3" i="47"/>
  <c r="S3" i="9"/>
  <c r="S4" i="9"/>
  <c r="S8" i="9"/>
  <c r="S6" i="9"/>
  <c r="S5" i="9"/>
  <c r="S7" i="9"/>
  <c r="S9" i="47"/>
  <c r="S9" i="9"/>
  <c r="S7" i="47"/>
  <c r="S2" i="47"/>
  <c r="S2" i="9"/>
  <c r="P200" i="91"/>
  <c r="O3" i="58"/>
  <c r="O3" i="33"/>
  <c r="U12" i="90"/>
  <c r="T8" i="49"/>
  <c r="T6" i="49"/>
  <c r="T4" i="49"/>
  <c r="T3" i="49"/>
  <c r="T5" i="49"/>
  <c r="T5" i="11"/>
  <c r="T8" i="11"/>
  <c r="T6" i="11"/>
  <c r="T3" i="11"/>
  <c r="T4" i="11"/>
  <c r="T9" i="11"/>
  <c r="T7" i="11"/>
  <c r="T7" i="49"/>
  <c r="T9" i="49"/>
  <c r="T2" i="11"/>
  <c r="T2" i="49"/>
  <c r="Q5" i="59"/>
  <c r="Q2" i="34"/>
  <c r="Q4" i="34"/>
  <c r="Q5" i="34"/>
  <c r="Q8" i="34"/>
  <c r="Q7" i="59"/>
  <c r="Q6" i="34"/>
  <c r="Q7" i="34" s="1"/>
  <c r="Q9" i="34"/>
  <c r="Q8" i="59"/>
  <c r="Q3" i="59"/>
  <c r="Q6" i="59"/>
  <c r="Q9" i="59"/>
  <c r="R22" i="90"/>
  <c r="Q4" i="59"/>
  <c r="Q3" i="34"/>
  <c r="Q2" i="59"/>
  <c r="Q3" i="90"/>
  <c r="P2" i="40"/>
  <c r="P4" i="40"/>
  <c r="P8" i="40"/>
  <c r="P5" i="40"/>
  <c r="P2" i="6"/>
  <c r="P5" i="6"/>
  <c r="P8" i="6"/>
  <c r="P4" i="6"/>
  <c r="P3" i="6"/>
  <c r="P6" i="6"/>
  <c r="P7" i="6" s="1"/>
  <c r="P6" i="40"/>
  <c r="P7" i="40" s="1"/>
  <c r="P3" i="40"/>
  <c r="P9" i="6"/>
  <c r="P9" i="40"/>
  <c r="T11" i="90"/>
  <c r="S8" i="48"/>
  <c r="S8" i="10"/>
  <c r="S6" i="10"/>
  <c r="S7" i="10" s="1"/>
  <c r="S2" i="10"/>
  <c r="S3" i="10"/>
  <c r="S5" i="10"/>
  <c r="S6" i="48"/>
  <c r="S7" i="48" s="1"/>
  <c r="S2" i="48"/>
  <c r="S5" i="48"/>
  <c r="S3" i="48"/>
  <c r="S9" i="48"/>
  <c r="S9" i="10"/>
  <c r="S4" i="48"/>
  <c r="S4" i="10"/>
  <c r="R17" i="90"/>
  <c r="Q4" i="54"/>
  <c r="Q2" i="54"/>
  <c r="Q8" i="54"/>
  <c r="Q5" i="54"/>
  <c r="Q2" i="23"/>
  <c r="Q8" i="23"/>
  <c r="Q4" i="23"/>
  <c r="Q5" i="23"/>
  <c r="Q6" i="54"/>
  <c r="Q7" i="54" s="1"/>
  <c r="Q6" i="23"/>
  <c r="Q7" i="23" s="1"/>
  <c r="Q3" i="54"/>
  <c r="Q3" i="23"/>
  <c r="Q9" i="23"/>
  <c r="Q9" i="54"/>
  <c r="U13" i="90"/>
  <c r="T8" i="50"/>
  <c r="T8" i="17"/>
  <c r="T6" i="17"/>
  <c r="T7" i="17" s="1"/>
  <c r="T2" i="17"/>
  <c r="T2" i="50"/>
  <c r="T6" i="50"/>
  <c r="T7" i="50" s="1"/>
  <c r="T5" i="50"/>
  <c r="T9" i="50"/>
  <c r="T3" i="17"/>
  <c r="T4" i="17"/>
  <c r="T5" i="17"/>
  <c r="T9" i="17"/>
  <c r="T4" i="50"/>
  <c r="T3" i="50"/>
  <c r="R2" i="32"/>
  <c r="R7" i="32"/>
  <c r="R4" i="90"/>
  <c r="Q8" i="41"/>
  <c r="Q8" i="7"/>
  <c r="Q4" i="41"/>
  <c r="Q6" i="7"/>
  <c r="Q7" i="7" s="1"/>
  <c r="Q2" i="7"/>
  <c r="Q6" i="41"/>
  <c r="Q7" i="41" s="1"/>
  <c r="Q2" i="41"/>
  <c r="Q3" i="41"/>
  <c r="Q9" i="41"/>
  <c r="Q3" i="7"/>
  <c r="Q9" i="7"/>
  <c r="S18" i="90"/>
  <c r="R8" i="55"/>
  <c r="R5" i="55"/>
  <c r="R2" i="55"/>
  <c r="R7" i="55"/>
  <c r="R4" i="55"/>
  <c r="R5" i="30"/>
  <c r="R2" i="30"/>
  <c r="R4" i="30"/>
  <c r="R7" i="30"/>
  <c r="R8" i="30"/>
  <c r="R3" i="30"/>
  <c r="R6" i="55"/>
  <c r="R3" i="55"/>
  <c r="R6" i="30"/>
  <c r="R9" i="55"/>
  <c r="R9" i="30"/>
  <c r="O80" i="91"/>
  <c r="N3" i="46"/>
  <c r="N3" i="16"/>
  <c r="V8" i="90"/>
  <c r="U8" i="45"/>
  <c r="U6" i="45"/>
  <c r="U4" i="45"/>
  <c r="U2" i="45"/>
  <c r="U5" i="45"/>
  <c r="U7" i="45"/>
  <c r="U3" i="45"/>
  <c r="U2" i="27"/>
  <c r="U6" i="27"/>
  <c r="U7" i="27"/>
  <c r="U3" i="27"/>
  <c r="U8" i="27"/>
  <c r="U4" i="27"/>
  <c r="U5" i="27"/>
  <c r="U9" i="27"/>
  <c r="U9" i="45"/>
  <c r="V15" i="90"/>
  <c r="U8" i="52"/>
  <c r="U6" i="52"/>
  <c r="U4" i="52"/>
  <c r="U2" i="52"/>
  <c r="U7" i="52"/>
  <c r="U3" i="52"/>
  <c r="U5" i="52"/>
  <c r="U4" i="18"/>
  <c r="U8" i="18"/>
  <c r="U5" i="18"/>
  <c r="U2" i="18"/>
  <c r="U3" i="18"/>
  <c r="U7" i="18"/>
  <c r="U6" i="18"/>
  <c r="U9" i="52"/>
  <c r="U9" i="18"/>
  <c r="R5" i="41"/>
  <c r="T5" i="90"/>
  <c r="S8" i="42"/>
  <c r="S4" i="42"/>
  <c r="S6" i="15"/>
  <c r="S7" i="15"/>
  <c r="S7" i="42"/>
  <c r="S3" i="42"/>
  <c r="S8" i="15"/>
  <c r="S9" i="15"/>
  <c r="S6" i="42"/>
  <c r="S2" i="42"/>
  <c r="S2" i="15"/>
  <c r="S3" i="15"/>
  <c r="S4" i="15"/>
  <c r="S9" i="42"/>
  <c r="S5" i="42"/>
  <c r="S5" i="15"/>
  <c r="W8" i="90" l="1"/>
  <c r="V7" i="45"/>
  <c r="V5" i="45"/>
  <c r="V6" i="45"/>
  <c r="V4" i="45"/>
  <c r="V8" i="45"/>
  <c r="V3" i="45"/>
  <c r="V2" i="45"/>
  <c r="V5" i="27"/>
  <c r="V6" i="27"/>
  <c r="V2" i="27"/>
  <c r="V7" i="27"/>
  <c r="V3" i="27"/>
  <c r="V8" i="27"/>
  <c r="V9" i="27"/>
  <c r="V4" i="27"/>
  <c r="V9" i="45"/>
  <c r="T18" i="90"/>
  <c r="S7" i="55"/>
  <c r="S5" i="55"/>
  <c r="S8" i="55"/>
  <c r="S4" i="55"/>
  <c r="S2" i="55"/>
  <c r="S4" i="30"/>
  <c r="S8" i="30"/>
  <c r="S5" i="30"/>
  <c r="S2" i="30"/>
  <c r="S7" i="30"/>
  <c r="S3" i="55"/>
  <c r="S6" i="55"/>
  <c r="S3" i="30"/>
  <c r="S6" i="30"/>
  <c r="S9" i="30"/>
  <c r="S9" i="55"/>
  <c r="S4" i="90"/>
  <c r="R8" i="41"/>
  <c r="R8" i="7"/>
  <c r="R4" i="41"/>
  <c r="R6" i="41"/>
  <c r="R7" i="41" s="1"/>
  <c r="R6" i="7"/>
  <c r="R7" i="7" s="1"/>
  <c r="R2" i="41"/>
  <c r="R2" i="7"/>
  <c r="R9" i="41"/>
  <c r="R3" i="41"/>
  <c r="R3" i="7"/>
  <c r="R9" i="7"/>
  <c r="S17" i="90"/>
  <c r="R4" i="54"/>
  <c r="R2" i="54"/>
  <c r="R8" i="54"/>
  <c r="R5" i="54"/>
  <c r="R5" i="23"/>
  <c r="R2" i="23"/>
  <c r="R4" i="23"/>
  <c r="R8" i="23"/>
  <c r="R6" i="23"/>
  <c r="R7" i="23" s="1"/>
  <c r="R3" i="54"/>
  <c r="R3" i="23"/>
  <c r="R6" i="54"/>
  <c r="R7" i="54" s="1"/>
  <c r="R9" i="54"/>
  <c r="R9" i="23"/>
  <c r="O9" i="58"/>
  <c r="O9" i="33"/>
  <c r="O6" i="46"/>
  <c r="O7" i="46" s="1"/>
  <c r="O6" i="16"/>
  <c r="O7" i="16" s="1"/>
  <c r="O86" i="91"/>
  <c r="P83" i="91"/>
  <c r="R5" i="7"/>
  <c r="V13" i="90"/>
  <c r="U8" i="50"/>
  <c r="U8" i="17"/>
  <c r="U6" i="17"/>
  <c r="U7" i="17" s="1"/>
  <c r="U2" i="50"/>
  <c r="U6" i="50"/>
  <c r="U7" i="50" s="1"/>
  <c r="U2" i="17"/>
  <c r="U9" i="17"/>
  <c r="U5" i="17"/>
  <c r="U3" i="17"/>
  <c r="U4" i="17"/>
  <c r="U9" i="50"/>
  <c r="U3" i="50"/>
  <c r="U5" i="50"/>
  <c r="U4" i="50"/>
  <c r="P6" i="58"/>
  <c r="P6" i="33"/>
  <c r="P206" i="91"/>
  <c r="Q203" i="91"/>
  <c r="N9" i="46"/>
  <c r="N9" i="16"/>
  <c r="V21" i="90"/>
  <c r="U8" i="58"/>
  <c r="U4" i="58"/>
  <c r="U2" i="58"/>
  <c r="U7" i="58"/>
  <c r="U5" i="58"/>
  <c r="U5" i="33"/>
  <c r="U8" i="33"/>
  <c r="U4" i="33"/>
  <c r="U2" i="33"/>
  <c r="U7" i="33"/>
  <c r="S7" i="57"/>
  <c r="S2" i="57"/>
  <c r="R4" i="7"/>
  <c r="R3" i="90"/>
  <c r="Q4" i="40"/>
  <c r="Q8" i="40"/>
  <c r="Q5" i="40"/>
  <c r="Q2" i="40"/>
  <c r="Q4" i="6"/>
  <c r="Q5" i="6"/>
  <c r="Q8" i="6"/>
  <c r="Q2" i="6"/>
  <c r="Q6" i="6"/>
  <c r="Q7" i="6" s="1"/>
  <c r="Q3" i="40"/>
  <c r="Q6" i="40"/>
  <c r="Q7" i="40" s="1"/>
  <c r="Q3" i="6"/>
  <c r="Q9" i="6"/>
  <c r="Q9" i="40"/>
  <c r="R8" i="59"/>
  <c r="R7" i="59"/>
  <c r="R6" i="59"/>
  <c r="R9" i="34"/>
  <c r="R5" i="34"/>
  <c r="R3" i="34"/>
  <c r="R6" i="34"/>
  <c r="R7" i="34" s="1"/>
  <c r="R5" i="59"/>
  <c r="R4" i="59"/>
  <c r="R3" i="59"/>
  <c r="R2" i="59"/>
  <c r="R9" i="59"/>
  <c r="S22" i="90"/>
  <c r="R2" i="34"/>
  <c r="R8" i="34"/>
  <c r="R4" i="34"/>
  <c r="Q200" i="91"/>
  <c r="P3" i="58"/>
  <c r="P3" i="33"/>
  <c r="O82" i="91"/>
  <c r="N5" i="46"/>
  <c r="N5" i="16"/>
  <c r="P81" i="91"/>
  <c r="O4" i="46"/>
  <c r="O4" i="16"/>
  <c r="S2" i="90"/>
  <c r="R3" i="5"/>
  <c r="R8" i="39"/>
  <c r="R3" i="39"/>
  <c r="R8" i="5"/>
  <c r="R2" i="39"/>
  <c r="R5" i="39"/>
  <c r="R4" i="39"/>
  <c r="R2" i="5"/>
  <c r="R5" i="5"/>
  <c r="R4" i="5"/>
  <c r="R6" i="39"/>
  <c r="R7" i="39" s="1"/>
  <c r="R6" i="5"/>
  <c r="R7" i="5" s="1"/>
  <c r="R9" i="39"/>
  <c r="R9" i="5"/>
  <c r="V7" i="90"/>
  <c r="U8" i="44"/>
  <c r="U6" i="44"/>
  <c r="U4" i="44"/>
  <c r="U2" i="44"/>
  <c r="U7" i="44"/>
  <c r="U5" i="44"/>
  <c r="U3" i="44"/>
  <c r="U3" i="26"/>
  <c r="U7" i="26"/>
  <c r="U4" i="26"/>
  <c r="U8" i="26"/>
  <c r="U5" i="26"/>
  <c r="U6" i="26"/>
  <c r="U2" i="26"/>
  <c r="U9" i="26"/>
  <c r="U9" i="44"/>
  <c r="U20" i="90"/>
  <c r="T8" i="57"/>
  <c r="T3" i="57"/>
  <c r="T3" i="32"/>
  <c r="T8" i="32"/>
  <c r="T6" i="57"/>
  <c r="T6" i="32"/>
  <c r="T4" i="57"/>
  <c r="T5" i="57"/>
  <c r="T4" i="32"/>
  <c r="T5" i="32"/>
  <c r="T9" i="57"/>
  <c r="T9" i="32"/>
  <c r="W15" i="90"/>
  <c r="V8" i="52"/>
  <c r="V6" i="52"/>
  <c r="V4" i="52"/>
  <c r="V2" i="52"/>
  <c r="V3" i="52"/>
  <c r="V5" i="52"/>
  <c r="V7" i="52"/>
  <c r="V3" i="18"/>
  <c r="V7" i="18"/>
  <c r="V4" i="18"/>
  <c r="V8" i="18"/>
  <c r="V2" i="18"/>
  <c r="V6" i="18"/>
  <c r="V5" i="18"/>
  <c r="V9" i="52"/>
  <c r="V9" i="18"/>
  <c r="P80" i="91"/>
  <c r="O3" i="46"/>
  <c r="O3" i="16"/>
  <c r="U11" i="90"/>
  <c r="T8" i="48"/>
  <c r="T8" i="10"/>
  <c r="T3" i="10"/>
  <c r="T6" i="48"/>
  <c r="T7" i="48" s="1"/>
  <c r="T2" i="48"/>
  <c r="T2" i="10"/>
  <c r="T3" i="48"/>
  <c r="T6" i="10"/>
  <c r="T7" i="10" s="1"/>
  <c r="T5" i="48"/>
  <c r="T5" i="10"/>
  <c r="T9" i="48"/>
  <c r="T4" i="10"/>
  <c r="T9" i="10"/>
  <c r="T4" i="48"/>
  <c r="V12" i="90"/>
  <c r="U8" i="49"/>
  <c r="U6" i="49"/>
  <c r="U4" i="49"/>
  <c r="U5" i="49"/>
  <c r="U3" i="49"/>
  <c r="U4" i="11"/>
  <c r="U5" i="11"/>
  <c r="U8" i="11"/>
  <c r="U6" i="11"/>
  <c r="U3" i="11"/>
  <c r="U9" i="11"/>
  <c r="U7" i="49"/>
  <c r="U7" i="11"/>
  <c r="U9" i="49"/>
  <c r="U2" i="49"/>
  <c r="U2" i="11"/>
  <c r="U10" i="90"/>
  <c r="T5" i="47"/>
  <c r="T3" i="47"/>
  <c r="T8" i="47"/>
  <c r="T6" i="47"/>
  <c r="T6" i="9"/>
  <c r="T4" i="47"/>
  <c r="T3" i="9"/>
  <c r="T5" i="9"/>
  <c r="T8" i="9"/>
  <c r="T4" i="9"/>
  <c r="T9" i="47"/>
  <c r="T7" i="9"/>
  <c r="T9" i="9"/>
  <c r="T7" i="47"/>
  <c r="T2" i="47"/>
  <c r="T2" i="9"/>
  <c r="U19" i="90"/>
  <c r="T7" i="56"/>
  <c r="T5" i="56"/>
  <c r="T8" i="56"/>
  <c r="T4" i="56"/>
  <c r="T2" i="56"/>
  <c r="T2" i="31"/>
  <c r="T7" i="31"/>
  <c r="T4" i="31"/>
  <c r="T8" i="31"/>
  <c r="T5" i="31"/>
  <c r="T6" i="56"/>
  <c r="T3" i="56"/>
  <c r="T6" i="31"/>
  <c r="T3" i="31"/>
  <c r="T9" i="56"/>
  <c r="T9" i="31"/>
  <c r="V16" i="90"/>
  <c r="U8" i="53"/>
  <c r="U3" i="53"/>
  <c r="U5" i="53"/>
  <c r="U2" i="53"/>
  <c r="U4" i="53"/>
  <c r="U7" i="53"/>
  <c r="U6" i="53"/>
  <c r="U4" i="28"/>
  <c r="U8" i="28"/>
  <c r="U5" i="28"/>
  <c r="U2" i="28"/>
  <c r="U3" i="28"/>
  <c r="U7" i="28"/>
  <c r="U6" i="28"/>
  <c r="U9" i="28"/>
  <c r="U9" i="53"/>
  <c r="T14" i="90"/>
  <c r="S7" i="51"/>
  <c r="S8" i="51"/>
  <c r="S8" i="12"/>
  <c r="S7" i="12"/>
  <c r="S3" i="51"/>
  <c r="S6" i="51"/>
  <c r="S3" i="12"/>
  <c r="S6" i="12"/>
  <c r="S9" i="51"/>
  <c r="S9" i="12"/>
  <c r="S2" i="51"/>
  <c r="S2" i="12"/>
  <c r="S5" i="12"/>
  <c r="S4" i="12"/>
  <c r="S4" i="51"/>
  <c r="S5" i="51"/>
  <c r="S2" i="32"/>
  <c r="S7" i="32"/>
  <c r="W6" i="90"/>
  <c r="V7" i="43"/>
  <c r="V3" i="43"/>
  <c r="V6" i="43"/>
  <c r="V2" i="43"/>
  <c r="V5" i="43"/>
  <c r="V8" i="43"/>
  <c r="V4" i="43"/>
  <c r="V2" i="25"/>
  <c r="V6" i="25"/>
  <c r="V3" i="25"/>
  <c r="V7" i="25"/>
  <c r="V4" i="25"/>
  <c r="V8" i="25"/>
  <c r="V9" i="25"/>
  <c r="V5" i="25"/>
  <c r="V9" i="43"/>
  <c r="V9" i="90"/>
  <c r="U2" i="46"/>
  <c r="U8" i="46"/>
  <c r="U2" i="16"/>
  <c r="U8" i="16"/>
  <c r="S5" i="7"/>
  <c r="U5" i="90"/>
  <c r="T8" i="42"/>
  <c r="T4" i="42"/>
  <c r="T5" i="15"/>
  <c r="T7" i="42"/>
  <c r="T3" i="42"/>
  <c r="T6" i="15"/>
  <c r="T7" i="15"/>
  <c r="T3" i="15"/>
  <c r="T6" i="42"/>
  <c r="T2" i="42"/>
  <c r="T8" i="15"/>
  <c r="T9" i="15"/>
  <c r="T9" i="42"/>
  <c r="T5" i="42"/>
  <c r="T2" i="15"/>
  <c r="T4" i="15"/>
  <c r="W9" i="90" l="1"/>
  <c r="V8" i="46"/>
  <c r="V2" i="46"/>
  <c r="V8" i="16"/>
  <c r="V2" i="16"/>
  <c r="U14" i="90"/>
  <c r="T7" i="51"/>
  <c r="T8" i="51"/>
  <c r="T7" i="12"/>
  <c r="T8" i="12"/>
  <c r="T6" i="12"/>
  <c r="T3" i="51"/>
  <c r="T6" i="51"/>
  <c r="T3" i="12"/>
  <c r="T9" i="51"/>
  <c r="T9" i="12"/>
  <c r="T2" i="12"/>
  <c r="T2" i="51"/>
  <c r="T5" i="12"/>
  <c r="T4" i="51"/>
  <c r="T4" i="12"/>
  <c r="T5" i="51"/>
  <c r="S3" i="90"/>
  <c r="R2" i="40"/>
  <c r="R8" i="40"/>
  <c r="R5" i="40"/>
  <c r="R4" i="40"/>
  <c r="R4" i="6"/>
  <c r="R5" i="6"/>
  <c r="R8" i="6"/>
  <c r="R2" i="6"/>
  <c r="R6" i="40"/>
  <c r="R7" i="40" s="1"/>
  <c r="R6" i="6"/>
  <c r="R7" i="6" s="1"/>
  <c r="R3" i="40"/>
  <c r="R3" i="6"/>
  <c r="R9" i="6"/>
  <c r="R9" i="40"/>
  <c r="X6" i="90"/>
  <c r="W7" i="43"/>
  <c r="W5" i="43"/>
  <c r="W3" i="43"/>
  <c r="W8" i="43"/>
  <c r="W6" i="43"/>
  <c r="W4" i="43"/>
  <c r="W2" i="43"/>
  <c r="W5" i="25"/>
  <c r="W2" i="25"/>
  <c r="W6" i="25"/>
  <c r="W3" i="25"/>
  <c r="W7" i="25"/>
  <c r="W8" i="25"/>
  <c r="W4" i="25"/>
  <c r="W9" i="43"/>
  <c r="W9" i="25"/>
  <c r="R200" i="91"/>
  <c r="Q3" i="58"/>
  <c r="Q3" i="33"/>
  <c r="Q6" i="58"/>
  <c r="Q6" i="33"/>
  <c r="R203" i="91"/>
  <c r="Q206" i="91"/>
  <c r="P6" i="46"/>
  <c r="P7" i="46" s="1"/>
  <c r="P6" i="16"/>
  <c r="P7" i="16" s="1"/>
  <c r="Q83" i="91"/>
  <c r="P86" i="91"/>
  <c r="T17" i="90"/>
  <c r="S8" i="54"/>
  <c r="S5" i="54"/>
  <c r="S2" i="54"/>
  <c r="S4" i="54"/>
  <c r="S4" i="23"/>
  <c r="S5" i="23"/>
  <c r="S2" i="23"/>
  <c r="S8" i="23"/>
  <c r="S6" i="54"/>
  <c r="S7" i="54" s="1"/>
  <c r="S3" i="54"/>
  <c r="S6" i="23"/>
  <c r="S7" i="23" s="1"/>
  <c r="S3" i="23"/>
  <c r="S9" i="54"/>
  <c r="S9" i="23"/>
  <c r="T4" i="90"/>
  <c r="S8" i="41"/>
  <c r="S8" i="7"/>
  <c r="S4" i="41"/>
  <c r="S6" i="7"/>
  <c r="S7" i="7" s="1"/>
  <c r="S2" i="41"/>
  <c r="S6" i="41"/>
  <c r="S7" i="41" s="1"/>
  <c r="S2" i="7"/>
  <c r="S3" i="41"/>
  <c r="S9" i="7"/>
  <c r="S3" i="7"/>
  <c r="S9" i="41"/>
  <c r="T7" i="32"/>
  <c r="T2" i="32"/>
  <c r="P82" i="91"/>
  <c r="O5" i="46"/>
  <c r="O5" i="16"/>
  <c r="W21" i="90"/>
  <c r="V7" i="58"/>
  <c r="V5" i="58"/>
  <c r="V4" i="58"/>
  <c r="V8" i="58"/>
  <c r="V2" i="58"/>
  <c r="V4" i="33"/>
  <c r="V8" i="33"/>
  <c r="V2" i="33"/>
  <c r="V7" i="33"/>
  <c r="V5" i="33"/>
  <c r="P9" i="58"/>
  <c r="P9" i="33"/>
  <c r="O9" i="46"/>
  <c r="O9" i="16"/>
  <c r="W12" i="90"/>
  <c r="V8" i="49"/>
  <c r="V5" i="49"/>
  <c r="V3" i="49"/>
  <c r="V6" i="49"/>
  <c r="V4" i="49"/>
  <c r="V3" i="11"/>
  <c r="V4" i="11"/>
  <c r="V5" i="11"/>
  <c r="V6" i="11"/>
  <c r="V8" i="11"/>
  <c r="V9" i="49"/>
  <c r="V7" i="11"/>
  <c r="V7" i="49"/>
  <c r="V9" i="11"/>
  <c r="V2" i="11"/>
  <c r="V2" i="49"/>
  <c r="V20" i="90"/>
  <c r="U8" i="57"/>
  <c r="U3" i="57"/>
  <c r="U8" i="32"/>
  <c r="U3" i="32"/>
  <c r="U5" i="32"/>
  <c r="U4" i="57"/>
  <c r="U6" i="57"/>
  <c r="U5" i="57"/>
  <c r="U4" i="32"/>
  <c r="U6" i="32"/>
  <c r="U9" i="32"/>
  <c r="U9" i="57"/>
  <c r="T2" i="90"/>
  <c r="S3" i="5"/>
  <c r="S8" i="39"/>
  <c r="S3" i="39"/>
  <c r="S8" i="5"/>
  <c r="S5" i="39"/>
  <c r="S2" i="5"/>
  <c r="S6" i="39"/>
  <c r="S7" i="39" s="1"/>
  <c r="S5" i="5"/>
  <c r="S2" i="39"/>
  <c r="S4" i="39"/>
  <c r="S6" i="5"/>
  <c r="S7" i="5" s="1"/>
  <c r="S4" i="5"/>
  <c r="S9" i="39"/>
  <c r="S9" i="5"/>
  <c r="W16" i="90"/>
  <c r="V8" i="53"/>
  <c r="V6" i="53"/>
  <c r="V4" i="53"/>
  <c r="V2" i="53"/>
  <c r="V5" i="53"/>
  <c r="V7" i="53"/>
  <c r="V3" i="53"/>
  <c r="V3" i="28"/>
  <c r="V7" i="28"/>
  <c r="V4" i="28"/>
  <c r="V8" i="28"/>
  <c r="V2" i="28"/>
  <c r="V6" i="28"/>
  <c r="V5" i="28"/>
  <c r="V9" i="53"/>
  <c r="V9" i="28"/>
  <c r="W7" i="90"/>
  <c r="V7" i="44"/>
  <c r="V5" i="44"/>
  <c r="V8" i="44"/>
  <c r="V4" i="44"/>
  <c r="V3" i="44"/>
  <c r="V2" i="44"/>
  <c r="V6" i="44"/>
  <c r="V2" i="26"/>
  <c r="V6" i="26"/>
  <c r="V3" i="26"/>
  <c r="V7" i="26"/>
  <c r="V4" i="26"/>
  <c r="V8" i="26"/>
  <c r="V5" i="26"/>
  <c r="V9" i="44"/>
  <c r="V9" i="26"/>
  <c r="T22" i="90"/>
  <c r="S6" i="34"/>
  <c r="S7" i="34" s="1"/>
  <c r="S6" i="59"/>
  <c r="S5" i="59"/>
  <c r="S8" i="59"/>
  <c r="S7" i="59"/>
  <c r="S2" i="59"/>
  <c r="S3" i="34"/>
  <c r="S4" i="59"/>
  <c r="S3" i="59"/>
  <c r="S4" i="34"/>
  <c r="S9" i="59"/>
  <c r="S5" i="34"/>
  <c r="S8" i="34"/>
  <c r="S2" i="34"/>
  <c r="S9" i="34"/>
  <c r="S5" i="41"/>
  <c r="V19" i="90"/>
  <c r="U8" i="56"/>
  <c r="U4" i="56"/>
  <c r="U2" i="56"/>
  <c r="U7" i="56"/>
  <c r="U5" i="56"/>
  <c r="U5" i="31"/>
  <c r="U2" i="31"/>
  <c r="U7" i="31"/>
  <c r="U4" i="31"/>
  <c r="U8" i="31"/>
  <c r="U6" i="56"/>
  <c r="U3" i="56"/>
  <c r="U6" i="31"/>
  <c r="U3" i="31"/>
  <c r="U9" i="56"/>
  <c r="U9" i="31"/>
  <c r="Q80" i="91"/>
  <c r="P3" i="46"/>
  <c r="P3" i="16"/>
  <c r="U18" i="90"/>
  <c r="T7" i="55"/>
  <c r="T5" i="55"/>
  <c r="T8" i="55"/>
  <c r="T4" i="55"/>
  <c r="T2" i="55"/>
  <c r="T7" i="30"/>
  <c r="T4" i="30"/>
  <c r="T8" i="30"/>
  <c r="T2" i="30"/>
  <c r="T5" i="30"/>
  <c r="T6" i="55"/>
  <c r="T3" i="30"/>
  <c r="T6" i="30"/>
  <c r="T3" i="55"/>
  <c r="T9" i="55"/>
  <c r="T9" i="30"/>
  <c r="S4" i="7"/>
  <c r="V10" i="90"/>
  <c r="U5" i="47"/>
  <c r="U3" i="47"/>
  <c r="U8" i="47"/>
  <c r="U6" i="47"/>
  <c r="U4" i="47"/>
  <c r="U5" i="9"/>
  <c r="U6" i="9"/>
  <c r="U4" i="9"/>
  <c r="U8" i="9"/>
  <c r="U3" i="9"/>
  <c r="U7" i="9"/>
  <c r="U7" i="47"/>
  <c r="U9" i="47"/>
  <c r="U9" i="9"/>
  <c r="U2" i="9"/>
  <c r="U2" i="47"/>
  <c r="V11" i="90"/>
  <c r="U8" i="48"/>
  <c r="U8" i="10"/>
  <c r="U6" i="10"/>
  <c r="U7" i="10" s="1"/>
  <c r="U2" i="48"/>
  <c r="U3" i="10"/>
  <c r="U5" i="48"/>
  <c r="U5" i="10"/>
  <c r="U2" i="10"/>
  <c r="U3" i="48"/>
  <c r="U6" i="48"/>
  <c r="U7" i="48" s="1"/>
  <c r="U9" i="10"/>
  <c r="U9" i="48"/>
  <c r="U4" i="48"/>
  <c r="U4" i="10"/>
  <c r="X15" i="90"/>
  <c r="W7" i="52"/>
  <c r="W5" i="52"/>
  <c r="W3" i="52"/>
  <c r="W6" i="52"/>
  <c r="W8" i="52"/>
  <c r="W2" i="52"/>
  <c r="W4" i="52"/>
  <c r="W2" i="18"/>
  <c r="W6" i="18"/>
  <c r="W3" i="18"/>
  <c r="W7" i="18"/>
  <c r="W8" i="18"/>
  <c r="W5" i="18"/>
  <c r="W4" i="18"/>
  <c r="W9" i="52"/>
  <c r="W9" i="18"/>
  <c r="T7" i="57"/>
  <c r="T2" i="57"/>
  <c r="Q81" i="91"/>
  <c r="P4" i="46"/>
  <c r="P4" i="16"/>
  <c r="W13" i="90"/>
  <c r="V8" i="50"/>
  <c r="V8" i="17"/>
  <c r="V2" i="17"/>
  <c r="V6" i="50"/>
  <c r="V7" i="50" s="1"/>
  <c r="V2" i="50"/>
  <c r="V6" i="17"/>
  <c r="V7" i="17" s="1"/>
  <c r="V3" i="50"/>
  <c r="V5" i="17"/>
  <c r="V9" i="50"/>
  <c r="V5" i="50"/>
  <c r="V3" i="17"/>
  <c r="V9" i="17"/>
  <c r="V4" i="50"/>
  <c r="V4" i="17"/>
  <c r="X8" i="90"/>
  <c r="W7" i="45"/>
  <c r="W5" i="45"/>
  <c r="W3" i="45"/>
  <c r="W8" i="45"/>
  <c r="W2" i="45"/>
  <c r="W6" i="45"/>
  <c r="W4" i="45"/>
  <c r="W4" i="27"/>
  <c r="W5" i="27"/>
  <c r="W6" i="27"/>
  <c r="W2" i="27"/>
  <c r="W7" i="27"/>
  <c r="W3" i="27"/>
  <c r="W8" i="27"/>
  <c r="W9" i="27"/>
  <c r="W9" i="45"/>
  <c r="T4" i="7"/>
  <c r="T5" i="41"/>
  <c r="T5" i="7"/>
  <c r="V5" i="90"/>
  <c r="U7" i="42"/>
  <c r="U3" i="42"/>
  <c r="U4" i="15"/>
  <c r="U2" i="15"/>
  <c r="U5" i="15"/>
  <c r="U6" i="42"/>
  <c r="U2" i="42"/>
  <c r="U6" i="15"/>
  <c r="U7" i="15"/>
  <c r="U8" i="15"/>
  <c r="U9" i="42"/>
  <c r="U5" i="42"/>
  <c r="U9" i="15"/>
  <c r="U8" i="42"/>
  <c r="U4" i="42"/>
  <c r="U3" i="15"/>
  <c r="Q6" i="46" l="1"/>
  <c r="Q7" i="46" s="1"/>
  <c r="Q6" i="16"/>
  <c r="Q7" i="16" s="1"/>
  <c r="R83" i="91"/>
  <c r="Q86" i="91"/>
  <c r="R6" i="58"/>
  <c r="R6" i="33"/>
  <c r="R206" i="91"/>
  <c r="S203" i="91"/>
  <c r="Y15" i="90"/>
  <c r="X7" i="52"/>
  <c r="X5" i="52"/>
  <c r="X3" i="52"/>
  <c r="X8" i="52"/>
  <c r="X2" i="52"/>
  <c r="X4" i="52"/>
  <c r="X6" i="52"/>
  <c r="X5" i="18"/>
  <c r="X2" i="18"/>
  <c r="X6" i="18"/>
  <c r="X7" i="18"/>
  <c r="X8" i="18"/>
  <c r="X4" i="18"/>
  <c r="X3" i="18"/>
  <c r="X9" i="52"/>
  <c r="X9" i="18"/>
  <c r="X7" i="90"/>
  <c r="W7" i="44"/>
  <c r="W5" i="44"/>
  <c r="W3" i="44"/>
  <c r="W8" i="44"/>
  <c r="W6" i="44"/>
  <c r="W4" i="44"/>
  <c r="W2" i="44"/>
  <c r="W5" i="26"/>
  <c r="W2" i="26"/>
  <c r="W6" i="26"/>
  <c r="W3" i="26"/>
  <c r="W7" i="26"/>
  <c r="W4" i="26"/>
  <c r="W8" i="26"/>
  <c r="W9" i="26"/>
  <c r="W9" i="44"/>
  <c r="Q82" i="91"/>
  <c r="P5" i="46"/>
  <c r="P5" i="16"/>
  <c r="S200" i="91"/>
  <c r="R3" i="58"/>
  <c r="R3" i="33"/>
  <c r="T3" i="90"/>
  <c r="S8" i="40"/>
  <c r="S5" i="40"/>
  <c r="S4" i="40"/>
  <c r="S2" i="40"/>
  <c r="S4" i="6"/>
  <c r="S5" i="6"/>
  <c r="S8" i="6"/>
  <c r="S2" i="6"/>
  <c r="S3" i="6"/>
  <c r="S6" i="40"/>
  <c r="S7" i="40" s="1"/>
  <c r="S3" i="40"/>
  <c r="S6" i="6"/>
  <c r="S7" i="6" s="1"/>
  <c r="S9" i="6"/>
  <c r="S9" i="40"/>
  <c r="R81" i="91"/>
  <c r="Q4" i="46"/>
  <c r="Q4" i="16"/>
  <c r="R80" i="91"/>
  <c r="Q3" i="46"/>
  <c r="Q3" i="16"/>
  <c r="X16" i="90"/>
  <c r="W7" i="53"/>
  <c r="W2" i="53"/>
  <c r="W4" i="53"/>
  <c r="W3" i="53"/>
  <c r="W8" i="53"/>
  <c r="W6" i="53"/>
  <c r="W5" i="53"/>
  <c r="W2" i="28"/>
  <c r="W6" i="28"/>
  <c r="W3" i="28"/>
  <c r="W7" i="28"/>
  <c r="W8" i="28"/>
  <c r="W5" i="28"/>
  <c r="W4" i="28"/>
  <c r="W9" i="53"/>
  <c r="W9" i="28"/>
  <c r="W20" i="90"/>
  <c r="V3" i="57"/>
  <c r="V8" i="57"/>
  <c r="V3" i="32"/>
  <c r="V8" i="32"/>
  <c r="V4" i="32"/>
  <c r="V6" i="32"/>
  <c r="V5" i="57"/>
  <c r="V4" i="57"/>
  <c r="V6" i="57"/>
  <c r="V5" i="32"/>
  <c r="V9" i="32"/>
  <c r="V9" i="57"/>
  <c r="X21" i="90"/>
  <c r="W7" i="58"/>
  <c r="W5" i="58"/>
  <c r="W8" i="58"/>
  <c r="W4" i="58"/>
  <c r="W2" i="58"/>
  <c r="W7" i="33"/>
  <c r="W8" i="33"/>
  <c r="W2" i="33"/>
  <c r="W4" i="33"/>
  <c r="W5" i="33"/>
  <c r="U17" i="90"/>
  <c r="T8" i="54"/>
  <c r="T5" i="54"/>
  <c r="T2" i="54"/>
  <c r="T4" i="54"/>
  <c r="T8" i="23"/>
  <c r="T4" i="23"/>
  <c r="T2" i="23"/>
  <c r="T5" i="23"/>
  <c r="T6" i="54"/>
  <c r="T7" i="54" s="1"/>
  <c r="T3" i="54"/>
  <c r="T6" i="23"/>
  <c r="T7" i="23" s="1"/>
  <c r="T3" i="23"/>
  <c r="T9" i="54"/>
  <c r="T9" i="23"/>
  <c r="Y6" i="90"/>
  <c r="X6" i="43"/>
  <c r="X2" i="43"/>
  <c r="X5" i="43"/>
  <c r="X8" i="43"/>
  <c r="X4" i="43"/>
  <c r="X7" i="43"/>
  <c r="X3" i="43"/>
  <c r="X4" i="25"/>
  <c r="X8" i="25"/>
  <c r="X5" i="25"/>
  <c r="X2" i="25"/>
  <c r="X6" i="25"/>
  <c r="X7" i="25"/>
  <c r="X3" i="25"/>
  <c r="X9" i="43"/>
  <c r="X9" i="25"/>
  <c r="V14" i="90"/>
  <c r="U8" i="51"/>
  <c r="U7" i="51"/>
  <c r="U7" i="12"/>
  <c r="U8" i="12"/>
  <c r="U3" i="51"/>
  <c r="U3" i="12"/>
  <c r="U6" i="12"/>
  <c r="U9" i="12"/>
  <c r="U6" i="51"/>
  <c r="U9" i="51"/>
  <c r="U2" i="12"/>
  <c r="U2" i="51"/>
  <c r="U5" i="51"/>
  <c r="U4" i="51"/>
  <c r="U4" i="12"/>
  <c r="U5" i="12"/>
  <c r="Y8" i="90"/>
  <c r="X8" i="45"/>
  <c r="X6" i="45"/>
  <c r="X5" i="45"/>
  <c r="X3" i="45"/>
  <c r="X7" i="45"/>
  <c r="X2" i="45"/>
  <c r="X4" i="45"/>
  <c r="X3" i="27"/>
  <c r="X7" i="27"/>
  <c r="X4" i="27"/>
  <c r="X8" i="27"/>
  <c r="X5" i="27"/>
  <c r="X6" i="27"/>
  <c r="X2" i="27"/>
  <c r="X9" i="45"/>
  <c r="X9" i="27"/>
  <c r="W11" i="90"/>
  <c r="V8" i="48"/>
  <c r="V8" i="10"/>
  <c r="V5" i="48"/>
  <c r="V6" i="48"/>
  <c r="V7" i="48" s="1"/>
  <c r="V2" i="48"/>
  <c r="V3" i="48"/>
  <c r="V2" i="10"/>
  <c r="V5" i="10"/>
  <c r="V6" i="10"/>
  <c r="V7" i="10" s="1"/>
  <c r="V3" i="10"/>
  <c r="V4" i="48"/>
  <c r="V9" i="10"/>
  <c r="V9" i="48"/>
  <c r="V4" i="10"/>
  <c r="T4" i="34"/>
  <c r="T6" i="34"/>
  <c r="T7" i="34" s="1"/>
  <c r="T8" i="34"/>
  <c r="T3" i="34"/>
  <c r="T7" i="59"/>
  <c r="T6" i="59"/>
  <c r="T9" i="59"/>
  <c r="T2" i="59"/>
  <c r="T9" i="34"/>
  <c r="U22" i="90"/>
  <c r="T5" i="34"/>
  <c r="T4" i="59"/>
  <c r="T5" i="59"/>
  <c r="T3" i="59"/>
  <c r="T2" i="34"/>
  <c r="T8" i="59"/>
  <c r="U2" i="32"/>
  <c r="U7" i="32"/>
  <c r="W10" i="90"/>
  <c r="V8" i="47"/>
  <c r="V6" i="47"/>
  <c r="V4" i="47"/>
  <c r="V5" i="47"/>
  <c r="V3" i="47"/>
  <c r="V4" i="9"/>
  <c r="V8" i="9"/>
  <c r="V5" i="9"/>
  <c r="V3" i="9"/>
  <c r="V6" i="9"/>
  <c r="V7" i="9"/>
  <c r="V7" i="47"/>
  <c r="V9" i="47"/>
  <c r="V9" i="9"/>
  <c r="V2" i="9"/>
  <c r="V2" i="47"/>
  <c r="U2" i="90"/>
  <c r="T3" i="39"/>
  <c r="T8" i="39"/>
  <c r="T8" i="5"/>
  <c r="T3" i="5"/>
  <c r="T5" i="39"/>
  <c r="T2" i="5"/>
  <c r="T4" i="5"/>
  <c r="T6" i="39"/>
  <c r="T7" i="39" s="1"/>
  <c r="T5" i="5"/>
  <c r="T2" i="39"/>
  <c r="T6" i="5"/>
  <c r="T7" i="5" s="1"/>
  <c r="T4" i="39"/>
  <c r="T9" i="39"/>
  <c r="T9" i="5"/>
  <c r="X13" i="90"/>
  <c r="W8" i="50"/>
  <c r="W8" i="17"/>
  <c r="W6" i="17"/>
  <c r="W7" i="17" s="1"/>
  <c r="W2" i="50"/>
  <c r="W2" i="17"/>
  <c r="W6" i="50"/>
  <c r="W7" i="50" s="1"/>
  <c r="W5" i="50"/>
  <c r="W4" i="17"/>
  <c r="W9" i="17"/>
  <c r="W4" i="50"/>
  <c r="W5" i="17"/>
  <c r="W9" i="50"/>
  <c r="W3" i="50"/>
  <c r="W3" i="17"/>
  <c r="V18" i="90"/>
  <c r="U8" i="55"/>
  <c r="U4" i="55"/>
  <c r="U7" i="55"/>
  <c r="U5" i="55"/>
  <c r="U2" i="55"/>
  <c r="U2" i="30"/>
  <c r="U7" i="30"/>
  <c r="U8" i="30"/>
  <c r="U4" i="30"/>
  <c r="U5" i="30"/>
  <c r="U3" i="55"/>
  <c r="U6" i="55"/>
  <c r="U3" i="30"/>
  <c r="U6" i="30"/>
  <c r="U9" i="55"/>
  <c r="U9" i="30"/>
  <c r="W19" i="90"/>
  <c r="V8" i="56"/>
  <c r="V4" i="56"/>
  <c r="V2" i="56"/>
  <c r="V7" i="56"/>
  <c r="V5" i="56"/>
  <c r="V4" i="31"/>
  <c r="V2" i="31"/>
  <c r="V7" i="31"/>
  <c r="V5" i="31"/>
  <c r="V8" i="31"/>
  <c r="V3" i="31"/>
  <c r="V6" i="31"/>
  <c r="V6" i="56"/>
  <c r="V3" i="56"/>
  <c r="V9" i="56"/>
  <c r="V9" i="31"/>
  <c r="U2" i="57"/>
  <c r="U7" i="57"/>
  <c r="X12" i="90"/>
  <c r="W8" i="49"/>
  <c r="W5" i="49"/>
  <c r="W3" i="49"/>
  <c r="W6" i="49"/>
  <c r="W4" i="49"/>
  <c r="W6" i="11"/>
  <c r="W3" i="11"/>
  <c r="W4" i="11"/>
  <c r="W8" i="11"/>
  <c r="W5" i="11"/>
  <c r="W9" i="49"/>
  <c r="W7" i="49"/>
  <c r="W7" i="11"/>
  <c r="W9" i="11"/>
  <c r="W2" i="49"/>
  <c r="W2" i="11"/>
  <c r="U4" i="90"/>
  <c r="T8" i="41"/>
  <c r="T8" i="7"/>
  <c r="T4" i="41"/>
  <c r="T2" i="7"/>
  <c r="T6" i="41"/>
  <c r="T7" i="41" s="1"/>
  <c r="T2" i="41"/>
  <c r="T6" i="7"/>
  <c r="T7" i="7" s="1"/>
  <c r="T3" i="41"/>
  <c r="T9" i="7"/>
  <c r="T9" i="41"/>
  <c r="T3" i="7"/>
  <c r="P9" i="46"/>
  <c r="P9" i="16"/>
  <c r="Q9" i="58"/>
  <c r="Q9" i="33"/>
  <c r="X9" i="90"/>
  <c r="W8" i="46"/>
  <c r="W2" i="46"/>
  <c r="W2" i="16"/>
  <c r="W8" i="16"/>
  <c r="U4" i="7"/>
  <c r="U5" i="7"/>
  <c r="U5" i="41"/>
  <c r="W5" i="90"/>
  <c r="V7" i="42"/>
  <c r="V3" i="42"/>
  <c r="V3" i="15"/>
  <c r="V6" i="42"/>
  <c r="V2" i="42"/>
  <c r="V4" i="15"/>
  <c r="V5" i="15"/>
  <c r="V9" i="42"/>
  <c r="V5" i="42"/>
  <c r="V6" i="15"/>
  <c r="V7" i="15"/>
  <c r="V8" i="42"/>
  <c r="V4" i="42"/>
  <c r="V8" i="15"/>
  <c r="V2" i="15"/>
  <c r="V9" i="15"/>
  <c r="W14" i="90" l="1"/>
  <c r="V8" i="51"/>
  <c r="V7" i="51"/>
  <c r="V8" i="12"/>
  <c r="V7" i="12"/>
  <c r="V6" i="12"/>
  <c r="V3" i="12"/>
  <c r="V9" i="51"/>
  <c r="V9" i="12"/>
  <c r="V6" i="51"/>
  <c r="V3" i="51"/>
  <c r="V2" i="12"/>
  <c r="V2" i="51"/>
  <c r="V5" i="51"/>
  <c r="V4" i="51"/>
  <c r="V5" i="12"/>
  <c r="V4" i="12"/>
  <c r="V17" i="90"/>
  <c r="U4" i="54"/>
  <c r="U2" i="54"/>
  <c r="U5" i="54"/>
  <c r="U8" i="54"/>
  <c r="U2" i="23"/>
  <c r="U8" i="23"/>
  <c r="U4" i="23"/>
  <c r="U5" i="23"/>
  <c r="U3" i="54"/>
  <c r="U3" i="23"/>
  <c r="U6" i="54"/>
  <c r="U7" i="54" s="1"/>
  <c r="U6" i="23"/>
  <c r="U7" i="23" s="1"/>
  <c r="U9" i="54"/>
  <c r="U9" i="23"/>
  <c r="X20" i="90"/>
  <c r="W8" i="57"/>
  <c r="W3" i="57"/>
  <c r="W8" i="32"/>
  <c r="W3" i="32"/>
  <c r="W6" i="32"/>
  <c r="W4" i="57"/>
  <c r="W4" i="32"/>
  <c r="W5" i="57"/>
  <c r="W5" i="32"/>
  <c r="W6" i="57"/>
  <c r="W9" i="57"/>
  <c r="W9" i="32"/>
  <c r="S80" i="91"/>
  <c r="R3" i="46"/>
  <c r="R3" i="16"/>
  <c r="R82" i="91"/>
  <c r="Q5" i="46"/>
  <c r="Q5" i="16"/>
  <c r="R9" i="58"/>
  <c r="R9" i="33"/>
  <c r="R6" i="46"/>
  <c r="R7" i="46" s="1"/>
  <c r="R6" i="16"/>
  <c r="R7" i="16" s="1"/>
  <c r="R86" i="91"/>
  <c r="S83" i="91"/>
  <c r="Y12" i="90"/>
  <c r="X8" i="49"/>
  <c r="X6" i="49"/>
  <c r="X4" i="49"/>
  <c r="X5" i="49"/>
  <c r="X3" i="49"/>
  <c r="X5" i="11"/>
  <c r="X3" i="11"/>
  <c r="X6" i="11"/>
  <c r="X8" i="11"/>
  <c r="X4" i="11"/>
  <c r="X7" i="49"/>
  <c r="X7" i="11"/>
  <c r="X9" i="49"/>
  <c r="X9" i="11"/>
  <c r="X2" i="49"/>
  <c r="X2" i="11"/>
  <c r="W18" i="90"/>
  <c r="V8" i="55"/>
  <c r="V7" i="55"/>
  <c r="V4" i="55"/>
  <c r="V2" i="55"/>
  <c r="V5" i="55"/>
  <c r="V5" i="30"/>
  <c r="V2" i="30"/>
  <c r="V7" i="30"/>
  <c r="V8" i="30"/>
  <c r="V4" i="30"/>
  <c r="V6" i="55"/>
  <c r="V3" i="55"/>
  <c r="V6" i="30"/>
  <c r="V3" i="30"/>
  <c r="V9" i="30"/>
  <c r="V9" i="55"/>
  <c r="U7" i="59"/>
  <c r="U4" i="34"/>
  <c r="U6" i="34"/>
  <c r="U7" i="34" s="1"/>
  <c r="U4" i="59"/>
  <c r="U3" i="34"/>
  <c r="U8" i="34"/>
  <c r="V22" i="90"/>
  <c r="U2" i="34"/>
  <c r="U5" i="34"/>
  <c r="U3" i="59"/>
  <c r="U6" i="59"/>
  <c r="U5" i="59"/>
  <c r="U9" i="59"/>
  <c r="U2" i="59"/>
  <c r="U9" i="34"/>
  <c r="U8" i="59"/>
  <c r="X11" i="90"/>
  <c r="W8" i="48"/>
  <c r="W8" i="10"/>
  <c r="W5" i="10"/>
  <c r="W3" i="10"/>
  <c r="W2" i="10"/>
  <c r="W6" i="10"/>
  <c r="W7" i="10" s="1"/>
  <c r="W5" i="48"/>
  <c r="W3" i="48"/>
  <c r="W2" i="48"/>
  <c r="W6" i="48"/>
  <c r="W7" i="48" s="1"/>
  <c r="W9" i="10"/>
  <c r="W4" i="10"/>
  <c r="W4" i="48"/>
  <c r="W9" i="48"/>
  <c r="V2" i="32"/>
  <c r="V7" i="32"/>
  <c r="Z8" i="90"/>
  <c r="Y8" i="45"/>
  <c r="Y6" i="45"/>
  <c r="Y4" i="45"/>
  <c r="Y7" i="45"/>
  <c r="Y2" i="45"/>
  <c r="Y5" i="45"/>
  <c r="Y3" i="45"/>
  <c r="Y2" i="27"/>
  <c r="Y6" i="27"/>
  <c r="Y3" i="27"/>
  <c r="Y4" i="27"/>
  <c r="Y8" i="27"/>
  <c r="Y5" i="27"/>
  <c r="Y7" i="27"/>
  <c r="Y9" i="27"/>
  <c r="Y9" i="45"/>
  <c r="Y21" i="90"/>
  <c r="X8" i="58"/>
  <c r="X4" i="58"/>
  <c r="X2" i="58"/>
  <c r="X5" i="58"/>
  <c r="X7" i="58"/>
  <c r="X2" i="33"/>
  <c r="X5" i="33"/>
  <c r="X7" i="33"/>
  <c r="X8" i="33"/>
  <c r="X4" i="33"/>
  <c r="V2" i="57"/>
  <c r="V7" i="57"/>
  <c r="S81" i="91"/>
  <c r="R4" i="46"/>
  <c r="R4" i="16"/>
  <c r="S6" i="58"/>
  <c r="S6" i="33"/>
  <c r="T203" i="91"/>
  <c r="S206" i="91"/>
  <c r="Q9" i="46"/>
  <c r="Q9" i="16"/>
  <c r="V2" i="90"/>
  <c r="U3" i="39"/>
  <c r="U8" i="39"/>
  <c r="U8" i="5"/>
  <c r="U3" i="5"/>
  <c r="U4" i="39"/>
  <c r="U5" i="39"/>
  <c r="U6" i="39"/>
  <c r="U7" i="39" s="1"/>
  <c r="U5" i="5"/>
  <c r="U2" i="5"/>
  <c r="U6" i="5"/>
  <c r="U7" i="5" s="1"/>
  <c r="U2" i="39"/>
  <c r="U4" i="5"/>
  <c r="U9" i="5"/>
  <c r="U9" i="39"/>
  <c r="Y9" i="90"/>
  <c r="X2" i="46"/>
  <c r="X8" i="46"/>
  <c r="X2" i="16"/>
  <c r="X8" i="16"/>
  <c r="V4" i="90"/>
  <c r="U8" i="41"/>
  <c r="U8" i="7"/>
  <c r="U4" i="41"/>
  <c r="U6" i="7"/>
  <c r="U7" i="7" s="1"/>
  <c r="U6" i="41"/>
  <c r="U7" i="41" s="1"/>
  <c r="U2" i="7"/>
  <c r="U2" i="41"/>
  <c r="U3" i="41"/>
  <c r="U3" i="7"/>
  <c r="U9" i="41"/>
  <c r="U9" i="7"/>
  <c r="X19" i="90"/>
  <c r="W7" i="56"/>
  <c r="W5" i="56"/>
  <c r="W2" i="56"/>
  <c r="W4" i="56"/>
  <c r="W8" i="56"/>
  <c r="W5" i="31"/>
  <c r="W8" i="31"/>
  <c r="W2" i="31"/>
  <c r="W4" i="31"/>
  <c r="W7" i="31"/>
  <c r="W6" i="31"/>
  <c r="W3" i="31"/>
  <c r="W6" i="56"/>
  <c r="W3" i="56"/>
  <c r="W9" i="56"/>
  <c r="W9" i="31"/>
  <c r="Y13" i="90"/>
  <c r="X8" i="50"/>
  <c r="X8" i="17"/>
  <c r="X6" i="50"/>
  <c r="X7" i="50" s="1"/>
  <c r="X2" i="50"/>
  <c r="X6" i="17"/>
  <c r="X7" i="17" s="1"/>
  <c r="X2" i="17"/>
  <c r="X4" i="17"/>
  <c r="X9" i="17"/>
  <c r="X3" i="17"/>
  <c r="X5" i="50"/>
  <c r="X3" i="50"/>
  <c r="X5" i="17"/>
  <c r="X4" i="50"/>
  <c r="X9" i="50"/>
  <c r="X10" i="90"/>
  <c r="W8" i="47"/>
  <c r="W6" i="47"/>
  <c r="W4" i="47"/>
  <c r="W5" i="47"/>
  <c r="W3" i="47"/>
  <c r="W3" i="9"/>
  <c r="W4" i="9"/>
  <c r="W8" i="9"/>
  <c r="W5" i="9"/>
  <c r="W6" i="9"/>
  <c r="W9" i="47"/>
  <c r="W7" i="47"/>
  <c r="W9" i="9"/>
  <c r="W7" i="9"/>
  <c r="W2" i="9"/>
  <c r="W2" i="47"/>
  <c r="Z6" i="90"/>
  <c r="Y8" i="43"/>
  <c r="Y6" i="43"/>
  <c r="Y4" i="43"/>
  <c r="Y2" i="43"/>
  <c r="Y7" i="43"/>
  <c r="Y5" i="43"/>
  <c r="Y3" i="43"/>
  <c r="Y3" i="25"/>
  <c r="Y7" i="25"/>
  <c r="Y4" i="25"/>
  <c r="Y8" i="25"/>
  <c r="Y5" i="25"/>
  <c r="Y9" i="25"/>
  <c r="Y6" i="25"/>
  <c r="Y2" i="25"/>
  <c r="Y9" i="43"/>
  <c r="Y16" i="90"/>
  <c r="X7" i="53"/>
  <c r="X5" i="53"/>
  <c r="X3" i="53"/>
  <c r="X4" i="53"/>
  <c r="X6" i="53"/>
  <c r="X8" i="53"/>
  <c r="X2" i="53"/>
  <c r="X5" i="28"/>
  <c r="X2" i="28"/>
  <c r="X6" i="28"/>
  <c r="X7" i="28"/>
  <c r="X8" i="28"/>
  <c r="X4" i="28"/>
  <c r="X3" i="28"/>
  <c r="X9" i="28"/>
  <c r="X9" i="53"/>
  <c r="T200" i="91"/>
  <c r="S3" i="58"/>
  <c r="S3" i="33"/>
  <c r="Y7" i="90"/>
  <c r="X8" i="44"/>
  <c r="X6" i="44"/>
  <c r="X4" i="44"/>
  <c r="X7" i="44"/>
  <c r="X2" i="44"/>
  <c r="X5" i="44"/>
  <c r="X3" i="44"/>
  <c r="X4" i="26"/>
  <c r="X8" i="26"/>
  <c r="X5" i="26"/>
  <c r="X2" i="26"/>
  <c r="X6" i="26"/>
  <c r="X3" i="26"/>
  <c r="X7" i="26"/>
  <c r="X9" i="44"/>
  <c r="X9" i="26"/>
  <c r="U3" i="90"/>
  <c r="T2" i="40"/>
  <c r="T5" i="40"/>
  <c r="T4" i="40"/>
  <c r="T8" i="40"/>
  <c r="T2" i="6"/>
  <c r="T4" i="6"/>
  <c r="T5" i="6"/>
  <c r="T8" i="6"/>
  <c r="T6" i="40"/>
  <c r="T7" i="40" s="1"/>
  <c r="T3" i="40"/>
  <c r="T3" i="6"/>
  <c r="T6" i="6"/>
  <c r="T7" i="6" s="1"/>
  <c r="T9" i="6"/>
  <c r="T9" i="40"/>
  <c r="Z15" i="90"/>
  <c r="Y8" i="52"/>
  <c r="Y6" i="52"/>
  <c r="Y4" i="52"/>
  <c r="Y2" i="52"/>
  <c r="Y3" i="52"/>
  <c r="Y5" i="52"/>
  <c r="Y7" i="52"/>
  <c r="Y4" i="18"/>
  <c r="Y8" i="18"/>
  <c r="Y5" i="18"/>
  <c r="Y6" i="18"/>
  <c r="Y7" i="18"/>
  <c r="Y3" i="18"/>
  <c r="Y2" i="18"/>
  <c r="Y9" i="52"/>
  <c r="Y9" i="18"/>
  <c r="V5" i="7"/>
  <c r="X5" i="90"/>
  <c r="W6" i="42"/>
  <c r="W2" i="42"/>
  <c r="W2" i="15"/>
  <c r="W3" i="15"/>
  <c r="W9" i="42"/>
  <c r="W5" i="42"/>
  <c r="W4" i="15"/>
  <c r="W5" i="15"/>
  <c r="W6" i="15"/>
  <c r="W8" i="42"/>
  <c r="W4" i="42"/>
  <c r="W7" i="15"/>
  <c r="W7" i="42"/>
  <c r="W3" i="42"/>
  <c r="W9" i="15"/>
  <c r="W8" i="15"/>
  <c r="Y10" i="90" l="1"/>
  <c r="X5" i="47"/>
  <c r="X3" i="47"/>
  <c r="X8" i="47"/>
  <c r="X6" i="47"/>
  <c r="X4" i="47"/>
  <c r="X6" i="9"/>
  <c r="X3" i="9"/>
  <c r="X4" i="9"/>
  <c r="X5" i="9"/>
  <c r="X8" i="9"/>
  <c r="X7" i="47"/>
  <c r="X7" i="9"/>
  <c r="X9" i="47"/>
  <c r="X9" i="9"/>
  <c r="X2" i="9"/>
  <c r="X2" i="47"/>
  <c r="Y19" i="90"/>
  <c r="X7" i="56"/>
  <c r="X5" i="56"/>
  <c r="X2" i="56"/>
  <c r="X4" i="56"/>
  <c r="X8" i="56"/>
  <c r="X2" i="31"/>
  <c r="X4" i="31"/>
  <c r="X7" i="31"/>
  <c r="X5" i="31"/>
  <c r="X8" i="31"/>
  <c r="X6" i="56"/>
  <c r="X3" i="31"/>
  <c r="X6" i="31"/>
  <c r="X3" i="56"/>
  <c r="X9" i="56"/>
  <c r="X9" i="31"/>
  <c r="W4" i="90"/>
  <c r="V8" i="41"/>
  <c r="V8" i="7"/>
  <c r="V4" i="41"/>
  <c r="V2" i="41"/>
  <c r="V6" i="41"/>
  <c r="V7" i="41" s="1"/>
  <c r="V6" i="7"/>
  <c r="V7" i="7" s="1"/>
  <c r="V2" i="7"/>
  <c r="V9" i="7"/>
  <c r="V3" i="41"/>
  <c r="V9" i="41"/>
  <c r="V3" i="7"/>
  <c r="W2" i="90"/>
  <c r="V3" i="5"/>
  <c r="V3" i="39"/>
  <c r="V8" i="5"/>
  <c r="V8" i="39"/>
  <c r="V4" i="5"/>
  <c r="V2" i="39"/>
  <c r="V5" i="5"/>
  <c r="V2" i="5"/>
  <c r="V4" i="39"/>
  <c r="V5" i="39"/>
  <c r="V6" i="39"/>
  <c r="V7" i="39" s="1"/>
  <c r="V6" i="5"/>
  <c r="V7" i="5" s="1"/>
  <c r="V9" i="5"/>
  <c r="V9" i="39"/>
  <c r="T6" i="58"/>
  <c r="T6" i="33"/>
  <c r="T206" i="91"/>
  <c r="U203" i="91"/>
  <c r="Y11" i="90"/>
  <c r="X8" i="48"/>
  <c r="X8" i="10"/>
  <c r="X6" i="48"/>
  <c r="X7" i="48" s="1"/>
  <c r="X5" i="48"/>
  <c r="X3" i="10"/>
  <c r="X6" i="10"/>
  <c r="X7" i="10" s="1"/>
  <c r="X5" i="10"/>
  <c r="X2" i="48"/>
  <c r="X2" i="10"/>
  <c r="X3" i="48"/>
  <c r="X4" i="48"/>
  <c r="X9" i="48"/>
  <c r="X4" i="10"/>
  <c r="X9" i="10"/>
  <c r="AA15" i="90"/>
  <c r="Z8" i="52"/>
  <c r="Z6" i="52"/>
  <c r="Z4" i="52"/>
  <c r="Z2" i="52"/>
  <c r="Z5" i="52"/>
  <c r="Z7" i="52"/>
  <c r="Z3" i="52"/>
  <c r="Z3" i="18"/>
  <c r="Z7" i="18"/>
  <c r="Z4" i="18"/>
  <c r="Z8" i="18"/>
  <c r="Z5" i="18"/>
  <c r="Z6" i="18"/>
  <c r="Z2" i="18"/>
  <c r="Z9" i="52"/>
  <c r="Z9" i="18"/>
  <c r="Z7" i="90"/>
  <c r="Y8" i="44"/>
  <c r="Y6" i="44"/>
  <c r="Y4" i="44"/>
  <c r="Y2" i="44"/>
  <c r="Y7" i="44"/>
  <c r="Y5" i="44"/>
  <c r="Y3" i="44"/>
  <c r="Y3" i="26"/>
  <c r="Y7" i="26"/>
  <c r="Y4" i="26"/>
  <c r="Y8" i="26"/>
  <c r="Y5" i="26"/>
  <c r="Y2" i="26"/>
  <c r="Y6" i="26"/>
  <c r="Y9" i="26"/>
  <c r="Y9" i="44"/>
  <c r="Z16" i="90"/>
  <c r="Y6" i="53"/>
  <c r="Y8" i="53"/>
  <c r="Y3" i="53"/>
  <c r="Y2" i="53"/>
  <c r="Y7" i="53"/>
  <c r="Y5" i="53"/>
  <c r="Y4" i="53"/>
  <c r="Y4" i="28"/>
  <c r="Y8" i="28"/>
  <c r="Y5" i="28"/>
  <c r="Y6" i="28"/>
  <c r="Y7" i="28"/>
  <c r="Y3" i="28"/>
  <c r="Y2" i="28"/>
  <c r="Y9" i="28"/>
  <c r="Y9" i="53"/>
  <c r="Z21" i="90"/>
  <c r="Y8" i="58"/>
  <c r="Y4" i="58"/>
  <c r="Y2" i="58"/>
  <c r="Y7" i="58"/>
  <c r="Y5" i="58"/>
  <c r="Y5" i="33"/>
  <c r="Y2" i="33"/>
  <c r="Y4" i="33"/>
  <c r="Y7" i="33"/>
  <c r="Y8" i="33"/>
  <c r="W22" i="90"/>
  <c r="V3" i="34"/>
  <c r="V5" i="59"/>
  <c r="V4" i="59"/>
  <c r="V2" i="34"/>
  <c r="V3" i="59"/>
  <c r="V5" i="34"/>
  <c r="V8" i="34"/>
  <c r="V6" i="59"/>
  <c r="V4" i="34"/>
  <c r="V6" i="34"/>
  <c r="V7" i="34" s="1"/>
  <c r="V9" i="34"/>
  <c r="V2" i="59"/>
  <c r="V7" i="59"/>
  <c r="V8" i="59"/>
  <c r="V9" i="59"/>
  <c r="Z12" i="90"/>
  <c r="Y8" i="49"/>
  <c r="Y6" i="49"/>
  <c r="Y4" i="49"/>
  <c r="Y5" i="49"/>
  <c r="Y3" i="49"/>
  <c r="Y4" i="11"/>
  <c r="Y5" i="11"/>
  <c r="Y3" i="11"/>
  <c r="Y6" i="11"/>
  <c r="Y8" i="11"/>
  <c r="Y9" i="49"/>
  <c r="Y9" i="11"/>
  <c r="Y7" i="49"/>
  <c r="Y7" i="11"/>
  <c r="Y2" i="49"/>
  <c r="Y2" i="11"/>
  <c r="T80" i="91"/>
  <c r="S3" i="46"/>
  <c r="S3" i="16"/>
  <c r="W2" i="32"/>
  <c r="W7" i="32"/>
  <c r="W17" i="90"/>
  <c r="V4" i="54"/>
  <c r="V2" i="54"/>
  <c r="V5" i="54"/>
  <c r="V8" i="54"/>
  <c r="V5" i="23"/>
  <c r="V2" i="23"/>
  <c r="V8" i="23"/>
  <c r="V4" i="23"/>
  <c r="V3" i="54"/>
  <c r="V3" i="23"/>
  <c r="V6" i="54"/>
  <c r="V7" i="54" s="1"/>
  <c r="V6" i="23"/>
  <c r="V7" i="23" s="1"/>
  <c r="V9" i="23"/>
  <c r="V9" i="54"/>
  <c r="R9" i="46"/>
  <c r="R9" i="16"/>
  <c r="V4" i="7"/>
  <c r="V3" i="90"/>
  <c r="U4" i="40"/>
  <c r="U8" i="40"/>
  <c r="U5" i="40"/>
  <c r="U2" i="40"/>
  <c r="U4" i="6"/>
  <c r="U5" i="6"/>
  <c r="U8" i="6"/>
  <c r="U2" i="6"/>
  <c r="U6" i="40"/>
  <c r="U7" i="40" s="1"/>
  <c r="U3" i="6"/>
  <c r="U3" i="40"/>
  <c r="U6" i="6"/>
  <c r="U7" i="6" s="1"/>
  <c r="U9" i="6"/>
  <c r="U9" i="40"/>
  <c r="U200" i="91"/>
  <c r="T3" i="58"/>
  <c r="T3" i="33"/>
  <c r="Z9" i="90"/>
  <c r="Y2" i="46"/>
  <c r="Y8" i="46"/>
  <c r="Y2" i="16"/>
  <c r="Y8" i="16"/>
  <c r="T81" i="91"/>
  <c r="S4" i="46"/>
  <c r="S4" i="16"/>
  <c r="X18" i="90"/>
  <c r="W7" i="55"/>
  <c r="W5" i="55"/>
  <c r="W2" i="55"/>
  <c r="W4" i="55"/>
  <c r="W8" i="55"/>
  <c r="W4" i="30"/>
  <c r="W8" i="30"/>
  <c r="W5" i="30"/>
  <c r="W7" i="30"/>
  <c r="W2" i="30"/>
  <c r="W6" i="30"/>
  <c r="W3" i="55"/>
  <c r="W3" i="30"/>
  <c r="W6" i="55"/>
  <c r="W9" i="55"/>
  <c r="W9" i="30"/>
  <c r="W7" i="57"/>
  <c r="W2" i="57"/>
  <c r="V5" i="41"/>
  <c r="AA6" i="90"/>
  <c r="Z5" i="43"/>
  <c r="Z8" i="43"/>
  <c r="Z4" i="43"/>
  <c r="Z7" i="43"/>
  <c r="Z3" i="43"/>
  <c r="Z6" i="43"/>
  <c r="Z2" i="43"/>
  <c r="Z2" i="25"/>
  <c r="Z6" i="25"/>
  <c r="Z3" i="25"/>
  <c r="Z7" i="25"/>
  <c r="Z4" i="25"/>
  <c r="Z8" i="25"/>
  <c r="Z9" i="25"/>
  <c r="Z5" i="25"/>
  <c r="Z9" i="43"/>
  <c r="Z13" i="90"/>
  <c r="Y8" i="50"/>
  <c r="Y8" i="17"/>
  <c r="Y2" i="17"/>
  <c r="Y6" i="17"/>
  <c r="Y7" i="17" s="1"/>
  <c r="Y6" i="50"/>
  <c r="Y7" i="50" s="1"/>
  <c r="Y2" i="50"/>
  <c r="Y4" i="50"/>
  <c r="Y9" i="17"/>
  <c r="Y3" i="17"/>
  <c r="Y9" i="50"/>
  <c r="Y4" i="17"/>
  <c r="Y5" i="50"/>
  <c r="Y5" i="17"/>
  <c r="Y3" i="50"/>
  <c r="S9" i="58"/>
  <c r="S9" i="33"/>
  <c r="AA8" i="90"/>
  <c r="Z7" i="45"/>
  <c r="Z5" i="45"/>
  <c r="Z4" i="45"/>
  <c r="Z6" i="45"/>
  <c r="Z3" i="45"/>
  <c r="Z8" i="45"/>
  <c r="Z2" i="45"/>
  <c r="Z5" i="27"/>
  <c r="Z2" i="27"/>
  <c r="Z7" i="27"/>
  <c r="Z3" i="27"/>
  <c r="Z4" i="27"/>
  <c r="Z8" i="27"/>
  <c r="Z9" i="27"/>
  <c r="Z6" i="27"/>
  <c r="Z9" i="45"/>
  <c r="S6" i="46"/>
  <c r="S7" i="46" s="1"/>
  <c r="S6" i="16"/>
  <c r="S7" i="16" s="1"/>
  <c r="S86" i="91"/>
  <c r="T83" i="91"/>
  <c r="S82" i="91"/>
  <c r="R5" i="46"/>
  <c r="R5" i="16"/>
  <c r="Y20" i="90"/>
  <c r="X8" i="57"/>
  <c r="X3" i="57"/>
  <c r="X3" i="32"/>
  <c r="X8" i="32"/>
  <c r="X6" i="57"/>
  <c r="X5" i="57"/>
  <c r="X6" i="32"/>
  <c r="X5" i="32"/>
  <c r="X4" i="57"/>
  <c r="X4" i="32"/>
  <c r="X9" i="32"/>
  <c r="X9" i="57"/>
  <c r="X14" i="90"/>
  <c r="W7" i="51"/>
  <c r="W8" i="51"/>
  <c r="W8" i="12"/>
  <c r="W7" i="12"/>
  <c r="W6" i="12"/>
  <c r="W3" i="12"/>
  <c r="W9" i="51"/>
  <c r="W3" i="51"/>
  <c r="W6" i="51"/>
  <c r="W9" i="12"/>
  <c r="W2" i="51"/>
  <c r="W2" i="12"/>
  <c r="W4" i="51"/>
  <c r="W5" i="51"/>
  <c r="W4" i="12"/>
  <c r="W5" i="12"/>
  <c r="W4" i="7"/>
  <c r="W5" i="41"/>
  <c r="W5" i="7"/>
  <c r="Y5" i="90"/>
  <c r="X6" i="42"/>
  <c r="X2" i="42"/>
  <c r="X9" i="15"/>
  <c r="X9" i="42"/>
  <c r="X5" i="42"/>
  <c r="X2" i="15"/>
  <c r="X3" i="15"/>
  <c r="X8" i="42"/>
  <c r="X4" i="42"/>
  <c r="X4" i="15"/>
  <c r="X5" i="15"/>
  <c r="X7" i="42"/>
  <c r="X3" i="42"/>
  <c r="X6" i="15"/>
  <c r="X8" i="15"/>
  <c r="X7" i="15"/>
  <c r="AA21" i="90" l="1"/>
  <c r="Z7" i="58"/>
  <c r="Z5" i="58"/>
  <c r="Z4" i="58"/>
  <c r="Z2" i="58"/>
  <c r="Z8" i="58"/>
  <c r="Z4" i="33"/>
  <c r="Z8" i="33"/>
  <c r="Z2" i="33"/>
  <c r="Z5" i="33"/>
  <c r="Z7" i="33"/>
  <c r="T9" i="58"/>
  <c r="T9" i="33"/>
  <c r="Z20" i="90"/>
  <c r="Y8" i="57"/>
  <c r="Y3" i="57"/>
  <c r="Y8" i="32"/>
  <c r="Y3" i="32"/>
  <c r="Y4" i="32"/>
  <c r="Y6" i="57"/>
  <c r="Y6" i="32"/>
  <c r="Y5" i="57"/>
  <c r="Y4" i="57"/>
  <c r="Y5" i="32"/>
  <c r="Y9" i="57"/>
  <c r="Y9" i="32"/>
  <c r="T6" i="46"/>
  <c r="T7" i="46" s="1"/>
  <c r="T6" i="16"/>
  <c r="T7" i="16" s="1"/>
  <c r="U83" i="91"/>
  <c r="T86" i="91"/>
  <c r="AB8" i="90"/>
  <c r="AA7" i="45"/>
  <c r="AA5" i="45"/>
  <c r="AA3" i="45"/>
  <c r="AA4" i="45"/>
  <c r="AA6" i="45"/>
  <c r="AA8" i="45"/>
  <c r="AA2" i="45"/>
  <c r="AA4" i="27"/>
  <c r="AA6" i="27"/>
  <c r="AA2" i="27"/>
  <c r="AA7" i="27"/>
  <c r="AA3" i="27"/>
  <c r="AA8" i="27"/>
  <c r="AA5" i="27"/>
  <c r="AA9" i="45"/>
  <c r="AA9" i="27"/>
  <c r="W3" i="90"/>
  <c r="V2" i="40"/>
  <c r="V5" i="40"/>
  <c r="V4" i="40"/>
  <c r="V8" i="40"/>
  <c r="V4" i="6"/>
  <c r="V5" i="6"/>
  <c r="V8" i="6"/>
  <c r="V2" i="6"/>
  <c r="V6" i="6"/>
  <c r="V7" i="6" s="1"/>
  <c r="V3" i="6"/>
  <c r="V6" i="40"/>
  <c r="V7" i="40" s="1"/>
  <c r="V3" i="40"/>
  <c r="V9" i="6"/>
  <c r="V9" i="40"/>
  <c r="AA12" i="90"/>
  <c r="Z5" i="49"/>
  <c r="Z3" i="49"/>
  <c r="Z8" i="49"/>
  <c r="Z6" i="49"/>
  <c r="Z4" i="49"/>
  <c r="Z3" i="11"/>
  <c r="Z4" i="11"/>
  <c r="Z5" i="11"/>
  <c r="Z8" i="11"/>
  <c r="Z6" i="11"/>
  <c r="Z7" i="11"/>
  <c r="Z7" i="49"/>
  <c r="Z9" i="11"/>
  <c r="Z9" i="49"/>
  <c r="Z2" i="49"/>
  <c r="Z2" i="11"/>
  <c r="W2" i="34"/>
  <c r="W8" i="34"/>
  <c r="W6" i="34"/>
  <c r="W7" i="34" s="1"/>
  <c r="W9" i="59"/>
  <c r="W6" i="59"/>
  <c r="W3" i="34"/>
  <c r="W4" i="59"/>
  <c r="W3" i="59"/>
  <c r="W2" i="59"/>
  <c r="W5" i="34"/>
  <c r="X22" i="90"/>
  <c r="W5" i="59"/>
  <c r="W8" i="59"/>
  <c r="W7" i="59"/>
  <c r="W4" i="34"/>
  <c r="W9" i="34"/>
  <c r="AA16" i="90"/>
  <c r="Z8" i="53"/>
  <c r="Z6" i="53"/>
  <c r="Z4" i="53"/>
  <c r="Z2" i="53"/>
  <c r="Z3" i="53"/>
  <c r="Z5" i="53"/>
  <c r="Z7" i="53"/>
  <c r="Z3" i="28"/>
  <c r="Z7" i="28"/>
  <c r="Z4" i="28"/>
  <c r="Z8" i="28"/>
  <c r="Z5" i="28"/>
  <c r="Z6" i="28"/>
  <c r="Z2" i="28"/>
  <c r="Z9" i="28"/>
  <c r="Z9" i="53"/>
  <c r="X2" i="90"/>
  <c r="W3" i="5"/>
  <c r="W3" i="39"/>
  <c r="W8" i="39"/>
  <c r="W8" i="5"/>
  <c r="W6" i="39"/>
  <c r="W7" i="39" s="1"/>
  <c r="W5" i="39"/>
  <c r="W4" i="39"/>
  <c r="W2" i="39"/>
  <c r="W6" i="5"/>
  <c r="W7" i="5" s="1"/>
  <c r="W5" i="5"/>
  <c r="W4" i="5"/>
  <c r="W2" i="5"/>
  <c r="W9" i="5"/>
  <c r="W9" i="39"/>
  <c r="X4" i="90"/>
  <c r="W8" i="41"/>
  <c r="W8" i="7"/>
  <c r="W4" i="41"/>
  <c r="W6" i="7"/>
  <c r="W7" i="7" s="1"/>
  <c r="W2" i="41"/>
  <c r="W6" i="41"/>
  <c r="W7" i="41" s="1"/>
  <c r="W2" i="7"/>
  <c r="W9" i="41"/>
  <c r="W3" i="7"/>
  <c r="W9" i="7"/>
  <c r="W3" i="41"/>
  <c r="Y14" i="90"/>
  <c r="X7" i="51"/>
  <c r="X8" i="51"/>
  <c r="X7" i="12"/>
  <c r="X8" i="12"/>
  <c r="X3" i="51"/>
  <c r="X3" i="12"/>
  <c r="X6" i="51"/>
  <c r="X6" i="12"/>
  <c r="X9" i="51"/>
  <c r="X9" i="12"/>
  <c r="X2" i="51"/>
  <c r="X2" i="12"/>
  <c r="X4" i="12"/>
  <c r="X5" i="12"/>
  <c r="X5" i="51"/>
  <c r="X4" i="51"/>
  <c r="X7" i="57"/>
  <c r="X2" i="57"/>
  <c r="T82" i="91"/>
  <c r="S5" i="46"/>
  <c r="S5" i="16"/>
  <c r="U80" i="91"/>
  <c r="T3" i="46"/>
  <c r="T3" i="16"/>
  <c r="X2" i="32"/>
  <c r="X7" i="32"/>
  <c r="S9" i="46"/>
  <c r="S9" i="16"/>
  <c r="AA13" i="90"/>
  <c r="Z8" i="50"/>
  <c r="Z8" i="17"/>
  <c r="Z2" i="17"/>
  <c r="Z6" i="50"/>
  <c r="Z7" i="50" s="1"/>
  <c r="Z2" i="50"/>
  <c r="Z6" i="17"/>
  <c r="Z7" i="17" s="1"/>
  <c r="Z3" i="17"/>
  <c r="Z4" i="50"/>
  <c r="Z5" i="17"/>
  <c r="Z4" i="17"/>
  <c r="Z3" i="50"/>
  <c r="Z9" i="17"/>
  <c r="Z5" i="50"/>
  <c r="Z9" i="50"/>
  <c r="U81" i="91"/>
  <c r="T4" i="46"/>
  <c r="T4" i="16"/>
  <c r="V200" i="91"/>
  <c r="U3" i="58"/>
  <c r="U3" i="33"/>
  <c r="AA7" i="90"/>
  <c r="Z7" i="44"/>
  <c r="Z5" i="44"/>
  <c r="Z6" i="44"/>
  <c r="Z3" i="44"/>
  <c r="Z2" i="44"/>
  <c r="Z8" i="44"/>
  <c r="Z4" i="44"/>
  <c r="Z2" i="26"/>
  <c r="Z6" i="26"/>
  <c r="Z3" i="26"/>
  <c r="Z7" i="26"/>
  <c r="Z4" i="26"/>
  <c r="Z8" i="26"/>
  <c r="Z5" i="26"/>
  <c r="Z9" i="26"/>
  <c r="Z9" i="44"/>
  <c r="Z11" i="90"/>
  <c r="Y8" i="48"/>
  <c r="Y8" i="10"/>
  <c r="Y3" i="10"/>
  <c r="Y6" i="48"/>
  <c r="Y7" i="48" s="1"/>
  <c r="Y6" i="10"/>
  <c r="Y7" i="10" s="1"/>
  <c r="Y2" i="10"/>
  <c r="Y5" i="48"/>
  <c r="Y5" i="10"/>
  <c r="Y2" i="48"/>
  <c r="Y3" i="48"/>
  <c r="Y4" i="48"/>
  <c r="Y9" i="48"/>
  <c r="Y4" i="10"/>
  <c r="Y9" i="10"/>
  <c r="Z19" i="90"/>
  <c r="Y8" i="56"/>
  <c r="Y4" i="56"/>
  <c r="Y2" i="56"/>
  <c r="Y5" i="56"/>
  <c r="Y7" i="56"/>
  <c r="Y5" i="31"/>
  <c r="Y4" i="31"/>
  <c r="Y7" i="31"/>
  <c r="Y2" i="31"/>
  <c r="Y8" i="31"/>
  <c r="Y3" i="31"/>
  <c r="Y6" i="56"/>
  <c r="Y3" i="56"/>
  <c r="Y6" i="31"/>
  <c r="Y9" i="56"/>
  <c r="Y9" i="31"/>
  <c r="AB6" i="90"/>
  <c r="AA7" i="43"/>
  <c r="AA5" i="43"/>
  <c r="AA3" i="43"/>
  <c r="AA8" i="43"/>
  <c r="AA6" i="43"/>
  <c r="AA4" i="43"/>
  <c r="AA2" i="43"/>
  <c r="AA5" i="25"/>
  <c r="AA2" i="25"/>
  <c r="AA6" i="25"/>
  <c r="AA3" i="25"/>
  <c r="AA7" i="25"/>
  <c r="AA8" i="25"/>
  <c r="AA4" i="25"/>
  <c r="AA9" i="43"/>
  <c r="AA9" i="25"/>
  <c r="Y18" i="90"/>
  <c r="X7" i="55"/>
  <c r="X5" i="55"/>
  <c r="X4" i="55"/>
  <c r="X8" i="55"/>
  <c r="X2" i="55"/>
  <c r="X7" i="30"/>
  <c r="X4" i="30"/>
  <c r="X8" i="30"/>
  <c r="X5" i="30"/>
  <c r="X2" i="30"/>
  <c r="X3" i="30"/>
  <c r="X6" i="55"/>
  <c r="X3" i="55"/>
  <c r="X6" i="30"/>
  <c r="X9" i="55"/>
  <c r="X9" i="30"/>
  <c r="AA9" i="90"/>
  <c r="Z8" i="46"/>
  <c r="Z2" i="46"/>
  <c r="Z8" i="16"/>
  <c r="Z2" i="16"/>
  <c r="X17" i="90"/>
  <c r="W8" i="54"/>
  <c r="W5" i="54"/>
  <c r="W4" i="54"/>
  <c r="W2" i="54"/>
  <c r="W4" i="23"/>
  <c r="W5" i="23"/>
  <c r="W8" i="23"/>
  <c r="W2" i="23"/>
  <c r="W3" i="54"/>
  <c r="W6" i="54"/>
  <c r="W7" i="54" s="1"/>
  <c r="W3" i="23"/>
  <c r="W6" i="23"/>
  <c r="W7" i="23" s="1"/>
  <c r="W9" i="23"/>
  <c r="W9" i="54"/>
  <c r="AB15" i="90"/>
  <c r="AA7" i="52"/>
  <c r="AA5" i="52"/>
  <c r="AA3" i="52"/>
  <c r="AA2" i="52"/>
  <c r="AA4" i="52"/>
  <c r="AA6" i="52"/>
  <c r="AA8" i="52"/>
  <c r="AA2" i="18"/>
  <c r="AA6" i="18"/>
  <c r="AA3" i="18"/>
  <c r="AA7" i="18"/>
  <c r="AA4" i="18"/>
  <c r="AA5" i="18"/>
  <c r="AA8" i="18"/>
  <c r="AA9" i="52"/>
  <c r="AA9" i="18"/>
  <c r="U6" i="58"/>
  <c r="U6" i="33"/>
  <c r="V203" i="91"/>
  <c r="U206" i="91"/>
  <c r="Z10" i="90"/>
  <c r="Y5" i="47"/>
  <c r="Y3" i="47"/>
  <c r="Y8" i="47"/>
  <c r="Y6" i="47"/>
  <c r="Y4" i="47"/>
  <c r="Y5" i="9"/>
  <c r="Y6" i="9"/>
  <c r="Y8" i="9"/>
  <c r="Y3" i="9"/>
  <c r="Y4" i="9"/>
  <c r="Y7" i="9"/>
  <c r="Y9" i="47"/>
  <c r="Y9" i="9"/>
  <c r="Y7" i="47"/>
  <c r="Y2" i="47"/>
  <c r="Y2" i="9"/>
  <c r="X5" i="41"/>
  <c r="Z5" i="90"/>
  <c r="Y9" i="42"/>
  <c r="Y5" i="42"/>
  <c r="Y8" i="15"/>
  <c r="Y9" i="15"/>
  <c r="Y8" i="42"/>
  <c r="Y4" i="42"/>
  <c r="Y2" i="15"/>
  <c r="Y3" i="15"/>
  <c r="Y4" i="15"/>
  <c r="Y7" i="42"/>
  <c r="Y3" i="42"/>
  <c r="Y5" i="15"/>
  <c r="Y6" i="42"/>
  <c r="Y2" i="42"/>
  <c r="Y6" i="15"/>
  <c r="Y7" i="15"/>
  <c r="V6" i="58" l="1"/>
  <c r="V6" i="33"/>
  <c r="W203" i="91"/>
  <c r="V206" i="91"/>
  <c r="Z18" i="90"/>
  <c r="Y8" i="55"/>
  <c r="Y4" i="55"/>
  <c r="Y5" i="55"/>
  <c r="Y2" i="55"/>
  <c r="Y7" i="55"/>
  <c r="Y2" i="30"/>
  <c r="Y7" i="30"/>
  <c r="Y4" i="30"/>
  <c r="Y5" i="30"/>
  <c r="Y8" i="30"/>
  <c r="Y6" i="30"/>
  <c r="Y3" i="55"/>
  <c r="Y3" i="30"/>
  <c r="Y6" i="55"/>
  <c r="Y9" i="30"/>
  <c r="Y9" i="55"/>
  <c r="V81" i="91"/>
  <c r="U4" i="46"/>
  <c r="U4" i="16"/>
  <c r="Z14" i="90"/>
  <c r="Y8" i="51"/>
  <c r="Y7" i="51"/>
  <c r="Y7" i="12"/>
  <c r="Y8" i="12"/>
  <c r="Y6" i="51"/>
  <c r="Y6" i="12"/>
  <c r="Y3" i="51"/>
  <c r="Y3" i="12"/>
  <c r="Y9" i="51"/>
  <c r="Y9" i="12"/>
  <c r="Y2" i="12"/>
  <c r="Y2" i="51"/>
  <c r="Y5" i="51"/>
  <c r="Y4" i="12"/>
  <c r="Y5" i="12"/>
  <c r="Y4" i="51"/>
  <c r="Y4" i="90"/>
  <c r="X8" i="41"/>
  <c r="X8" i="7"/>
  <c r="X4" i="41"/>
  <c r="X2" i="7"/>
  <c r="X6" i="41"/>
  <c r="X7" i="41" s="1"/>
  <c r="X6" i="7"/>
  <c r="X7" i="7" s="1"/>
  <c r="X2" i="41"/>
  <c r="X9" i="7"/>
  <c r="X3" i="7"/>
  <c r="X3" i="41"/>
  <c r="X9" i="41"/>
  <c r="AB16" i="90"/>
  <c r="AA8" i="53"/>
  <c r="AA5" i="53"/>
  <c r="AA7" i="53"/>
  <c r="AA2" i="53"/>
  <c r="AA6" i="53"/>
  <c r="AA4" i="53"/>
  <c r="AA3" i="53"/>
  <c r="AA2" i="28"/>
  <c r="AA6" i="28"/>
  <c r="AA3" i="28"/>
  <c r="AA7" i="28"/>
  <c r="AA4" i="28"/>
  <c r="AA5" i="28"/>
  <c r="AA8" i="28"/>
  <c r="AA9" i="28"/>
  <c r="AA9" i="53"/>
  <c r="X3" i="90"/>
  <c r="W8" i="40"/>
  <c r="W5" i="40"/>
  <c r="W4" i="40"/>
  <c r="W2" i="40"/>
  <c r="W4" i="6"/>
  <c r="W5" i="6"/>
  <c r="W8" i="6"/>
  <c r="W2" i="6"/>
  <c r="W3" i="40"/>
  <c r="W6" i="40"/>
  <c r="W7" i="40" s="1"/>
  <c r="W3" i="6"/>
  <c r="W6" i="6"/>
  <c r="W7" i="6" s="1"/>
  <c r="W9" i="6"/>
  <c r="W9" i="40"/>
  <c r="Y2" i="57"/>
  <c r="Y7" i="57"/>
  <c r="X4" i="7"/>
  <c r="AC6" i="90"/>
  <c r="AB8" i="43"/>
  <c r="AB4" i="43"/>
  <c r="AB7" i="43"/>
  <c r="AB3" i="43"/>
  <c r="AB6" i="43"/>
  <c r="AB2" i="43"/>
  <c r="AB5" i="43"/>
  <c r="AB4" i="25"/>
  <c r="AB8" i="25"/>
  <c r="AB5" i="25"/>
  <c r="AB2" i="25"/>
  <c r="AB6" i="25"/>
  <c r="AB7" i="25"/>
  <c r="AB3" i="25"/>
  <c r="AB9" i="25"/>
  <c r="AB9" i="43"/>
  <c r="AA11" i="90"/>
  <c r="Z8" i="48"/>
  <c r="Z8" i="10"/>
  <c r="Z3" i="10"/>
  <c r="Z5" i="48"/>
  <c r="Z2" i="48"/>
  <c r="Z5" i="10"/>
  <c r="Z6" i="48"/>
  <c r="Z7" i="48" s="1"/>
  <c r="Z6" i="10"/>
  <c r="Z7" i="10" s="1"/>
  <c r="Z2" i="10"/>
  <c r="Z3" i="48"/>
  <c r="Z4" i="10"/>
  <c r="Z9" i="10"/>
  <c r="Z9" i="48"/>
  <c r="Z4" i="48"/>
  <c r="W200" i="91"/>
  <c r="V3" i="58"/>
  <c r="V3" i="33"/>
  <c r="U82" i="91"/>
  <c r="T5" i="46"/>
  <c r="T5" i="16"/>
  <c r="AB12" i="90"/>
  <c r="AA5" i="49"/>
  <c r="AA3" i="49"/>
  <c r="AA8" i="49"/>
  <c r="AA6" i="49"/>
  <c r="AA4" i="49"/>
  <c r="AA6" i="11"/>
  <c r="AA3" i="11"/>
  <c r="AA8" i="11"/>
  <c r="AA4" i="11"/>
  <c r="AA5" i="11"/>
  <c r="AA9" i="11"/>
  <c r="AA7" i="49"/>
  <c r="AA7" i="11"/>
  <c r="AA9" i="49"/>
  <c r="AA2" i="49"/>
  <c r="AA2" i="11"/>
  <c r="AC8" i="90"/>
  <c r="AB8" i="45"/>
  <c r="AB6" i="45"/>
  <c r="AB3" i="45"/>
  <c r="AB2" i="45"/>
  <c r="AB5" i="45"/>
  <c r="AB7" i="45"/>
  <c r="AB4" i="45"/>
  <c r="AB3" i="27"/>
  <c r="AB7" i="27"/>
  <c r="AB5" i="27"/>
  <c r="AB8" i="27"/>
  <c r="AB6" i="27"/>
  <c r="AB2" i="27"/>
  <c r="AB4" i="27"/>
  <c r="AB9" i="27"/>
  <c r="AB9" i="45"/>
  <c r="AA10" i="90"/>
  <c r="Z8" i="47"/>
  <c r="Z6" i="47"/>
  <c r="Z4" i="47"/>
  <c r="Z5" i="47"/>
  <c r="Z3" i="47"/>
  <c r="Z4" i="9"/>
  <c r="Z8" i="9"/>
  <c r="Z5" i="9"/>
  <c r="Z3" i="9"/>
  <c r="Z6" i="9"/>
  <c r="Z9" i="47"/>
  <c r="Z9" i="9"/>
  <c r="Z7" i="9"/>
  <c r="Z7" i="47"/>
  <c r="Z2" i="9"/>
  <c r="Z2" i="47"/>
  <c r="Y17" i="90"/>
  <c r="X8" i="54"/>
  <c r="X5" i="54"/>
  <c r="X4" i="54"/>
  <c r="X2" i="54"/>
  <c r="X8" i="23"/>
  <c r="X4" i="23"/>
  <c r="X5" i="23"/>
  <c r="X2" i="23"/>
  <c r="X3" i="23"/>
  <c r="X6" i="54"/>
  <c r="X7" i="54" s="1"/>
  <c r="X6" i="23"/>
  <c r="X7" i="23" s="1"/>
  <c r="X3" i="54"/>
  <c r="X9" i="54"/>
  <c r="X9" i="23"/>
  <c r="AA19" i="90"/>
  <c r="Z8" i="56"/>
  <c r="Z4" i="56"/>
  <c r="Z2" i="56"/>
  <c r="Z5" i="56"/>
  <c r="Z7" i="56"/>
  <c r="Z4" i="31"/>
  <c r="Z2" i="31"/>
  <c r="Z5" i="31"/>
  <c r="Z7" i="31"/>
  <c r="Z8" i="31"/>
  <c r="Z3" i="31"/>
  <c r="Z6" i="31"/>
  <c r="Z6" i="56"/>
  <c r="Z3" i="56"/>
  <c r="Z9" i="31"/>
  <c r="Z9" i="56"/>
  <c r="AB7" i="90"/>
  <c r="AA7" i="44"/>
  <c r="AA5" i="44"/>
  <c r="AA3" i="44"/>
  <c r="AA8" i="44"/>
  <c r="AA6" i="44"/>
  <c r="AA4" i="44"/>
  <c r="AA2" i="44"/>
  <c r="AA5" i="26"/>
  <c r="AA2" i="26"/>
  <c r="AA6" i="26"/>
  <c r="AA3" i="26"/>
  <c r="AA7" i="26"/>
  <c r="AA4" i="26"/>
  <c r="AA8" i="26"/>
  <c r="AA9" i="26"/>
  <c r="AA9" i="44"/>
  <c r="V80" i="91"/>
  <c r="U3" i="46"/>
  <c r="U3" i="16"/>
  <c r="T9" i="46"/>
  <c r="T9" i="16"/>
  <c r="AA20" i="90"/>
  <c r="Z3" i="57"/>
  <c r="Z8" i="57"/>
  <c r="Z3" i="32"/>
  <c r="Z8" i="32"/>
  <c r="Z6" i="32"/>
  <c r="Z4" i="57"/>
  <c r="Z4" i="32"/>
  <c r="Z5" i="57"/>
  <c r="Z6" i="57"/>
  <c r="Z5" i="32"/>
  <c r="Z9" i="57"/>
  <c r="Z9" i="32"/>
  <c r="X8" i="34"/>
  <c r="X4" i="59"/>
  <c r="X7" i="59"/>
  <c r="X6" i="59"/>
  <c r="X5" i="59"/>
  <c r="X3" i="34"/>
  <c r="X3" i="59"/>
  <c r="X9" i="59"/>
  <c r="X4" i="34"/>
  <c r="Y22" i="90"/>
  <c r="X8" i="59"/>
  <c r="X6" i="34"/>
  <c r="X7" i="34" s="1"/>
  <c r="X2" i="34"/>
  <c r="X2" i="59"/>
  <c r="X5" i="34"/>
  <c r="X9" i="34"/>
  <c r="X5" i="7"/>
  <c r="U9" i="58"/>
  <c r="U9" i="33"/>
  <c r="AC15" i="90"/>
  <c r="AB7" i="52"/>
  <c r="AB5" i="52"/>
  <c r="AB3" i="52"/>
  <c r="AB4" i="52"/>
  <c r="AB6" i="52"/>
  <c r="AB8" i="52"/>
  <c r="AB2" i="52"/>
  <c r="AB5" i="18"/>
  <c r="AB2" i="18"/>
  <c r="AB6" i="18"/>
  <c r="AB3" i="18"/>
  <c r="AB4" i="18"/>
  <c r="AB7" i="18"/>
  <c r="AB8" i="18"/>
  <c r="AB9" i="18"/>
  <c r="AB9" i="52"/>
  <c r="AB9" i="90"/>
  <c r="AA8" i="46"/>
  <c r="AA2" i="46"/>
  <c r="AA2" i="16"/>
  <c r="AA8" i="16"/>
  <c r="AB13" i="90"/>
  <c r="AA8" i="50"/>
  <c r="AA8" i="17"/>
  <c r="AA6" i="50"/>
  <c r="AA7" i="50" s="1"/>
  <c r="AA2" i="50"/>
  <c r="AA6" i="17"/>
  <c r="AA7" i="17" s="1"/>
  <c r="AA2" i="17"/>
  <c r="AA9" i="50"/>
  <c r="AA3" i="50"/>
  <c r="AA5" i="50"/>
  <c r="AA4" i="17"/>
  <c r="AA3" i="17"/>
  <c r="AA5" i="17"/>
  <c r="AA9" i="17"/>
  <c r="AA4" i="50"/>
  <c r="Y2" i="90"/>
  <c r="X3" i="39"/>
  <c r="X8" i="39"/>
  <c r="X3" i="5"/>
  <c r="X8" i="5"/>
  <c r="X4" i="5"/>
  <c r="X4" i="39"/>
  <c r="X2" i="39"/>
  <c r="X5" i="5"/>
  <c r="X6" i="39"/>
  <c r="X7" i="39" s="1"/>
  <c r="X6" i="5"/>
  <c r="X7" i="5" s="1"/>
  <c r="X5" i="39"/>
  <c r="X2" i="5"/>
  <c r="X9" i="39"/>
  <c r="X9" i="5"/>
  <c r="U6" i="46"/>
  <c r="U7" i="46" s="1"/>
  <c r="U6" i="16"/>
  <c r="U7" i="16" s="1"/>
  <c r="V83" i="91"/>
  <c r="U86" i="91"/>
  <c r="Y7" i="32"/>
  <c r="Y2" i="32"/>
  <c r="AB21" i="90"/>
  <c r="AA7" i="58"/>
  <c r="AA5" i="58"/>
  <c r="AA8" i="58"/>
  <c r="AA4" i="58"/>
  <c r="AA2" i="58"/>
  <c r="AA7" i="33"/>
  <c r="AA8" i="33"/>
  <c r="AA2" i="33"/>
  <c r="AA4" i="33"/>
  <c r="AA5" i="33"/>
  <c r="Y5" i="41"/>
  <c r="Y5" i="7"/>
  <c r="AA5" i="90"/>
  <c r="Z9" i="42"/>
  <c r="Z5" i="42"/>
  <c r="Z7" i="15"/>
  <c r="Z8" i="42"/>
  <c r="Z4" i="42"/>
  <c r="Z8" i="15"/>
  <c r="Z5" i="15"/>
  <c r="Z9" i="15"/>
  <c r="Z7" i="42"/>
  <c r="Z3" i="42"/>
  <c r="Z2" i="15"/>
  <c r="Z3" i="15"/>
  <c r="Z6" i="42"/>
  <c r="Z2" i="42"/>
  <c r="Z4" i="15"/>
  <c r="Z6" i="15"/>
  <c r="AD15" i="90" l="1"/>
  <c r="AC8" i="52"/>
  <c r="AC6" i="52"/>
  <c r="AC4" i="52"/>
  <c r="AC2" i="52"/>
  <c r="AC7" i="52"/>
  <c r="AC3" i="52"/>
  <c r="AC5" i="52"/>
  <c r="AC4" i="18"/>
  <c r="AC8" i="18"/>
  <c r="AC5" i="18"/>
  <c r="AC2" i="18"/>
  <c r="AC3" i="18"/>
  <c r="AC6" i="18"/>
  <c r="AC7" i="18"/>
  <c r="AC9" i="18"/>
  <c r="AC9" i="52"/>
  <c r="AB20" i="90"/>
  <c r="AA8" i="57"/>
  <c r="AA3" i="57"/>
  <c r="AA3" i="32"/>
  <c r="AA8" i="32"/>
  <c r="AA5" i="57"/>
  <c r="AA6" i="57"/>
  <c r="AA4" i="57"/>
  <c r="AA5" i="32"/>
  <c r="AA6" i="32"/>
  <c r="AA4" i="32"/>
  <c r="AA9" i="32"/>
  <c r="AA9" i="57"/>
  <c r="V9" i="58"/>
  <c r="V9" i="33"/>
  <c r="U9" i="46"/>
  <c r="U9" i="16"/>
  <c r="W80" i="91"/>
  <c r="V3" i="46"/>
  <c r="V3" i="16"/>
  <c r="AC12" i="90"/>
  <c r="AB8" i="49"/>
  <c r="AB6" i="49"/>
  <c r="AB4" i="49"/>
  <c r="AB5" i="49"/>
  <c r="AB3" i="49"/>
  <c r="AB5" i="11"/>
  <c r="AB8" i="11"/>
  <c r="AB4" i="11"/>
  <c r="AB6" i="11"/>
  <c r="AB3" i="11"/>
  <c r="AB9" i="11"/>
  <c r="AB7" i="49"/>
  <c r="AB9" i="49"/>
  <c r="AB7" i="11"/>
  <c r="AB2" i="11"/>
  <c r="AB2" i="49"/>
  <c r="W6" i="58"/>
  <c r="W6" i="33"/>
  <c r="X203" i="91"/>
  <c r="W206" i="91"/>
  <c r="AC21" i="90"/>
  <c r="AB8" i="58"/>
  <c r="AB4" i="58"/>
  <c r="AB2" i="58"/>
  <c r="AB7" i="58"/>
  <c r="AB5" i="58"/>
  <c r="AB2" i="33"/>
  <c r="AB7" i="33"/>
  <c r="AB8" i="33"/>
  <c r="AB4" i="33"/>
  <c r="AB5" i="33"/>
  <c r="Y8" i="59"/>
  <c r="Y7" i="59"/>
  <c r="Y6" i="59"/>
  <c r="Y9" i="34"/>
  <c r="Z22" i="90"/>
  <c r="Y4" i="59"/>
  <c r="Y3" i="59"/>
  <c r="Y2" i="59"/>
  <c r="Y5" i="59"/>
  <c r="Y6" i="34"/>
  <c r="Y7" i="34" s="1"/>
  <c r="Y3" i="34"/>
  <c r="Y5" i="34"/>
  <c r="Y8" i="34"/>
  <c r="Y2" i="34"/>
  <c r="Y4" i="34"/>
  <c r="Y9" i="59"/>
  <c r="AC7" i="90"/>
  <c r="AB8" i="44"/>
  <c r="AB6" i="44"/>
  <c r="AB4" i="44"/>
  <c r="AB5" i="44"/>
  <c r="AB3" i="44"/>
  <c r="AB2" i="44"/>
  <c r="AB7" i="44"/>
  <c r="AB4" i="26"/>
  <c r="AB8" i="26"/>
  <c r="AB5" i="26"/>
  <c r="AB2" i="26"/>
  <c r="AB6" i="26"/>
  <c r="AB3" i="26"/>
  <c r="AB7" i="26"/>
  <c r="AB9" i="26"/>
  <c r="AB9" i="44"/>
  <c r="Z17" i="90"/>
  <c r="Y4" i="54"/>
  <c r="Y2" i="54"/>
  <c r="Y8" i="54"/>
  <c r="Y5" i="54"/>
  <c r="Y2" i="23"/>
  <c r="Y8" i="23"/>
  <c r="Y4" i="23"/>
  <c r="Y5" i="23"/>
  <c r="Y6" i="23"/>
  <c r="Y7" i="23" s="1"/>
  <c r="Y3" i="54"/>
  <c r="Y3" i="23"/>
  <c r="Y6" i="54"/>
  <c r="Y7" i="54" s="1"/>
  <c r="Y9" i="54"/>
  <c r="Y9" i="23"/>
  <c r="AB11" i="90"/>
  <c r="AA8" i="48"/>
  <c r="AA8" i="10"/>
  <c r="AA2" i="48"/>
  <c r="AA6" i="48"/>
  <c r="AA7" i="48" s="1"/>
  <c r="AA5" i="48"/>
  <c r="AA5" i="10"/>
  <c r="AA3" i="48"/>
  <c r="AA2" i="10"/>
  <c r="AA6" i="10"/>
  <c r="AA7" i="10" s="1"/>
  <c r="AA3" i="10"/>
  <c r="AA4" i="10"/>
  <c r="AA9" i="48"/>
  <c r="AA4" i="48"/>
  <c r="AA9" i="10"/>
  <c r="AC16" i="90"/>
  <c r="AB7" i="53"/>
  <c r="AB5" i="53"/>
  <c r="AB3" i="53"/>
  <c r="AB2" i="53"/>
  <c r="AB4" i="53"/>
  <c r="AB6" i="53"/>
  <c r="AB8" i="53"/>
  <c r="AB5" i="28"/>
  <c r="AB2" i="28"/>
  <c r="AB6" i="28"/>
  <c r="AB3" i="28"/>
  <c r="AB4" i="28"/>
  <c r="AB7" i="28"/>
  <c r="AB8" i="28"/>
  <c r="AB9" i="28"/>
  <c r="AB9" i="53"/>
  <c r="Z4" i="90"/>
  <c r="Y8" i="41"/>
  <c r="Y8" i="7"/>
  <c r="Y4" i="41"/>
  <c r="Y2" i="41"/>
  <c r="Y6" i="7"/>
  <c r="Y7" i="7" s="1"/>
  <c r="Y2" i="7"/>
  <c r="Y6" i="41"/>
  <c r="Y7" i="41" s="1"/>
  <c r="Y9" i="7"/>
  <c r="Y3" i="7"/>
  <c r="Y9" i="41"/>
  <c r="Y3" i="41"/>
  <c r="W81" i="91"/>
  <c r="V4" i="46"/>
  <c r="V4" i="16"/>
  <c r="AD8" i="90"/>
  <c r="AC8" i="45"/>
  <c r="AC6" i="45"/>
  <c r="AC4" i="45"/>
  <c r="AC3" i="45"/>
  <c r="AC2" i="45"/>
  <c r="AC5" i="45"/>
  <c r="AC7" i="45"/>
  <c r="AC2" i="27"/>
  <c r="AC6" i="27"/>
  <c r="AC4" i="27"/>
  <c r="AC5" i="27"/>
  <c r="AC8" i="27"/>
  <c r="AC7" i="27"/>
  <c r="AC3" i="27"/>
  <c r="AC9" i="45"/>
  <c r="AC9" i="27"/>
  <c r="V82" i="91"/>
  <c r="U5" i="46"/>
  <c r="U5" i="16"/>
  <c r="Y3" i="90"/>
  <c r="X2" i="40"/>
  <c r="X4" i="40"/>
  <c r="X8" i="40"/>
  <c r="X5" i="40"/>
  <c r="X2" i="6"/>
  <c r="X4" i="6"/>
  <c r="X5" i="6"/>
  <c r="X8" i="6"/>
  <c r="X6" i="6"/>
  <c r="X7" i="6" s="1"/>
  <c r="X6" i="40"/>
  <c r="X7" i="40" s="1"/>
  <c r="X3" i="6"/>
  <c r="X3" i="40"/>
  <c r="X9" i="40"/>
  <c r="X9" i="6"/>
  <c r="V6" i="46"/>
  <c r="V7" i="46" s="1"/>
  <c r="V6" i="16"/>
  <c r="V7" i="16" s="1"/>
  <c r="W83" i="91"/>
  <c r="V86" i="91"/>
  <c r="AC13" i="90"/>
  <c r="AB8" i="50"/>
  <c r="AB8" i="17"/>
  <c r="AB2" i="17"/>
  <c r="AB6" i="50"/>
  <c r="AB7" i="50" s="1"/>
  <c r="AB2" i="50"/>
  <c r="AB6" i="17"/>
  <c r="AB7" i="17" s="1"/>
  <c r="AB5" i="50"/>
  <c r="AB4" i="17"/>
  <c r="AB9" i="17"/>
  <c r="AB4" i="50"/>
  <c r="AB3" i="50"/>
  <c r="AB5" i="17"/>
  <c r="AB3" i="17"/>
  <c r="AB9" i="50"/>
  <c r="Y4" i="7"/>
  <c r="Z2" i="90"/>
  <c r="Y3" i="39"/>
  <c r="Y8" i="39"/>
  <c r="Y8" i="5"/>
  <c r="Y3" i="5"/>
  <c r="Y5" i="39"/>
  <c r="Y4" i="39"/>
  <c r="Y2" i="39"/>
  <c r="Y4" i="5"/>
  <c r="Y5" i="5"/>
  <c r="Y6" i="39"/>
  <c r="Y7" i="39" s="1"/>
  <c r="Y2" i="5"/>
  <c r="Y6" i="5"/>
  <c r="Y7" i="5" s="1"/>
  <c r="Y9" i="39"/>
  <c r="Y9" i="5"/>
  <c r="AC9" i="90"/>
  <c r="AB2" i="46"/>
  <c r="AB8" i="46"/>
  <c r="AB8" i="16"/>
  <c r="AB2" i="16"/>
  <c r="Z7" i="57"/>
  <c r="Z2" i="57"/>
  <c r="Z7" i="32"/>
  <c r="Z2" i="32"/>
  <c r="AB19" i="90"/>
  <c r="AA7" i="56"/>
  <c r="AA5" i="56"/>
  <c r="AA8" i="56"/>
  <c r="AA4" i="56"/>
  <c r="AA2" i="56"/>
  <c r="AA8" i="31"/>
  <c r="AA2" i="31"/>
  <c r="AA4" i="31"/>
  <c r="AA5" i="31"/>
  <c r="AA7" i="31"/>
  <c r="AA3" i="56"/>
  <c r="AA6" i="56"/>
  <c r="AA3" i="31"/>
  <c r="AA6" i="31"/>
  <c r="AA9" i="56"/>
  <c r="AA9" i="31"/>
  <c r="AB10" i="90"/>
  <c r="AA8" i="47"/>
  <c r="AA6" i="47"/>
  <c r="AA4" i="47"/>
  <c r="AA5" i="47"/>
  <c r="AA3" i="47"/>
  <c r="AA3" i="9"/>
  <c r="AA4" i="9"/>
  <c r="AA8" i="9"/>
  <c r="AA6" i="9"/>
  <c r="AA5" i="9"/>
  <c r="AA9" i="47"/>
  <c r="AA7" i="47"/>
  <c r="AA9" i="9"/>
  <c r="AA7" i="9"/>
  <c r="AA2" i="9"/>
  <c r="AA2" i="47"/>
  <c r="X200" i="91"/>
  <c r="W3" i="58"/>
  <c r="W3" i="33"/>
  <c r="AD6" i="90"/>
  <c r="AC8" i="43"/>
  <c r="AC6" i="43"/>
  <c r="AC4" i="43"/>
  <c r="AC2" i="43"/>
  <c r="AC7" i="43"/>
  <c r="AC5" i="43"/>
  <c r="AC3" i="43"/>
  <c r="AC3" i="25"/>
  <c r="AC7" i="25"/>
  <c r="AC4" i="25"/>
  <c r="AC8" i="25"/>
  <c r="AC5" i="25"/>
  <c r="AC9" i="25"/>
  <c r="AC6" i="25"/>
  <c r="AC2" i="25"/>
  <c r="AC9" i="43"/>
  <c r="AA14" i="90"/>
  <c r="Z8" i="51"/>
  <c r="Z7" i="51"/>
  <c r="Z7" i="12"/>
  <c r="Z8" i="12"/>
  <c r="Z6" i="51"/>
  <c r="Z6" i="12"/>
  <c r="Z9" i="51"/>
  <c r="Z3" i="51"/>
  <c r="Z9" i="12"/>
  <c r="Z3" i="12"/>
  <c r="Z2" i="51"/>
  <c r="Z2" i="12"/>
  <c r="Z4" i="51"/>
  <c r="Z5" i="51"/>
  <c r="Z5" i="12"/>
  <c r="Z4" i="12"/>
  <c r="AA18" i="90"/>
  <c r="Z8" i="55"/>
  <c r="Z5" i="55"/>
  <c r="Z2" i="55"/>
  <c r="Z4" i="55"/>
  <c r="Z7" i="55"/>
  <c r="Z5" i="30"/>
  <c r="Z2" i="30"/>
  <c r="Z4" i="30"/>
  <c r="Z7" i="30"/>
  <c r="Z8" i="30"/>
  <c r="Z3" i="30"/>
  <c r="Z6" i="55"/>
  <c r="Z6" i="30"/>
  <c r="Z3" i="55"/>
  <c r="Z9" i="30"/>
  <c r="Z9" i="55"/>
  <c r="Z4" i="7"/>
  <c r="Z5" i="41"/>
  <c r="AB5" i="90"/>
  <c r="AA8" i="42"/>
  <c r="AA4" i="42"/>
  <c r="AA6" i="15"/>
  <c r="AA7" i="15"/>
  <c r="AA7" i="42"/>
  <c r="AA3" i="42"/>
  <c r="AA8" i="15"/>
  <c r="AA9" i="15"/>
  <c r="AA2" i="15"/>
  <c r="AA6" i="42"/>
  <c r="AA2" i="42"/>
  <c r="AA4" i="15"/>
  <c r="AA3" i="15"/>
  <c r="AA9" i="42"/>
  <c r="AA5" i="42"/>
  <c r="AA5" i="15"/>
  <c r="AD13" i="90" l="1"/>
  <c r="AC8" i="50"/>
  <c r="AC8" i="17"/>
  <c r="AC2" i="17"/>
  <c r="AC6" i="17"/>
  <c r="AC7" i="17" s="1"/>
  <c r="AC2" i="50"/>
  <c r="AC6" i="50"/>
  <c r="AC7" i="50" s="1"/>
  <c r="AC9" i="50"/>
  <c r="AC3" i="50"/>
  <c r="AC5" i="50"/>
  <c r="AC3" i="17"/>
  <c r="AC9" i="17"/>
  <c r="AC4" i="50"/>
  <c r="AC4" i="17"/>
  <c r="AC5" i="17"/>
  <c r="AA2" i="57"/>
  <c r="AA7" i="57"/>
  <c r="AA17" i="90"/>
  <c r="Z4" i="54"/>
  <c r="Z2" i="54"/>
  <c r="Z8" i="54"/>
  <c r="Z5" i="54"/>
  <c r="Z5" i="23"/>
  <c r="Z2" i="23"/>
  <c r="Z4" i="23"/>
  <c r="Z8" i="23"/>
  <c r="Z3" i="54"/>
  <c r="Z3" i="23"/>
  <c r="Z6" i="54"/>
  <c r="Z7" i="54" s="1"/>
  <c r="Z6" i="23"/>
  <c r="Z7" i="23" s="1"/>
  <c r="Z9" i="54"/>
  <c r="Z9" i="23"/>
  <c r="AD21" i="90"/>
  <c r="AC8" i="58"/>
  <c r="AC4" i="58"/>
  <c r="AC2" i="58"/>
  <c r="AC7" i="58"/>
  <c r="AC5" i="58"/>
  <c r="AC5" i="33"/>
  <c r="AC7" i="33"/>
  <c r="AC4" i="33"/>
  <c r="AC2" i="33"/>
  <c r="AC8" i="33"/>
  <c r="AB14" i="90"/>
  <c r="AA7" i="51"/>
  <c r="AA8" i="51"/>
  <c r="AA8" i="12"/>
  <c r="AA7" i="12"/>
  <c r="AA3" i="51"/>
  <c r="AA6" i="51"/>
  <c r="AA6" i="12"/>
  <c r="AA3" i="12"/>
  <c r="AA9" i="51"/>
  <c r="AA9" i="12"/>
  <c r="AA2" i="12"/>
  <c r="AA2" i="51"/>
  <c r="AA5" i="12"/>
  <c r="AA4" i="12"/>
  <c r="AA5" i="51"/>
  <c r="AA4" i="51"/>
  <c r="Y200" i="91"/>
  <c r="X3" i="58"/>
  <c r="X3" i="33"/>
  <c r="AC19" i="90"/>
  <c r="AB7" i="56"/>
  <c r="AB5" i="56"/>
  <c r="AB8" i="56"/>
  <c r="AB4" i="56"/>
  <c r="AB2" i="56"/>
  <c r="AB2" i="31"/>
  <c r="AB5" i="31"/>
  <c r="AB7" i="31"/>
  <c r="AB8" i="31"/>
  <c r="AB4" i="31"/>
  <c r="AB6" i="56"/>
  <c r="AB3" i="56"/>
  <c r="AB6" i="31"/>
  <c r="AB3" i="31"/>
  <c r="AB9" i="31"/>
  <c r="AB9" i="56"/>
  <c r="AA2" i="90"/>
  <c r="Z3" i="5"/>
  <c r="Z8" i="39"/>
  <c r="Z8" i="5"/>
  <c r="Z3" i="39"/>
  <c r="Z5" i="39"/>
  <c r="Z4" i="39"/>
  <c r="Z5" i="5"/>
  <c r="Z6" i="39"/>
  <c r="Z7" i="39" s="1"/>
  <c r="Z2" i="39"/>
  <c r="Z4" i="5"/>
  <c r="Z2" i="5"/>
  <c r="Z6" i="5"/>
  <c r="Z7" i="5" s="1"/>
  <c r="Z9" i="39"/>
  <c r="Z9" i="5"/>
  <c r="AB18" i="90"/>
  <c r="AA7" i="55"/>
  <c r="AA5" i="55"/>
  <c r="AA4" i="55"/>
  <c r="AA8" i="55"/>
  <c r="AA2" i="55"/>
  <c r="AA4" i="30"/>
  <c r="AA8" i="30"/>
  <c r="AA5" i="30"/>
  <c r="AA2" i="30"/>
  <c r="AA7" i="30"/>
  <c r="AA3" i="55"/>
  <c r="AA6" i="55"/>
  <c r="AA3" i="30"/>
  <c r="AA6" i="30"/>
  <c r="AA9" i="30"/>
  <c r="AA9" i="55"/>
  <c r="AD9" i="90"/>
  <c r="AC2" i="46"/>
  <c r="AC8" i="46"/>
  <c r="AC2" i="16"/>
  <c r="AC8" i="16"/>
  <c r="V9" i="46"/>
  <c r="V9" i="16"/>
  <c r="X80" i="91"/>
  <c r="W3" i="46"/>
  <c r="W3" i="16"/>
  <c r="AA7" i="32"/>
  <c r="AA2" i="32"/>
  <c r="W6" i="46"/>
  <c r="W7" i="46" s="1"/>
  <c r="W6" i="16"/>
  <c r="W7" i="16" s="1"/>
  <c r="W86" i="91"/>
  <c r="X83" i="91"/>
  <c r="W82" i="91"/>
  <c r="V5" i="46"/>
  <c r="V5" i="16"/>
  <c r="X81" i="91"/>
  <c r="W4" i="46"/>
  <c r="W4" i="16"/>
  <c r="AA4" i="90"/>
  <c r="Z8" i="41"/>
  <c r="Z8" i="7"/>
  <c r="Z4" i="41"/>
  <c r="Z6" i="41"/>
  <c r="Z7" i="41" s="1"/>
  <c r="Z2" i="7"/>
  <c r="Z6" i="7"/>
  <c r="Z7" i="7" s="1"/>
  <c r="Z2" i="41"/>
  <c r="Z3" i="41"/>
  <c r="Z3" i="7"/>
  <c r="Z9" i="7"/>
  <c r="Z9" i="41"/>
  <c r="AC11" i="90"/>
  <c r="AB8" i="48"/>
  <c r="AB8" i="10"/>
  <c r="AB5" i="10"/>
  <c r="AB3" i="10"/>
  <c r="AB2" i="48"/>
  <c r="AB6" i="10"/>
  <c r="AB7" i="10" s="1"/>
  <c r="AB5" i="48"/>
  <c r="AB3" i="48"/>
  <c r="AB6" i="48"/>
  <c r="AB7" i="48" s="1"/>
  <c r="AB2" i="10"/>
  <c r="AB4" i="10"/>
  <c r="AB4" i="48"/>
  <c r="AB9" i="48"/>
  <c r="AB9" i="10"/>
  <c r="AD7" i="90"/>
  <c r="AC8" i="44"/>
  <c r="AC6" i="44"/>
  <c r="AC4" i="44"/>
  <c r="AC2" i="44"/>
  <c r="AC7" i="44"/>
  <c r="AC5" i="44"/>
  <c r="AC3" i="44"/>
  <c r="AC3" i="26"/>
  <c r="AC7" i="26"/>
  <c r="AC4" i="26"/>
  <c r="AC8" i="26"/>
  <c r="AC5" i="26"/>
  <c r="AC2" i="26"/>
  <c r="AC6" i="26"/>
  <c r="AC9" i="44"/>
  <c r="AC9" i="26"/>
  <c r="Z6" i="34"/>
  <c r="Z7" i="34" s="1"/>
  <c r="Z5" i="59"/>
  <c r="Z2" i="34"/>
  <c r="Z4" i="34"/>
  <c r="Z5" i="34"/>
  <c r="Z6" i="59"/>
  <c r="Z9" i="59"/>
  <c r="Z8" i="59"/>
  <c r="Z2" i="59"/>
  <c r="Z8" i="34"/>
  <c r="Z7" i="59"/>
  <c r="Z9" i="34"/>
  <c r="AA22" i="90"/>
  <c r="Z4" i="59"/>
  <c r="Z3" i="59"/>
  <c r="Z3" i="34"/>
  <c r="W9" i="58"/>
  <c r="W9" i="33"/>
  <c r="AD12" i="90"/>
  <c r="AC8" i="49"/>
  <c r="AC6" i="49"/>
  <c r="AC4" i="49"/>
  <c r="AC5" i="49"/>
  <c r="AC3" i="49"/>
  <c r="AC4" i="11"/>
  <c r="AC6" i="11"/>
  <c r="AC8" i="11"/>
  <c r="AC3" i="11"/>
  <c r="AC5" i="11"/>
  <c r="AC9" i="11"/>
  <c r="AC7" i="49"/>
  <c r="AC9" i="49"/>
  <c r="AC7" i="11"/>
  <c r="AC2" i="49"/>
  <c r="AC2" i="11"/>
  <c r="AC20" i="90"/>
  <c r="AB8" i="57"/>
  <c r="AB3" i="57"/>
  <c r="AB3" i="32"/>
  <c r="AB8" i="32"/>
  <c r="AB5" i="57"/>
  <c r="AB4" i="32"/>
  <c r="AB5" i="32"/>
  <c r="AB6" i="57"/>
  <c r="AB6" i="32"/>
  <c r="AB4" i="57"/>
  <c r="AB9" i="57"/>
  <c r="AB9" i="32"/>
  <c r="Z5" i="7"/>
  <c r="AE6" i="90"/>
  <c r="AD7" i="43"/>
  <c r="AD3" i="43"/>
  <c r="AD6" i="43"/>
  <c r="AD2" i="43"/>
  <c r="AD5" i="43"/>
  <c r="AD8" i="43"/>
  <c r="AD4" i="43"/>
  <c r="AD2" i="25"/>
  <c r="AD6" i="25"/>
  <c r="AD3" i="25"/>
  <c r="AD7" i="25"/>
  <c r="AD4" i="25"/>
  <c r="AD8" i="25"/>
  <c r="AD5" i="25"/>
  <c r="AD9" i="25"/>
  <c r="AD9" i="43"/>
  <c r="AC10" i="90"/>
  <c r="AB5" i="47"/>
  <c r="AB3" i="47"/>
  <c r="AB6" i="47"/>
  <c r="AB4" i="47"/>
  <c r="AB8" i="47"/>
  <c r="AB6" i="9"/>
  <c r="AB3" i="9"/>
  <c r="AB5" i="9"/>
  <c r="AB8" i="9"/>
  <c r="AB4" i="9"/>
  <c r="AB7" i="47"/>
  <c r="AB9" i="47"/>
  <c r="AB9" i="9"/>
  <c r="AB7" i="9"/>
  <c r="AB2" i="47"/>
  <c r="AB2" i="9"/>
  <c r="Z3" i="90"/>
  <c r="Y4" i="40"/>
  <c r="Y8" i="40"/>
  <c r="Y5" i="40"/>
  <c r="Y2" i="40"/>
  <c r="Y4" i="6"/>
  <c r="Y5" i="6"/>
  <c r="Y8" i="6"/>
  <c r="Y2" i="6"/>
  <c r="Y6" i="40"/>
  <c r="Y7" i="40" s="1"/>
  <c r="Y3" i="40"/>
  <c r="Y3" i="6"/>
  <c r="Y6" i="6"/>
  <c r="Y7" i="6" s="1"/>
  <c r="Y9" i="6"/>
  <c r="Y9" i="40"/>
  <c r="AE8" i="90"/>
  <c r="AD7" i="45"/>
  <c r="AD5" i="45"/>
  <c r="AD6" i="45"/>
  <c r="AD8" i="45"/>
  <c r="AD4" i="45"/>
  <c r="AD3" i="45"/>
  <c r="AD2" i="45"/>
  <c r="AD5" i="27"/>
  <c r="AD3" i="27"/>
  <c r="AD4" i="27"/>
  <c r="AD6" i="27"/>
  <c r="AD8" i="27"/>
  <c r="AD9" i="27"/>
  <c r="AD2" i="27"/>
  <c r="AD7" i="27"/>
  <c r="AD9" i="45"/>
  <c r="AD16" i="90"/>
  <c r="AC7" i="53"/>
  <c r="AC4" i="53"/>
  <c r="AC6" i="53"/>
  <c r="AC5" i="53"/>
  <c r="AC8" i="53"/>
  <c r="AC3" i="53"/>
  <c r="AC2" i="53"/>
  <c r="AC4" i="28"/>
  <c r="AC8" i="28"/>
  <c r="AC5" i="28"/>
  <c r="AC2" i="28"/>
  <c r="AC3" i="28"/>
  <c r="AC6" i="28"/>
  <c r="AC7" i="28"/>
  <c r="AC9" i="53"/>
  <c r="AC9" i="28"/>
  <c r="X6" i="58"/>
  <c r="X6" i="33"/>
  <c r="X206" i="91"/>
  <c r="Y203" i="91"/>
  <c r="AE15" i="90"/>
  <c r="AD8" i="52"/>
  <c r="AD6" i="52"/>
  <c r="AD4" i="52"/>
  <c r="AD2" i="52"/>
  <c r="AD3" i="52"/>
  <c r="AD5" i="52"/>
  <c r="AD7" i="52"/>
  <c r="AD3" i="18"/>
  <c r="AD7" i="18"/>
  <c r="AD4" i="18"/>
  <c r="AD8" i="18"/>
  <c r="AD2" i="18"/>
  <c r="AD5" i="18"/>
  <c r="AD6" i="18"/>
  <c r="AD9" i="18"/>
  <c r="AD9" i="52"/>
  <c r="AA4" i="7"/>
  <c r="AA5" i="41"/>
  <c r="AA5" i="7"/>
  <c r="AC5" i="90"/>
  <c r="AB8" i="42"/>
  <c r="AB4" i="42"/>
  <c r="AB5" i="15"/>
  <c r="AB7" i="42"/>
  <c r="AB3" i="42"/>
  <c r="AB6" i="15"/>
  <c r="AB7" i="15"/>
  <c r="AB6" i="42"/>
  <c r="AB2" i="42"/>
  <c r="AB8" i="15"/>
  <c r="AB3" i="15"/>
  <c r="AB9" i="15"/>
  <c r="AB9" i="42"/>
  <c r="AB5" i="42"/>
  <c r="AB2" i="15"/>
  <c r="AB4" i="15"/>
  <c r="AF6" i="90" l="1"/>
  <c r="AE7" i="43"/>
  <c r="AE5" i="43"/>
  <c r="AE3" i="43"/>
  <c r="AE8" i="43"/>
  <c r="AE6" i="43"/>
  <c r="AE4" i="43"/>
  <c r="AE2" i="43"/>
  <c r="AE5" i="25"/>
  <c r="AE2" i="25"/>
  <c r="AE6" i="25"/>
  <c r="AE3" i="25"/>
  <c r="AE7" i="25"/>
  <c r="AE4" i="25"/>
  <c r="AE8" i="25"/>
  <c r="AE9" i="43"/>
  <c r="AE9" i="25"/>
  <c r="Y81" i="91"/>
  <c r="X4" i="46"/>
  <c r="X4" i="16"/>
  <c r="X6" i="46"/>
  <c r="X7" i="46" s="1"/>
  <c r="X6" i="16"/>
  <c r="X7" i="16" s="1"/>
  <c r="Y83" i="91"/>
  <c r="X86" i="91"/>
  <c r="Y80" i="91"/>
  <c r="X3" i="46"/>
  <c r="X3" i="16"/>
  <c r="AF15" i="90"/>
  <c r="AE7" i="52"/>
  <c r="AE5" i="52"/>
  <c r="AE3" i="52"/>
  <c r="AE6" i="52"/>
  <c r="AE8" i="52"/>
  <c r="AE2" i="52"/>
  <c r="AE4" i="52"/>
  <c r="AE2" i="18"/>
  <c r="AE6" i="18"/>
  <c r="AE3" i="18"/>
  <c r="AE7" i="18"/>
  <c r="AE8" i="18"/>
  <c r="AE4" i="18"/>
  <c r="AE5" i="18"/>
  <c r="AE9" i="52"/>
  <c r="AE9" i="18"/>
  <c r="AB2" i="32"/>
  <c r="AB7" i="32"/>
  <c r="AA4" i="59"/>
  <c r="AA3" i="59"/>
  <c r="AA2" i="59"/>
  <c r="AA9" i="59"/>
  <c r="AA5" i="34"/>
  <c r="AA2" i="34"/>
  <c r="AA6" i="34"/>
  <c r="AA7" i="34" s="1"/>
  <c r="AA8" i="59"/>
  <c r="AA6" i="59"/>
  <c r="AA4" i="34"/>
  <c r="AA9" i="34"/>
  <c r="AB22" i="90"/>
  <c r="AA8" i="34"/>
  <c r="AA5" i="59"/>
  <c r="AA7" i="59"/>
  <c r="AA3" i="34"/>
  <c r="AD11" i="90"/>
  <c r="AC8" i="48"/>
  <c r="AC8" i="10"/>
  <c r="AC6" i="10"/>
  <c r="AC7" i="10" s="1"/>
  <c r="AC2" i="48"/>
  <c r="AC5" i="48"/>
  <c r="AC3" i="10"/>
  <c r="AC5" i="10"/>
  <c r="AC3" i="48"/>
  <c r="AC2" i="10"/>
  <c r="AC6" i="48"/>
  <c r="AC7" i="48" s="1"/>
  <c r="AC9" i="48"/>
  <c r="AC4" i="10"/>
  <c r="AC4" i="48"/>
  <c r="AC9" i="10"/>
  <c r="AB4" i="90"/>
  <c r="AA8" i="41"/>
  <c r="AA8" i="7"/>
  <c r="AA4" i="41"/>
  <c r="AA2" i="7"/>
  <c r="AA6" i="7"/>
  <c r="AA7" i="7" s="1"/>
  <c r="AA6" i="41"/>
  <c r="AA7" i="41" s="1"/>
  <c r="AA2" i="41"/>
  <c r="AA9" i="7"/>
  <c r="AA3" i="7"/>
  <c r="AA3" i="41"/>
  <c r="AA9" i="41"/>
  <c r="W9" i="46"/>
  <c r="W9" i="16"/>
  <c r="AB17" i="90"/>
  <c r="AA8" i="54"/>
  <c r="AA5" i="54"/>
  <c r="AA2" i="54"/>
  <c r="AA4" i="54"/>
  <c r="AA4" i="23"/>
  <c r="AA5" i="23"/>
  <c r="AA2" i="23"/>
  <c r="AA8" i="23"/>
  <c r="AA6" i="54"/>
  <c r="AA7" i="54" s="1"/>
  <c r="AA3" i="23"/>
  <c r="AA6" i="23"/>
  <c r="AA7" i="23" s="1"/>
  <c r="AA3" i="54"/>
  <c r="AA9" i="23"/>
  <c r="AA9" i="54"/>
  <c r="AC18" i="90"/>
  <c r="AB7" i="55"/>
  <c r="AB5" i="55"/>
  <c r="AB8" i="55"/>
  <c r="AB2" i="55"/>
  <c r="AB4" i="55"/>
  <c r="AB7" i="30"/>
  <c r="AB4" i="30"/>
  <c r="AB8" i="30"/>
  <c r="AB2" i="30"/>
  <c r="AB5" i="30"/>
  <c r="AB6" i="55"/>
  <c r="AB3" i="30"/>
  <c r="AB6" i="30"/>
  <c r="AB3" i="55"/>
  <c r="AB9" i="30"/>
  <c r="AB9" i="55"/>
  <c r="AD19" i="90"/>
  <c r="AC8" i="56"/>
  <c r="AC4" i="56"/>
  <c r="AC2" i="56"/>
  <c r="AC7" i="56"/>
  <c r="AC5" i="56"/>
  <c r="AC5" i="31"/>
  <c r="AC4" i="31"/>
  <c r="AC7" i="31"/>
  <c r="AC8" i="31"/>
  <c r="AC2" i="31"/>
  <c r="AC3" i="56"/>
  <c r="AC3" i="31"/>
  <c r="AC6" i="56"/>
  <c r="AC6" i="31"/>
  <c r="AC9" i="56"/>
  <c r="AC9" i="31"/>
  <c r="AC14" i="90"/>
  <c r="AB7" i="51"/>
  <c r="AB8" i="51"/>
  <c r="AB7" i="12"/>
  <c r="AB8" i="12"/>
  <c r="AB3" i="12"/>
  <c r="AB6" i="12"/>
  <c r="AB3" i="51"/>
  <c r="AB6" i="51"/>
  <c r="AB9" i="51"/>
  <c r="AB9" i="12"/>
  <c r="AB2" i="51"/>
  <c r="AB2" i="12"/>
  <c r="AB4" i="12"/>
  <c r="AB5" i="51"/>
  <c r="AB4" i="51"/>
  <c r="AB5" i="12"/>
  <c r="Y6" i="58"/>
  <c r="Y6" i="33"/>
  <c r="Z203" i="91"/>
  <c r="Y206" i="91"/>
  <c r="AE16" i="90"/>
  <c r="AD8" i="53"/>
  <c r="AD6" i="53"/>
  <c r="AD4" i="53"/>
  <c r="AD2" i="53"/>
  <c r="AD3" i="53"/>
  <c r="AD5" i="53"/>
  <c r="AD7" i="53"/>
  <c r="AD3" i="28"/>
  <c r="AD7" i="28"/>
  <c r="AD4" i="28"/>
  <c r="AD8" i="28"/>
  <c r="AD2" i="28"/>
  <c r="AD5" i="28"/>
  <c r="AD6" i="28"/>
  <c r="AD9" i="28"/>
  <c r="AD9" i="53"/>
  <c r="AA3" i="90"/>
  <c r="Z2" i="40"/>
  <c r="Z8" i="40"/>
  <c r="Z5" i="40"/>
  <c r="Z4" i="40"/>
  <c r="Z4" i="6"/>
  <c r="Z5" i="6"/>
  <c r="Z8" i="6"/>
  <c r="Z2" i="6"/>
  <c r="Z6" i="40"/>
  <c r="Z7" i="40" s="1"/>
  <c r="Z6" i="6"/>
  <c r="Z7" i="6" s="1"/>
  <c r="Z3" i="40"/>
  <c r="Z3" i="6"/>
  <c r="Z9" i="40"/>
  <c r="Z9" i="6"/>
  <c r="AB2" i="57"/>
  <c r="AB7" i="57"/>
  <c r="AD20" i="90"/>
  <c r="AC8" i="57"/>
  <c r="AC3" i="57"/>
  <c r="AC8" i="32"/>
  <c r="AC3" i="32"/>
  <c r="AC4" i="32"/>
  <c r="AC6" i="57"/>
  <c r="AC5" i="57"/>
  <c r="AC6" i="32"/>
  <c r="AC5" i="32"/>
  <c r="AC4" i="57"/>
  <c r="AC9" i="57"/>
  <c r="AC9" i="32"/>
  <c r="AE7" i="90"/>
  <c r="AD7" i="44"/>
  <c r="AD5" i="44"/>
  <c r="AD6" i="44"/>
  <c r="AD3" i="44"/>
  <c r="AD2" i="44"/>
  <c r="AD8" i="44"/>
  <c r="AD4" i="44"/>
  <c r="AD2" i="26"/>
  <c r="AD6" i="26"/>
  <c r="AD3" i="26"/>
  <c r="AD7" i="26"/>
  <c r="AD4" i="26"/>
  <c r="AD8" i="26"/>
  <c r="AD5" i="26"/>
  <c r="AD9" i="26"/>
  <c r="AD9" i="44"/>
  <c r="X9" i="58"/>
  <c r="X9" i="33"/>
  <c r="AF8" i="90"/>
  <c r="AE7" i="45"/>
  <c r="AE5" i="45"/>
  <c r="AE3" i="45"/>
  <c r="AE8" i="45"/>
  <c r="AE4" i="45"/>
  <c r="AE2" i="45"/>
  <c r="AE6" i="45"/>
  <c r="AE4" i="27"/>
  <c r="AE2" i="27"/>
  <c r="AE7" i="27"/>
  <c r="AE3" i="27"/>
  <c r="AE5" i="27"/>
  <c r="AE6" i="27"/>
  <c r="AE8" i="27"/>
  <c r="AE9" i="27"/>
  <c r="AE9" i="45"/>
  <c r="AD10" i="90"/>
  <c r="AC5" i="47"/>
  <c r="AC3" i="47"/>
  <c r="AC8" i="47"/>
  <c r="AC6" i="47"/>
  <c r="AC4" i="47"/>
  <c r="AC5" i="9"/>
  <c r="AC6" i="9"/>
  <c r="AC4" i="9"/>
  <c r="AC8" i="9"/>
  <c r="AC3" i="9"/>
  <c r="AC7" i="47"/>
  <c r="AC9" i="9"/>
  <c r="AC7" i="9"/>
  <c r="AC9" i="47"/>
  <c r="AC2" i="47"/>
  <c r="AC2" i="9"/>
  <c r="AE12" i="90"/>
  <c r="AD8" i="49"/>
  <c r="AD5" i="49"/>
  <c r="AD3" i="49"/>
  <c r="AD6" i="49"/>
  <c r="AD4" i="49"/>
  <c r="AD3" i="11"/>
  <c r="AD4" i="11"/>
  <c r="AD5" i="11"/>
  <c r="AD6" i="11"/>
  <c r="AD8" i="11"/>
  <c r="AD9" i="11"/>
  <c r="AD7" i="49"/>
  <c r="AD9" i="49"/>
  <c r="AD7" i="11"/>
  <c r="AD2" i="11"/>
  <c r="AD2" i="49"/>
  <c r="X82" i="91"/>
  <c r="W5" i="46"/>
  <c r="W5" i="16"/>
  <c r="AE9" i="90"/>
  <c r="AD8" i="46"/>
  <c r="AD2" i="46"/>
  <c r="AD8" i="16"/>
  <c r="AD2" i="16"/>
  <c r="AB2" i="90"/>
  <c r="AA3" i="5"/>
  <c r="AA8" i="39"/>
  <c r="AA3" i="39"/>
  <c r="AA8" i="5"/>
  <c r="AA2" i="39"/>
  <c r="AA4" i="5"/>
  <c r="AA5" i="5"/>
  <c r="AA2" i="5"/>
  <c r="AA4" i="39"/>
  <c r="AA6" i="39"/>
  <c r="AA7" i="39" s="1"/>
  <c r="AA6" i="5"/>
  <c r="AA7" i="5" s="1"/>
  <c r="AA5" i="39"/>
  <c r="AA9" i="39"/>
  <c r="AA9" i="5"/>
  <c r="Z200" i="91"/>
  <c r="Y3" i="58"/>
  <c r="Y3" i="33"/>
  <c r="AE21" i="90"/>
  <c r="AD7" i="58"/>
  <c r="AD5" i="58"/>
  <c r="AD2" i="58"/>
  <c r="AD8" i="58"/>
  <c r="AD4" i="58"/>
  <c r="AD4" i="33"/>
  <c r="AD8" i="33"/>
  <c r="AD2" i="33"/>
  <c r="AD5" i="33"/>
  <c r="AD7" i="33"/>
  <c r="AE13" i="90"/>
  <c r="AD8" i="50"/>
  <c r="AD8" i="17"/>
  <c r="AD6" i="50"/>
  <c r="AD7" i="50" s="1"/>
  <c r="AD2" i="50"/>
  <c r="AD6" i="17"/>
  <c r="AD7" i="17" s="1"/>
  <c r="AD2" i="17"/>
  <c r="AD4" i="50"/>
  <c r="AD5" i="50"/>
  <c r="AD3" i="17"/>
  <c r="AD9" i="17"/>
  <c r="AD4" i="17"/>
  <c r="AD5" i="17"/>
  <c r="AD3" i="50"/>
  <c r="AD9" i="50"/>
  <c r="AB4" i="7"/>
  <c r="AB5" i="41"/>
  <c r="AB5" i="7"/>
  <c r="AD5" i="90"/>
  <c r="AC7" i="42"/>
  <c r="AC3" i="42"/>
  <c r="AC4" i="15"/>
  <c r="AC5" i="15"/>
  <c r="AC6" i="42"/>
  <c r="AC2" i="42"/>
  <c r="AC6" i="15"/>
  <c r="AC7" i="15"/>
  <c r="AC9" i="42"/>
  <c r="AC5" i="42"/>
  <c r="AC8" i="15"/>
  <c r="AC9" i="15"/>
  <c r="AC2" i="15"/>
  <c r="AC8" i="42"/>
  <c r="AC4" i="42"/>
  <c r="AC3" i="15"/>
  <c r="AF13" i="90" l="1"/>
  <c r="AE8" i="50"/>
  <c r="AE8" i="17"/>
  <c r="AE2" i="17"/>
  <c r="AE6" i="17"/>
  <c r="AE7" i="17" s="1"/>
  <c r="AE2" i="50"/>
  <c r="AE6" i="50"/>
  <c r="AE7" i="50" s="1"/>
  <c r="AE4" i="17"/>
  <c r="AE3" i="17"/>
  <c r="AE3" i="50"/>
  <c r="AE5" i="50"/>
  <c r="AE9" i="50"/>
  <c r="AE5" i="17"/>
  <c r="AE9" i="17"/>
  <c r="AE4" i="50"/>
  <c r="AG8" i="90"/>
  <c r="AF8" i="45"/>
  <c r="AF6" i="45"/>
  <c r="AF5" i="45"/>
  <c r="AF4" i="45"/>
  <c r="AF7" i="45"/>
  <c r="AF2" i="45"/>
  <c r="AF3" i="45"/>
  <c r="AF3" i="27"/>
  <c r="AF7" i="27"/>
  <c r="AF6" i="27"/>
  <c r="AF8" i="27"/>
  <c r="AF2" i="27"/>
  <c r="AF4" i="27"/>
  <c r="AF5" i="27"/>
  <c r="AF9" i="45"/>
  <c r="AF9" i="27"/>
  <c r="Z6" i="58"/>
  <c r="Z6" i="33"/>
  <c r="AA203" i="91"/>
  <c r="Z206" i="91"/>
  <c r="AE19" i="90"/>
  <c r="AD8" i="56"/>
  <c r="AD4" i="56"/>
  <c r="AD2" i="56"/>
  <c r="AD7" i="56"/>
  <c r="AD5" i="56"/>
  <c r="AD4" i="31"/>
  <c r="AD5" i="31"/>
  <c r="AD7" i="31"/>
  <c r="AD8" i="31"/>
  <c r="AD2" i="31"/>
  <c r="AD3" i="56"/>
  <c r="AD3" i="31"/>
  <c r="AD6" i="56"/>
  <c r="AD6" i="31"/>
  <c r="AD9" i="31"/>
  <c r="AD9" i="56"/>
  <c r="AC17" i="90"/>
  <c r="AB8" i="54"/>
  <c r="AB5" i="54"/>
  <c r="AB2" i="54"/>
  <c r="AB4" i="54"/>
  <c r="AB8" i="23"/>
  <c r="AB4" i="23"/>
  <c r="AB2" i="23"/>
  <c r="AB5" i="23"/>
  <c r="AB6" i="54"/>
  <c r="AB7" i="54" s="1"/>
  <c r="AB3" i="23"/>
  <c r="AB6" i="23"/>
  <c r="AB7" i="23" s="1"/>
  <c r="AB3" i="54"/>
  <c r="AB9" i="54"/>
  <c r="AB9" i="23"/>
  <c r="AG15" i="90"/>
  <c r="AF7" i="52"/>
  <c r="AF5" i="52"/>
  <c r="AF3" i="52"/>
  <c r="AF8" i="52"/>
  <c r="AF2" i="52"/>
  <c r="AF4" i="52"/>
  <c r="AF6" i="52"/>
  <c r="AF5" i="18"/>
  <c r="AF2" i="18"/>
  <c r="AF6" i="18"/>
  <c r="AF7" i="18"/>
  <c r="AF8" i="18"/>
  <c r="AF3" i="18"/>
  <c r="AF4" i="18"/>
  <c r="AF9" i="18"/>
  <c r="AF9" i="52"/>
  <c r="X9" i="46"/>
  <c r="X9" i="16"/>
  <c r="AC2" i="90"/>
  <c r="AB3" i="39"/>
  <c r="AB8" i="39"/>
  <c r="AB8" i="5"/>
  <c r="AB3" i="5"/>
  <c r="AB2" i="39"/>
  <c r="AB6" i="5"/>
  <c r="AB7" i="5" s="1"/>
  <c r="AB4" i="39"/>
  <c r="AB5" i="39"/>
  <c r="AB2" i="5"/>
  <c r="AB6" i="39"/>
  <c r="AB7" i="39" s="1"/>
  <c r="AB4" i="5"/>
  <c r="AB5" i="5"/>
  <c r="AB9" i="39"/>
  <c r="AB9" i="5"/>
  <c r="AE20" i="90"/>
  <c r="AD8" i="57"/>
  <c r="AD3" i="57"/>
  <c r="AD8" i="32"/>
  <c r="AD3" i="32"/>
  <c r="AD5" i="32"/>
  <c r="AD6" i="57"/>
  <c r="AD4" i="32"/>
  <c r="AD6" i="32"/>
  <c r="AD5" i="57"/>
  <c r="AD4" i="57"/>
  <c r="AD9" i="57"/>
  <c r="AD9" i="32"/>
  <c r="Y82" i="91"/>
  <c r="X5" i="46"/>
  <c r="X5" i="16"/>
  <c r="AB3" i="90"/>
  <c r="AA8" i="40"/>
  <c r="AA5" i="40"/>
  <c r="AA4" i="40"/>
  <c r="AA2" i="40"/>
  <c r="AA4" i="6"/>
  <c r="AA5" i="6"/>
  <c r="AA8" i="6"/>
  <c r="AA2" i="6"/>
  <c r="AA3" i="40"/>
  <c r="AA3" i="6"/>
  <c r="AA6" i="40"/>
  <c r="AA7" i="40" s="1"/>
  <c r="AA6" i="6"/>
  <c r="AA7" i="6" s="1"/>
  <c r="AA9" i="40"/>
  <c r="AA9" i="6"/>
  <c r="AD18" i="90"/>
  <c r="AC8" i="55"/>
  <c r="AC4" i="55"/>
  <c r="AC2" i="55"/>
  <c r="AC7" i="55"/>
  <c r="AC5" i="55"/>
  <c r="AC2" i="30"/>
  <c r="AC7" i="30"/>
  <c r="AC8" i="30"/>
  <c r="AC4" i="30"/>
  <c r="AC5" i="30"/>
  <c r="AC6" i="55"/>
  <c r="AC3" i="55"/>
  <c r="AC6" i="30"/>
  <c r="AC3" i="30"/>
  <c r="AC9" i="55"/>
  <c r="AC9" i="30"/>
  <c r="AE11" i="90"/>
  <c r="AD8" i="48"/>
  <c r="AD8" i="10"/>
  <c r="AD2" i="48"/>
  <c r="AD6" i="10"/>
  <c r="AD7" i="10" s="1"/>
  <c r="AD3" i="48"/>
  <c r="AD5" i="48"/>
  <c r="AD6" i="48"/>
  <c r="AD7" i="48" s="1"/>
  <c r="AD5" i="10"/>
  <c r="AD2" i="10"/>
  <c r="AD3" i="10"/>
  <c r="AD9" i="10"/>
  <c r="AD4" i="10"/>
  <c r="AD9" i="48"/>
  <c r="AD4" i="48"/>
  <c r="Y6" i="46"/>
  <c r="Y7" i="46" s="1"/>
  <c r="Y6" i="16"/>
  <c r="Y7" i="16" s="1"/>
  <c r="Y86" i="91"/>
  <c r="Z83" i="91"/>
  <c r="AA200" i="91"/>
  <c r="Z3" i="58"/>
  <c r="Z3" i="33"/>
  <c r="AF9" i="90"/>
  <c r="AE8" i="46"/>
  <c r="AE2" i="46"/>
  <c r="AE2" i="16"/>
  <c r="AE8" i="16"/>
  <c r="AF12" i="90"/>
  <c r="AE8" i="49"/>
  <c r="AE5" i="49"/>
  <c r="AE3" i="49"/>
  <c r="AE6" i="49"/>
  <c r="AE4" i="49"/>
  <c r="AE6" i="11"/>
  <c r="AE3" i="11"/>
  <c r="AE4" i="11"/>
  <c r="AE5" i="11"/>
  <c r="AE8" i="11"/>
  <c r="AE9" i="49"/>
  <c r="AE7" i="11"/>
  <c r="AE9" i="11"/>
  <c r="AE7" i="49"/>
  <c r="AE2" i="11"/>
  <c r="AE2" i="49"/>
  <c r="AC7" i="57"/>
  <c r="AC2" i="57"/>
  <c r="AF16" i="90"/>
  <c r="AE6" i="53"/>
  <c r="AE3" i="53"/>
  <c r="AE8" i="53"/>
  <c r="AE5" i="53"/>
  <c r="AE4" i="53"/>
  <c r="AE7" i="53"/>
  <c r="AE2" i="53"/>
  <c r="AE2" i="28"/>
  <c r="AE6" i="28"/>
  <c r="AE3" i="28"/>
  <c r="AE7" i="28"/>
  <c r="AE8" i="28"/>
  <c r="AE4" i="28"/>
  <c r="AE5" i="28"/>
  <c r="AE9" i="28"/>
  <c r="AE9" i="53"/>
  <c r="AC4" i="90"/>
  <c r="AB8" i="41"/>
  <c r="AB8" i="7"/>
  <c r="AB4" i="41"/>
  <c r="AB6" i="41"/>
  <c r="AB7" i="41" s="1"/>
  <c r="AB6" i="7"/>
  <c r="AB7" i="7" s="1"/>
  <c r="AB2" i="7"/>
  <c r="AB2" i="41"/>
  <c r="AB3" i="7"/>
  <c r="AB9" i="7"/>
  <c r="AB9" i="41"/>
  <c r="AB3" i="41"/>
  <c r="AB7" i="59"/>
  <c r="AB6" i="34"/>
  <c r="AB7" i="34" s="1"/>
  <c r="AB5" i="59"/>
  <c r="AB9" i="34"/>
  <c r="AB3" i="59"/>
  <c r="AB6" i="59"/>
  <c r="AB4" i="59"/>
  <c r="AB9" i="59"/>
  <c r="AC22" i="90"/>
  <c r="AB5" i="34"/>
  <c r="AB2" i="59"/>
  <c r="AB2" i="34"/>
  <c r="AB4" i="34"/>
  <c r="AB3" i="34"/>
  <c r="AB8" i="34"/>
  <c r="AB8" i="59"/>
  <c r="Z81" i="91"/>
  <c r="Y4" i="46"/>
  <c r="Y4" i="16"/>
  <c r="AC7" i="32"/>
  <c r="AC2" i="32"/>
  <c r="AF21" i="90"/>
  <c r="AE7" i="58"/>
  <c r="AE5" i="58"/>
  <c r="AE8" i="58"/>
  <c r="AE4" i="58"/>
  <c r="AE2" i="58"/>
  <c r="AE7" i="33"/>
  <c r="AE4" i="33"/>
  <c r="AE5" i="33"/>
  <c r="AE2" i="33"/>
  <c r="AE8" i="33"/>
  <c r="AE10" i="90"/>
  <c r="AD8" i="47"/>
  <c r="AD6" i="47"/>
  <c r="AD4" i="47"/>
  <c r="AD5" i="47"/>
  <c r="AD3" i="47"/>
  <c r="AD4" i="9"/>
  <c r="AD8" i="9"/>
  <c r="AD5" i="9"/>
  <c r="AD3" i="9"/>
  <c r="AD6" i="9"/>
  <c r="AD9" i="47"/>
  <c r="AD7" i="9"/>
  <c r="AD7" i="47"/>
  <c r="AD9" i="9"/>
  <c r="AD2" i="47"/>
  <c r="AD2" i="9"/>
  <c r="AF7" i="90"/>
  <c r="AE7" i="44"/>
  <c r="AE5" i="44"/>
  <c r="AE3" i="44"/>
  <c r="AE8" i="44"/>
  <c r="AE6" i="44"/>
  <c r="AE4" i="44"/>
  <c r="AE2" i="44"/>
  <c r="AE5" i="26"/>
  <c r="AE2" i="26"/>
  <c r="AE6" i="26"/>
  <c r="AE3" i="26"/>
  <c r="AE7" i="26"/>
  <c r="AE8" i="26"/>
  <c r="AE4" i="26"/>
  <c r="AE9" i="44"/>
  <c r="AE9" i="26"/>
  <c r="Y9" i="58"/>
  <c r="Y9" i="33"/>
  <c r="AD14" i="90"/>
  <c r="AC8" i="51"/>
  <c r="AC7" i="51"/>
  <c r="AC7" i="12"/>
  <c r="AC8" i="12"/>
  <c r="AC9" i="12"/>
  <c r="AC6" i="12"/>
  <c r="AC9" i="51"/>
  <c r="AC3" i="51"/>
  <c r="AC3" i="12"/>
  <c r="AC6" i="51"/>
  <c r="AC2" i="51"/>
  <c r="AC2" i="12"/>
  <c r="AC5" i="12"/>
  <c r="AC4" i="12"/>
  <c r="AC5" i="51"/>
  <c r="AC4" i="51"/>
  <c r="Z80" i="91"/>
  <c r="Y3" i="46"/>
  <c r="Y3" i="16"/>
  <c r="AG6" i="90"/>
  <c r="AF6" i="43"/>
  <c r="AF2" i="43"/>
  <c r="AF5" i="43"/>
  <c r="AF8" i="43"/>
  <c r="AF4" i="43"/>
  <c r="AF7" i="43"/>
  <c r="AF3" i="43"/>
  <c r="AF4" i="25"/>
  <c r="AF8" i="25"/>
  <c r="AF5" i="25"/>
  <c r="AF2" i="25"/>
  <c r="AF6" i="25"/>
  <c r="AF3" i="25"/>
  <c r="AF7" i="25"/>
  <c r="AF9" i="43"/>
  <c r="AF9" i="25"/>
  <c r="AC4" i="7"/>
  <c r="AC5" i="7"/>
  <c r="AC5" i="41"/>
  <c r="AE5" i="90"/>
  <c r="AD7" i="42"/>
  <c r="AD3" i="42"/>
  <c r="AD3" i="15"/>
  <c r="AD6" i="42"/>
  <c r="AD2" i="42"/>
  <c r="AD4" i="15"/>
  <c r="AD5" i="15"/>
  <c r="AD9" i="42"/>
  <c r="AD5" i="42"/>
  <c r="AD6" i="15"/>
  <c r="AD7" i="15"/>
  <c r="AD8" i="42"/>
  <c r="AD4" i="42"/>
  <c r="AD8" i="15"/>
  <c r="AD2" i="15"/>
  <c r="AD9" i="15"/>
  <c r="Y9" i="46" l="1"/>
  <c r="Y9" i="16"/>
  <c r="Z82" i="91"/>
  <c r="Y5" i="46"/>
  <c r="Y5" i="16"/>
  <c r="AD2" i="90"/>
  <c r="AC3" i="39"/>
  <c r="AC8" i="39"/>
  <c r="AC8" i="5"/>
  <c r="AC3" i="5"/>
  <c r="AC5" i="39"/>
  <c r="AC4" i="5"/>
  <c r="AC6" i="5"/>
  <c r="AC7" i="5" s="1"/>
  <c r="AC5" i="5"/>
  <c r="AC4" i="39"/>
  <c r="AC6" i="39"/>
  <c r="AC7" i="39" s="1"/>
  <c r="AC2" i="39"/>
  <c r="AC2" i="5"/>
  <c r="AC9" i="5"/>
  <c r="AC9" i="39"/>
  <c r="Z9" i="58"/>
  <c r="Z9" i="33"/>
  <c r="AH8" i="90"/>
  <c r="AG8" i="45"/>
  <c r="AG6" i="45"/>
  <c r="AG4" i="45"/>
  <c r="AG7" i="45"/>
  <c r="AG2" i="45"/>
  <c r="AG3" i="45"/>
  <c r="AG5" i="45"/>
  <c r="AG2" i="27"/>
  <c r="AG6" i="27"/>
  <c r="AG5" i="27"/>
  <c r="AG7" i="27"/>
  <c r="AG8" i="27"/>
  <c r="AG3" i="27"/>
  <c r="AG4" i="27"/>
  <c r="AG9" i="45"/>
  <c r="AG9" i="27"/>
  <c r="AA80" i="91"/>
  <c r="Z3" i="46"/>
  <c r="Z3" i="16"/>
  <c r="AG7" i="90"/>
  <c r="AF8" i="44"/>
  <c r="AF6" i="44"/>
  <c r="AF4" i="44"/>
  <c r="AF5" i="44"/>
  <c r="AF2" i="44"/>
  <c r="AF7" i="44"/>
  <c r="AF3" i="44"/>
  <c r="AF4" i="26"/>
  <c r="AF8" i="26"/>
  <c r="AF5" i="26"/>
  <c r="AF2" i="26"/>
  <c r="AF6" i="26"/>
  <c r="AF7" i="26"/>
  <c r="AF3" i="26"/>
  <c r="AF9" i="26"/>
  <c r="AF9" i="44"/>
  <c r="AG21" i="90"/>
  <c r="AF8" i="58"/>
  <c r="AF4" i="58"/>
  <c r="AF2" i="58"/>
  <c r="AF7" i="58"/>
  <c r="AF5" i="58"/>
  <c r="AF2" i="33"/>
  <c r="AF8" i="33"/>
  <c r="AF4" i="33"/>
  <c r="AF5" i="33"/>
  <c r="AF7" i="33"/>
  <c r="AF11" i="90"/>
  <c r="AE8" i="48"/>
  <c r="AE8" i="10"/>
  <c r="AE6" i="48"/>
  <c r="AE7" i="48" s="1"/>
  <c r="AE2" i="10"/>
  <c r="AE6" i="10"/>
  <c r="AE7" i="10" s="1"/>
  <c r="AE3" i="10"/>
  <c r="AE2" i="48"/>
  <c r="AE3" i="48"/>
  <c r="AE5" i="48"/>
  <c r="AE5" i="10"/>
  <c r="AE9" i="10"/>
  <c r="AE4" i="48"/>
  <c r="AE4" i="10"/>
  <c r="AE9" i="48"/>
  <c r="AC3" i="90"/>
  <c r="AB2" i="40"/>
  <c r="AB5" i="40"/>
  <c r="AB4" i="40"/>
  <c r="AB8" i="40"/>
  <c r="AB2" i="6"/>
  <c r="AB4" i="6"/>
  <c r="AB5" i="6"/>
  <c r="AB8" i="6"/>
  <c r="AB3" i="40"/>
  <c r="AB3" i="6"/>
  <c r="AB6" i="40"/>
  <c r="AB7" i="40" s="1"/>
  <c r="AB6" i="6"/>
  <c r="AB7" i="6" s="1"/>
  <c r="AB9" i="6"/>
  <c r="AB9" i="40"/>
  <c r="AD2" i="32"/>
  <c r="AD7" i="32"/>
  <c r="AF20" i="90"/>
  <c r="AE8" i="57"/>
  <c r="AE3" i="57"/>
  <c r="AE8" i="32"/>
  <c r="AE3" i="32"/>
  <c r="AE4" i="57"/>
  <c r="AE5" i="57"/>
  <c r="AE4" i="32"/>
  <c r="AE5" i="32"/>
  <c r="AE6" i="57"/>
  <c r="AE6" i="32"/>
  <c r="AE9" i="32"/>
  <c r="AE9" i="57"/>
  <c r="AF10" i="90"/>
  <c r="AE8" i="47"/>
  <c r="AE6" i="47"/>
  <c r="AE4" i="47"/>
  <c r="AE5" i="47"/>
  <c r="AE3" i="47"/>
  <c r="AE3" i="9"/>
  <c r="AE4" i="9"/>
  <c r="AE8" i="9"/>
  <c r="AE5" i="9"/>
  <c r="AE6" i="9"/>
  <c r="AE7" i="47"/>
  <c r="AE9" i="47"/>
  <c r="AE7" i="9"/>
  <c r="AE9" i="9"/>
  <c r="AE2" i="9"/>
  <c r="AE2" i="47"/>
  <c r="AA81" i="91"/>
  <c r="Z4" i="46"/>
  <c r="Z4" i="16"/>
  <c r="AC3" i="34"/>
  <c r="AC5" i="34"/>
  <c r="AC8" i="34"/>
  <c r="AC9" i="34"/>
  <c r="AD22" i="90"/>
  <c r="AC4" i="34"/>
  <c r="AC6" i="34"/>
  <c r="AC7" i="34" s="1"/>
  <c r="AC8" i="59"/>
  <c r="AC6" i="59"/>
  <c r="AC4" i="59"/>
  <c r="AC2" i="59"/>
  <c r="AC9" i="59"/>
  <c r="AC7" i="59"/>
  <c r="AC5" i="59"/>
  <c r="AC3" i="59"/>
  <c r="AC2" i="34"/>
  <c r="AD4" i="90"/>
  <c r="AC8" i="41"/>
  <c r="AC8" i="7"/>
  <c r="AC4" i="41"/>
  <c r="AC6" i="7"/>
  <c r="AC7" i="7" s="1"/>
  <c r="AC6" i="41"/>
  <c r="AC7" i="41" s="1"/>
  <c r="AC2" i="41"/>
  <c r="AC2" i="7"/>
  <c r="AC3" i="7"/>
  <c r="AC3" i="41"/>
  <c r="AC9" i="7"/>
  <c r="AC9" i="41"/>
  <c r="AG12" i="90"/>
  <c r="AF8" i="49"/>
  <c r="AF6" i="49"/>
  <c r="AF4" i="49"/>
  <c r="AF5" i="49"/>
  <c r="AF3" i="49"/>
  <c r="AF5" i="11"/>
  <c r="AF3" i="11"/>
  <c r="AF8" i="11"/>
  <c r="AF4" i="11"/>
  <c r="AF6" i="11"/>
  <c r="AF9" i="49"/>
  <c r="AF7" i="49"/>
  <c r="AF9" i="11"/>
  <c r="AF7" i="11"/>
  <c r="AF2" i="49"/>
  <c r="AF2" i="11"/>
  <c r="AB200" i="91"/>
  <c r="AA3" i="58"/>
  <c r="AA3" i="33"/>
  <c r="AE18" i="90"/>
  <c r="AD8" i="55"/>
  <c r="AD7" i="55"/>
  <c r="AD4" i="55"/>
  <c r="AD2" i="55"/>
  <c r="AD5" i="55"/>
  <c r="AD5" i="30"/>
  <c r="AD2" i="30"/>
  <c r="AD7" i="30"/>
  <c r="AD8" i="30"/>
  <c r="AD4" i="30"/>
  <c r="AD6" i="55"/>
  <c r="AD3" i="55"/>
  <c r="AD6" i="30"/>
  <c r="AD3" i="30"/>
  <c r="AD9" i="30"/>
  <c r="AD9" i="55"/>
  <c r="AD17" i="90"/>
  <c r="AC4" i="54"/>
  <c r="AC2" i="54"/>
  <c r="AC5" i="54"/>
  <c r="AC8" i="54"/>
  <c r="AC2" i="23"/>
  <c r="AC8" i="23"/>
  <c r="AC4" i="23"/>
  <c r="AC5" i="23"/>
  <c r="AC3" i="54"/>
  <c r="AC3" i="23"/>
  <c r="AC6" i="54"/>
  <c r="AC7" i="54" s="1"/>
  <c r="AC6" i="23"/>
  <c r="AC7" i="23" s="1"/>
  <c r="AC9" i="54"/>
  <c r="AC9" i="23"/>
  <c r="AA6" i="58"/>
  <c r="AA6" i="33"/>
  <c r="AA206" i="91"/>
  <c r="AB203" i="91"/>
  <c r="AH6" i="90"/>
  <c r="AG8" i="43"/>
  <c r="AG6" i="43"/>
  <c r="AG4" i="43"/>
  <c r="AG2" i="43"/>
  <c r="AG7" i="43"/>
  <c r="AG5" i="43"/>
  <c r="AG3" i="43"/>
  <c r="AG3" i="25"/>
  <c r="AG7" i="25"/>
  <c r="AG4" i="25"/>
  <c r="AG8" i="25"/>
  <c r="AG5" i="25"/>
  <c r="AG9" i="25"/>
  <c r="AG2" i="25"/>
  <c r="AG6" i="25"/>
  <c r="AG9" i="43"/>
  <c r="AE14" i="90"/>
  <c r="AD8" i="51"/>
  <c r="AD7" i="51"/>
  <c r="AD7" i="12"/>
  <c r="AD8" i="12"/>
  <c r="AD6" i="12"/>
  <c r="AD3" i="12"/>
  <c r="AD3" i="51"/>
  <c r="AD9" i="51"/>
  <c r="AD9" i="12"/>
  <c r="AD6" i="51"/>
  <c r="AD2" i="51"/>
  <c r="AD2" i="12"/>
  <c r="AD5" i="12"/>
  <c r="AD4" i="51"/>
  <c r="AD4" i="12"/>
  <c r="AD5" i="51"/>
  <c r="AG16" i="90"/>
  <c r="AF7" i="53"/>
  <c r="AF5" i="53"/>
  <c r="AF3" i="53"/>
  <c r="AF8" i="53"/>
  <c r="AF2" i="53"/>
  <c r="AF4" i="53"/>
  <c r="AF6" i="53"/>
  <c r="AF5" i="28"/>
  <c r="AF2" i="28"/>
  <c r="AF6" i="28"/>
  <c r="AF7" i="28"/>
  <c r="AF8" i="28"/>
  <c r="AF3" i="28"/>
  <c r="AF4" i="28"/>
  <c r="AF9" i="28"/>
  <c r="AF9" i="53"/>
  <c r="AG9" i="90"/>
  <c r="AF2" i="46"/>
  <c r="AF8" i="46"/>
  <c r="AF2" i="16"/>
  <c r="AF8" i="16"/>
  <c r="Z6" i="46"/>
  <c r="Z7" i="46" s="1"/>
  <c r="Z6" i="16"/>
  <c r="Z7" i="16" s="1"/>
  <c r="AA83" i="91"/>
  <c r="Z86" i="91"/>
  <c r="AD7" i="57"/>
  <c r="AD2" i="57"/>
  <c r="AH15" i="90"/>
  <c r="AG8" i="52"/>
  <c r="AG6" i="52"/>
  <c r="AG4" i="52"/>
  <c r="AG2" i="52"/>
  <c r="AG3" i="52"/>
  <c r="AG5" i="52"/>
  <c r="AG7" i="52"/>
  <c r="AG4" i="18"/>
  <c r="AG8" i="18"/>
  <c r="AG5" i="18"/>
  <c r="AG6" i="18"/>
  <c r="AG7" i="18"/>
  <c r="AG2" i="18"/>
  <c r="AG3" i="18"/>
  <c r="AG9" i="52"/>
  <c r="AG9" i="18"/>
  <c r="AF19" i="90"/>
  <c r="AE7" i="56"/>
  <c r="AE5" i="56"/>
  <c r="AE2" i="56"/>
  <c r="AE8" i="56"/>
  <c r="AE4" i="56"/>
  <c r="AE2" i="31"/>
  <c r="AE8" i="31"/>
  <c r="AE4" i="31"/>
  <c r="AE5" i="31"/>
  <c r="AE7" i="31"/>
  <c r="AE3" i="56"/>
  <c r="AE3" i="31"/>
  <c r="AE6" i="31"/>
  <c r="AE6" i="56"/>
  <c r="AE9" i="56"/>
  <c r="AE9" i="31"/>
  <c r="AG13" i="90"/>
  <c r="AF8" i="50"/>
  <c r="AF8" i="17"/>
  <c r="AF2" i="17"/>
  <c r="AF6" i="17"/>
  <c r="AF7" i="17" s="1"/>
  <c r="AF6" i="50"/>
  <c r="AF7" i="50" s="1"/>
  <c r="AF2" i="50"/>
  <c r="AF5" i="17"/>
  <c r="AF3" i="17"/>
  <c r="AF9" i="17"/>
  <c r="AF3" i="50"/>
  <c r="AF4" i="50"/>
  <c r="AF4" i="17"/>
  <c r="AF5" i="50"/>
  <c r="AF9" i="50"/>
  <c r="AD5" i="7"/>
  <c r="AF5" i="90"/>
  <c r="AE6" i="42"/>
  <c r="AE2" i="42"/>
  <c r="AE2" i="15"/>
  <c r="AE3" i="15"/>
  <c r="AE9" i="42"/>
  <c r="AE5" i="42"/>
  <c r="AE4" i="15"/>
  <c r="AE5" i="15"/>
  <c r="AE8" i="42"/>
  <c r="AE4" i="42"/>
  <c r="AE6" i="15"/>
  <c r="AE7" i="15"/>
  <c r="AE7" i="42"/>
  <c r="AE3" i="42"/>
  <c r="AE8" i="15"/>
  <c r="AE9" i="15"/>
  <c r="AH13" i="90" l="1"/>
  <c r="AG8" i="50"/>
  <c r="AG8" i="17"/>
  <c r="AG6" i="17"/>
  <c r="AG7" i="17" s="1"/>
  <c r="AG2" i="50"/>
  <c r="AG2" i="17"/>
  <c r="AG6" i="50"/>
  <c r="AG7" i="50" s="1"/>
  <c r="AG4" i="17"/>
  <c r="AG5" i="17"/>
  <c r="AG9" i="50"/>
  <c r="AG4" i="50"/>
  <c r="AG9" i="17"/>
  <c r="AG5" i="50"/>
  <c r="AG3" i="50"/>
  <c r="AG3" i="17"/>
  <c r="AF18" i="90"/>
  <c r="AE7" i="55"/>
  <c r="AE5" i="55"/>
  <c r="AE2" i="55"/>
  <c r="AE4" i="55"/>
  <c r="AE8" i="55"/>
  <c r="AE4" i="30"/>
  <c r="AE8" i="30"/>
  <c r="AE5" i="30"/>
  <c r="AE7" i="30"/>
  <c r="AE2" i="30"/>
  <c r="AE3" i="55"/>
  <c r="AE6" i="55"/>
  <c r="AE3" i="30"/>
  <c r="AE6" i="30"/>
  <c r="AE9" i="30"/>
  <c r="AE9" i="55"/>
  <c r="AH12" i="90"/>
  <c r="AG8" i="49"/>
  <c r="AG6" i="49"/>
  <c r="AG4" i="49"/>
  <c r="AG5" i="49"/>
  <c r="AG3" i="49"/>
  <c r="AG4" i="11"/>
  <c r="AG3" i="11"/>
  <c r="AG8" i="11"/>
  <c r="AG5" i="11"/>
  <c r="AG6" i="11"/>
  <c r="AG7" i="11"/>
  <c r="AG9" i="11"/>
  <c r="AG9" i="49"/>
  <c r="AG7" i="49"/>
  <c r="AG2" i="11"/>
  <c r="AG2" i="49"/>
  <c r="AE4" i="90"/>
  <c r="AD8" i="41"/>
  <c r="AD8" i="7"/>
  <c r="AD4" i="41"/>
  <c r="AD6" i="41"/>
  <c r="AD7" i="41" s="1"/>
  <c r="AD2" i="7"/>
  <c r="AD6" i="7"/>
  <c r="AD7" i="7" s="1"/>
  <c r="AD2" i="41"/>
  <c r="AD9" i="7"/>
  <c r="AD3" i="41"/>
  <c r="AD3" i="7"/>
  <c r="AD9" i="41"/>
  <c r="AD2" i="59"/>
  <c r="AD5" i="59"/>
  <c r="AD8" i="59"/>
  <c r="AD9" i="59"/>
  <c r="AD3" i="34"/>
  <c r="AD4" i="59"/>
  <c r="AE22" i="90"/>
  <c r="AD5" i="34"/>
  <c r="AD2" i="34"/>
  <c r="AD4" i="34"/>
  <c r="AD6" i="34"/>
  <c r="AD7" i="34" s="1"/>
  <c r="AD8" i="34"/>
  <c r="AD6" i="59"/>
  <c r="AD3" i="59"/>
  <c r="AD7" i="59"/>
  <c r="AD9" i="34"/>
  <c r="AE2" i="57"/>
  <c r="AE7" i="57"/>
  <c r="AH21" i="90"/>
  <c r="AG8" i="58"/>
  <c r="AG4" i="58"/>
  <c r="AG2" i="58"/>
  <c r="AG7" i="58"/>
  <c r="AG5" i="58"/>
  <c r="AG5" i="33"/>
  <c r="AG2" i="33"/>
  <c r="AG7" i="33"/>
  <c r="AG8" i="33"/>
  <c r="AG4" i="33"/>
  <c r="AB80" i="91"/>
  <c r="AA3" i="46"/>
  <c r="AA3" i="16"/>
  <c r="AD4" i="7"/>
  <c r="AG19" i="90"/>
  <c r="AF7" i="56"/>
  <c r="AF5" i="56"/>
  <c r="AF2" i="56"/>
  <c r="AF8" i="56"/>
  <c r="AF4" i="56"/>
  <c r="AF2" i="31"/>
  <c r="AF7" i="31"/>
  <c r="AF8" i="31"/>
  <c r="AF4" i="31"/>
  <c r="AF5" i="31"/>
  <c r="AF6" i="31"/>
  <c r="AF3" i="56"/>
  <c r="AF3" i="31"/>
  <c r="AF6" i="56"/>
  <c r="AF9" i="31"/>
  <c r="AF9" i="56"/>
  <c r="Z9" i="46"/>
  <c r="Z9" i="16"/>
  <c r="AH9" i="90"/>
  <c r="AG2" i="46"/>
  <c r="AG8" i="46"/>
  <c r="AG2" i="16"/>
  <c r="AG8" i="16"/>
  <c r="AG11" i="90"/>
  <c r="AF8" i="48"/>
  <c r="AF8" i="10"/>
  <c r="AF5" i="10"/>
  <c r="AF3" i="48"/>
  <c r="AF3" i="10"/>
  <c r="AF6" i="10"/>
  <c r="AF7" i="10" s="1"/>
  <c r="AF2" i="10"/>
  <c r="AF5" i="48"/>
  <c r="AF2" i="48"/>
  <c r="AF6" i="48"/>
  <c r="AF7" i="48" s="1"/>
  <c r="AF4" i="48"/>
  <c r="AF9" i="10"/>
  <c r="AF9" i="48"/>
  <c r="AF4" i="10"/>
  <c r="AH7" i="90"/>
  <c r="AG8" i="44"/>
  <c r="AG6" i="44"/>
  <c r="AG4" i="44"/>
  <c r="AG2" i="44"/>
  <c r="AG7" i="44"/>
  <c r="AG5" i="44"/>
  <c r="AG3" i="44"/>
  <c r="AG3" i="26"/>
  <c r="AG7" i="26"/>
  <c r="AG4" i="26"/>
  <c r="AG8" i="26"/>
  <c r="AG5" i="26"/>
  <c r="AG6" i="26"/>
  <c r="AG2" i="26"/>
  <c r="AG9" i="44"/>
  <c r="AG9" i="26"/>
  <c r="AI8" i="90"/>
  <c r="AH7" i="45"/>
  <c r="AH5" i="45"/>
  <c r="AH3" i="45"/>
  <c r="AH6" i="45"/>
  <c r="AH2" i="45"/>
  <c r="AH8" i="45"/>
  <c r="AH4" i="45"/>
  <c r="AH5" i="27"/>
  <c r="AH4" i="27"/>
  <c r="AH6" i="27"/>
  <c r="AH2" i="27"/>
  <c r="AH7" i="27"/>
  <c r="AH8" i="27"/>
  <c r="AH3" i="27"/>
  <c r="AH9" i="27"/>
  <c r="AH9" i="45"/>
  <c r="AI15" i="90"/>
  <c r="AH8" i="52"/>
  <c r="AH6" i="52"/>
  <c r="AH4" i="52"/>
  <c r="AH2" i="52"/>
  <c r="AH5" i="52"/>
  <c r="AH7" i="52"/>
  <c r="AH3" i="52"/>
  <c r="AH3" i="18"/>
  <c r="AH7" i="18"/>
  <c r="AH4" i="18"/>
  <c r="AH8" i="18"/>
  <c r="AH5" i="18"/>
  <c r="AH6" i="18"/>
  <c r="AH2" i="18"/>
  <c r="AH9" i="18"/>
  <c r="AH9" i="52"/>
  <c r="AA6" i="46"/>
  <c r="AA7" i="46" s="1"/>
  <c r="AA6" i="16"/>
  <c r="AA7" i="16" s="1"/>
  <c r="AB83" i="91"/>
  <c r="AA86" i="91"/>
  <c r="AH16" i="90"/>
  <c r="AG5" i="53"/>
  <c r="AG2" i="53"/>
  <c r="AG7" i="53"/>
  <c r="AG4" i="53"/>
  <c r="AG8" i="53"/>
  <c r="AG3" i="53"/>
  <c r="AG6" i="53"/>
  <c r="AG4" i="28"/>
  <c r="AG8" i="28"/>
  <c r="AG5" i="28"/>
  <c r="AG6" i="28"/>
  <c r="AG7" i="28"/>
  <c r="AG2" i="28"/>
  <c r="AG3" i="28"/>
  <c r="AG9" i="53"/>
  <c r="AG9" i="28"/>
  <c r="AA9" i="58"/>
  <c r="AA9" i="33"/>
  <c r="AD3" i="90"/>
  <c r="AC4" i="40"/>
  <c r="AC8" i="40"/>
  <c r="AC5" i="40"/>
  <c r="AC2" i="40"/>
  <c r="AC4" i="6"/>
  <c r="AC5" i="6"/>
  <c r="AC8" i="6"/>
  <c r="AC2" i="6"/>
  <c r="AC6" i="6"/>
  <c r="AC7" i="6" s="1"/>
  <c r="AC3" i="40"/>
  <c r="AC3" i="6"/>
  <c r="AC6" i="40"/>
  <c r="AC7" i="40" s="1"/>
  <c r="AC9" i="6"/>
  <c r="AC9" i="40"/>
  <c r="AE2" i="90"/>
  <c r="AD3" i="5"/>
  <c r="AD3" i="39"/>
  <c r="AD8" i="5"/>
  <c r="AD8" i="39"/>
  <c r="AD6" i="39"/>
  <c r="AD7" i="39" s="1"/>
  <c r="AD4" i="5"/>
  <c r="AD6" i="5"/>
  <c r="AD7" i="5" s="1"/>
  <c r="AD2" i="5"/>
  <c r="AD4" i="39"/>
  <c r="AD2" i="39"/>
  <c r="AD5" i="39"/>
  <c r="AD5" i="5"/>
  <c r="AD9" i="39"/>
  <c r="AD9" i="5"/>
  <c r="AI6" i="90"/>
  <c r="AH5" i="43"/>
  <c r="AH8" i="43"/>
  <c r="AH4" i="43"/>
  <c r="AH7" i="43"/>
  <c r="AH3" i="43"/>
  <c r="AH6" i="43"/>
  <c r="AH2" i="43"/>
  <c r="AH2" i="25"/>
  <c r="AH6" i="25"/>
  <c r="AH3" i="25"/>
  <c r="AH7" i="25"/>
  <c r="AH4" i="25"/>
  <c r="AH8" i="25"/>
  <c r="AH5" i="25"/>
  <c r="AH9" i="25"/>
  <c r="AH9" i="43"/>
  <c r="AG10" i="90"/>
  <c r="AF5" i="47"/>
  <c r="AF3" i="47"/>
  <c r="AF4" i="47"/>
  <c r="AF8" i="47"/>
  <c r="AF6" i="47"/>
  <c r="AF6" i="9"/>
  <c r="AF3" i="9"/>
  <c r="AF4" i="9"/>
  <c r="AF5" i="9"/>
  <c r="AF8" i="9"/>
  <c r="AF7" i="47"/>
  <c r="AF9" i="9"/>
  <c r="AF7" i="9"/>
  <c r="AF9" i="47"/>
  <c r="AF2" i="47"/>
  <c r="AF2" i="9"/>
  <c r="AB6" i="58"/>
  <c r="AB6" i="33"/>
  <c r="AC203" i="91"/>
  <c r="AB206" i="91"/>
  <c r="AG20" i="90"/>
  <c r="AF8" i="57"/>
  <c r="AF3" i="57"/>
  <c r="AF3" i="32"/>
  <c r="AF8" i="32"/>
  <c r="AF5" i="57"/>
  <c r="AF4" i="57"/>
  <c r="AF5" i="32"/>
  <c r="AF4" i="32"/>
  <c r="AF6" i="57"/>
  <c r="AF6" i="32"/>
  <c r="AF9" i="57"/>
  <c r="AF9" i="32"/>
  <c r="AA82" i="91"/>
  <c r="Z5" i="46"/>
  <c r="Z5" i="16"/>
  <c r="AD5" i="41"/>
  <c r="AF14" i="90"/>
  <c r="AE7" i="51"/>
  <c r="AE8" i="51"/>
  <c r="AE8" i="12"/>
  <c r="AE7" i="12"/>
  <c r="AE3" i="12"/>
  <c r="AE6" i="51"/>
  <c r="AE6" i="12"/>
  <c r="AE9" i="51"/>
  <c r="AE3" i="51"/>
  <c r="AE9" i="12"/>
  <c r="AE2" i="12"/>
  <c r="AE2" i="51"/>
  <c r="AE5" i="51"/>
  <c r="AE4" i="12"/>
  <c r="AE5" i="12"/>
  <c r="AE4" i="51"/>
  <c r="AE17" i="90"/>
  <c r="AD4" i="54"/>
  <c r="AD2" i="54"/>
  <c r="AD5" i="54"/>
  <c r="AD8" i="54"/>
  <c r="AD5" i="23"/>
  <c r="AD2" i="23"/>
  <c r="AD8" i="23"/>
  <c r="AD4" i="23"/>
  <c r="AD3" i="23"/>
  <c r="AD6" i="54"/>
  <c r="AD7" i="54" s="1"/>
  <c r="AD6" i="23"/>
  <c r="AD7" i="23" s="1"/>
  <c r="AD3" i="54"/>
  <c r="AD9" i="54"/>
  <c r="AD9" i="23"/>
  <c r="AC200" i="91"/>
  <c r="AB3" i="58"/>
  <c r="AB3" i="33"/>
  <c r="AB81" i="91"/>
  <c r="AA4" i="46"/>
  <c r="AA4" i="16"/>
  <c r="AE7" i="32"/>
  <c r="AE2" i="32"/>
  <c r="AE5" i="41"/>
  <c r="AE5" i="7"/>
  <c r="AG5" i="90"/>
  <c r="AF6" i="42"/>
  <c r="AF2" i="42"/>
  <c r="AF9" i="15"/>
  <c r="AF9" i="42"/>
  <c r="AF5" i="42"/>
  <c r="AF2" i="15"/>
  <c r="AF3" i="15"/>
  <c r="AF8" i="42"/>
  <c r="AF4" i="42"/>
  <c r="AF4" i="15"/>
  <c r="AF5" i="15"/>
  <c r="AF7" i="42"/>
  <c r="AF3" i="42"/>
  <c r="AF6" i="15"/>
  <c r="AF7" i="15"/>
  <c r="AF8" i="15"/>
  <c r="AC81" i="91" l="1"/>
  <c r="AB4" i="46"/>
  <c r="AB4" i="16"/>
  <c r="AH20" i="90"/>
  <c r="AG8" i="57"/>
  <c r="AG3" i="57"/>
  <c r="AG3" i="32"/>
  <c r="AG8" i="32"/>
  <c r="AG6" i="57"/>
  <c r="AG4" i="57"/>
  <c r="AG6" i="32"/>
  <c r="AG4" i="32"/>
  <c r="AG5" i="57"/>
  <c r="AG5" i="32"/>
  <c r="AG9" i="57"/>
  <c r="AG9" i="32"/>
  <c r="AE3" i="90"/>
  <c r="AD2" i="40"/>
  <c r="AD5" i="40"/>
  <c r="AD4" i="40"/>
  <c r="AD8" i="40"/>
  <c r="AD4" i="6"/>
  <c r="AD5" i="6"/>
  <c r="AD8" i="6"/>
  <c r="AD2" i="6"/>
  <c r="AD6" i="40"/>
  <c r="AD7" i="40" s="1"/>
  <c r="AD3" i="6"/>
  <c r="AD6" i="6"/>
  <c r="AD7" i="6" s="1"/>
  <c r="AD3" i="40"/>
  <c r="AD9" i="40"/>
  <c r="AD9" i="6"/>
  <c r="AA9" i="46"/>
  <c r="AA9" i="16"/>
  <c r="AI7" i="52"/>
  <c r="AI5" i="52"/>
  <c r="AI3" i="52"/>
  <c r="AI2" i="52"/>
  <c r="AI4" i="52"/>
  <c r="AI6" i="52"/>
  <c r="AI8" i="52"/>
  <c r="AI2" i="18"/>
  <c r="AI6" i="18"/>
  <c r="AI3" i="18"/>
  <c r="AI7" i="18"/>
  <c r="AI4" i="18"/>
  <c r="AI5" i="18"/>
  <c r="AI8" i="18"/>
  <c r="AI9" i="18"/>
  <c r="AI9" i="52"/>
  <c r="AI21" i="90"/>
  <c r="AH7" i="58"/>
  <c r="AH5" i="58"/>
  <c r="AH8" i="58"/>
  <c r="AH4" i="58"/>
  <c r="AH2" i="58"/>
  <c r="AH4" i="33"/>
  <c r="AH8" i="33"/>
  <c r="AH2" i="33"/>
  <c r="AH7" i="33"/>
  <c r="AH5" i="33"/>
  <c r="AE2" i="34"/>
  <c r="AE4" i="34"/>
  <c r="AE6" i="34"/>
  <c r="AE7" i="34" s="1"/>
  <c r="AE9" i="59"/>
  <c r="AE6" i="59"/>
  <c r="AE5" i="59"/>
  <c r="AE4" i="59"/>
  <c r="AE3" i="59"/>
  <c r="AE2" i="59"/>
  <c r="AE3" i="34"/>
  <c r="AE5" i="34"/>
  <c r="AE9" i="34"/>
  <c r="AF22" i="90"/>
  <c r="AE8" i="34"/>
  <c r="AE8" i="59"/>
  <c r="AE7" i="59"/>
  <c r="AG18" i="90"/>
  <c r="AF7" i="55"/>
  <c r="AF5" i="55"/>
  <c r="AF4" i="55"/>
  <c r="AF8" i="55"/>
  <c r="AF2" i="55"/>
  <c r="AF7" i="30"/>
  <c r="AF4" i="30"/>
  <c r="AF8" i="30"/>
  <c r="AF5" i="30"/>
  <c r="AF2" i="30"/>
  <c r="AF3" i="55"/>
  <c r="AF6" i="55"/>
  <c r="AF3" i="30"/>
  <c r="AF6" i="30"/>
  <c r="AF9" i="30"/>
  <c r="AF9" i="55"/>
  <c r="AB9" i="58"/>
  <c r="AB9" i="33"/>
  <c r="AH10" i="90"/>
  <c r="AG5" i="47"/>
  <c r="AG3" i="47"/>
  <c r="AG8" i="47"/>
  <c r="AG6" i="47"/>
  <c r="AG4" i="47"/>
  <c r="AG5" i="9"/>
  <c r="AG6" i="9"/>
  <c r="AG8" i="9"/>
  <c r="AG3" i="9"/>
  <c r="AG4" i="9"/>
  <c r="AG9" i="47"/>
  <c r="AG9" i="9"/>
  <c r="AG7" i="47"/>
  <c r="AG7" i="9"/>
  <c r="AG2" i="9"/>
  <c r="AG2" i="47"/>
  <c r="AF2" i="90"/>
  <c r="AE3" i="5"/>
  <c r="AE3" i="39"/>
  <c r="AE8" i="5"/>
  <c r="AE8" i="39"/>
  <c r="AE5" i="39"/>
  <c r="AE6" i="39"/>
  <c r="AE7" i="39" s="1"/>
  <c r="AE2" i="39"/>
  <c r="AE4" i="39"/>
  <c r="AE5" i="5"/>
  <c r="AE4" i="5"/>
  <c r="AE6" i="5"/>
  <c r="AE7" i="5" s="1"/>
  <c r="AE2" i="5"/>
  <c r="AE9" i="39"/>
  <c r="AE9" i="5"/>
  <c r="AB6" i="46"/>
  <c r="AB7" i="46" s="1"/>
  <c r="AB6" i="16"/>
  <c r="AB7" i="16" s="1"/>
  <c r="AC83" i="91"/>
  <c r="AB86" i="91"/>
  <c r="AI7" i="45"/>
  <c r="AI5" i="45"/>
  <c r="AI3" i="45"/>
  <c r="AI6" i="45"/>
  <c r="AI8" i="45"/>
  <c r="AI4" i="45"/>
  <c r="AI2" i="45"/>
  <c r="AI4" i="27"/>
  <c r="AI3" i="27"/>
  <c r="AI5" i="27"/>
  <c r="AI6" i="27"/>
  <c r="AI2" i="27"/>
  <c r="AI7" i="27"/>
  <c r="AI8" i="27"/>
  <c r="AI9" i="45"/>
  <c r="AI9" i="27"/>
  <c r="AH11" i="90"/>
  <c r="AG8" i="48"/>
  <c r="AG8" i="10"/>
  <c r="AG6" i="48"/>
  <c r="AG7" i="48" s="1"/>
  <c r="AG5" i="10"/>
  <c r="AG3" i="10"/>
  <c r="AG6" i="10"/>
  <c r="AG7" i="10" s="1"/>
  <c r="AG2" i="48"/>
  <c r="AG2" i="10"/>
  <c r="AG5" i="48"/>
  <c r="AG3" i="48"/>
  <c r="AG9" i="48"/>
  <c r="AG4" i="10"/>
  <c r="AG4" i="48"/>
  <c r="AG9" i="10"/>
  <c r="AH19" i="90"/>
  <c r="AG8" i="56"/>
  <c r="AG4" i="56"/>
  <c r="AG2" i="56"/>
  <c r="AG5" i="56"/>
  <c r="AG7" i="56"/>
  <c r="AG5" i="31"/>
  <c r="AG2" i="31"/>
  <c r="AG7" i="31"/>
  <c r="AG4" i="31"/>
  <c r="AG8" i="31"/>
  <c r="AG3" i="56"/>
  <c r="AG6" i="31"/>
  <c r="AG3" i="31"/>
  <c r="AG6" i="56"/>
  <c r="AG9" i="31"/>
  <c r="AG9" i="56"/>
  <c r="AC80" i="91"/>
  <c r="AB3" i="46"/>
  <c r="AB3" i="16"/>
  <c r="AF17" i="90"/>
  <c r="AE8" i="54"/>
  <c r="AE5" i="54"/>
  <c r="AE4" i="54"/>
  <c r="AE2" i="54"/>
  <c r="AE4" i="23"/>
  <c r="AE5" i="23"/>
  <c r="AE8" i="23"/>
  <c r="AE2" i="23"/>
  <c r="AE3" i="54"/>
  <c r="AE3" i="23"/>
  <c r="AE6" i="54"/>
  <c r="AE7" i="54" s="1"/>
  <c r="AE6" i="23"/>
  <c r="AE7" i="23" s="1"/>
  <c r="AE9" i="54"/>
  <c r="AE9" i="23"/>
  <c r="AF2" i="32"/>
  <c r="AF7" i="32"/>
  <c r="AC6" i="58"/>
  <c r="AC6" i="33"/>
  <c r="AD203" i="91"/>
  <c r="AC206" i="91"/>
  <c r="AI7" i="43"/>
  <c r="AI5" i="43"/>
  <c r="AI3" i="43"/>
  <c r="AI8" i="43"/>
  <c r="AI6" i="43"/>
  <c r="AI4" i="43"/>
  <c r="AI2" i="43"/>
  <c r="AI5" i="25"/>
  <c r="AI2" i="25"/>
  <c r="AI6" i="25"/>
  <c r="AI3" i="25"/>
  <c r="AI7" i="25"/>
  <c r="AI4" i="25"/>
  <c r="AI8" i="25"/>
  <c r="AI9" i="25"/>
  <c r="AI9" i="43"/>
  <c r="AI7" i="90"/>
  <c r="AH7" i="44"/>
  <c r="AH5" i="44"/>
  <c r="AH8" i="44"/>
  <c r="AH4" i="44"/>
  <c r="AH3" i="44"/>
  <c r="AH6" i="44"/>
  <c r="AH2" i="44"/>
  <c r="AH2" i="26"/>
  <c r="AH6" i="26"/>
  <c r="AH3" i="26"/>
  <c r="AH7" i="26"/>
  <c r="AH4" i="26"/>
  <c r="AH8" i="26"/>
  <c r="AH5" i="26"/>
  <c r="AH9" i="26"/>
  <c r="AH9" i="44"/>
  <c r="AI9" i="90"/>
  <c r="AH8" i="46"/>
  <c r="AH2" i="46"/>
  <c r="AH8" i="16"/>
  <c r="AH2" i="16"/>
  <c r="AF4" i="90"/>
  <c r="AE8" i="41"/>
  <c r="AE8" i="7"/>
  <c r="AE4" i="41"/>
  <c r="AE2" i="41"/>
  <c r="AE6" i="41"/>
  <c r="AE7" i="41" s="1"/>
  <c r="AE2" i="7"/>
  <c r="AE6" i="7"/>
  <c r="AE7" i="7" s="1"/>
  <c r="AE3" i="7"/>
  <c r="AE3" i="41"/>
  <c r="AE9" i="7"/>
  <c r="AE9" i="41"/>
  <c r="AE4" i="7"/>
  <c r="AD200" i="91"/>
  <c r="AC3" i="58"/>
  <c r="AC3" i="33"/>
  <c r="AG14" i="90"/>
  <c r="AF7" i="51"/>
  <c r="AF8" i="51"/>
  <c r="AF7" i="12"/>
  <c r="AF8" i="12"/>
  <c r="AF9" i="12"/>
  <c r="AF6" i="51"/>
  <c r="AF6" i="12"/>
  <c r="AF9" i="51"/>
  <c r="AF3" i="51"/>
  <c r="AF3" i="12"/>
  <c r="AF2" i="12"/>
  <c r="AF2" i="51"/>
  <c r="AF5" i="51"/>
  <c r="AF4" i="12"/>
  <c r="AF4" i="51"/>
  <c r="AF5" i="12"/>
  <c r="AB82" i="91"/>
  <c r="AA5" i="46"/>
  <c r="AA5" i="16"/>
  <c r="AF7" i="57"/>
  <c r="AF2" i="57"/>
  <c r="AI16" i="90"/>
  <c r="AH8" i="53"/>
  <c r="AH6" i="53"/>
  <c r="AH4" i="53"/>
  <c r="AH2" i="53"/>
  <c r="AH7" i="53"/>
  <c r="AH3" i="53"/>
  <c r="AH5" i="53"/>
  <c r="AH3" i="28"/>
  <c r="AH7" i="28"/>
  <c r="AH4" i="28"/>
  <c r="AH8" i="28"/>
  <c r="AH5" i="28"/>
  <c r="AH6" i="28"/>
  <c r="AH2" i="28"/>
  <c r="AH9" i="53"/>
  <c r="AH9" i="28"/>
  <c r="AI12" i="90"/>
  <c r="AH5" i="49"/>
  <c r="AH3" i="49"/>
  <c r="AH8" i="49"/>
  <c r="AH4" i="49"/>
  <c r="AH6" i="49"/>
  <c r="AH3" i="11"/>
  <c r="AH6" i="11"/>
  <c r="AH4" i="11"/>
  <c r="AH8" i="11"/>
  <c r="AH5" i="11"/>
  <c r="AH7" i="11"/>
  <c r="AH9" i="49"/>
  <c r="AH9" i="11"/>
  <c r="AH7" i="49"/>
  <c r="AH2" i="11"/>
  <c r="AH2" i="49"/>
  <c r="AI13" i="90"/>
  <c r="AH8" i="50"/>
  <c r="AH8" i="17"/>
  <c r="AH2" i="17"/>
  <c r="AH6" i="50"/>
  <c r="AH7" i="50" s="1"/>
  <c r="AH6" i="17"/>
  <c r="AH7" i="17" s="1"/>
  <c r="AH2" i="50"/>
  <c r="AH5" i="17"/>
  <c r="AH3" i="17"/>
  <c r="AH4" i="17"/>
  <c r="AH3" i="50"/>
  <c r="AH4" i="50"/>
  <c r="AH9" i="50"/>
  <c r="AH5" i="50"/>
  <c r="AH9" i="17"/>
  <c r="AF5" i="7"/>
  <c r="AF5" i="41"/>
  <c r="AH5" i="90"/>
  <c r="AG9" i="42"/>
  <c r="AG5" i="42"/>
  <c r="AG8" i="15"/>
  <c r="AG9" i="15"/>
  <c r="AG8" i="42"/>
  <c r="AG4" i="42"/>
  <c r="AG2" i="15"/>
  <c r="AG3" i="15"/>
  <c r="AG7" i="42"/>
  <c r="AG3" i="42"/>
  <c r="AG4" i="15"/>
  <c r="AG5" i="15"/>
  <c r="AG6" i="42"/>
  <c r="AG2" i="42"/>
  <c r="AG6" i="15"/>
  <c r="AG7" i="15"/>
  <c r="AI4" i="53" l="1"/>
  <c r="AI6" i="53"/>
  <c r="AI3" i="53"/>
  <c r="AI8" i="53"/>
  <c r="AI7" i="53"/>
  <c r="AI2" i="53"/>
  <c r="AI5" i="53"/>
  <c r="AI2" i="28"/>
  <c r="AI6" i="28"/>
  <c r="AI3" i="28"/>
  <c r="AI7" i="28"/>
  <c r="AI4" i="28"/>
  <c r="AI5" i="28"/>
  <c r="AI8" i="28"/>
  <c r="AI9" i="28"/>
  <c r="AI9" i="53"/>
  <c r="AI7" i="44"/>
  <c r="AI5" i="44"/>
  <c r="AI3" i="44"/>
  <c r="AI8" i="44"/>
  <c r="AI6" i="44"/>
  <c r="AI4" i="44"/>
  <c r="AI2" i="44"/>
  <c r="AI5" i="26"/>
  <c r="AI2" i="26"/>
  <c r="AI6" i="26"/>
  <c r="AI3" i="26"/>
  <c r="AI7" i="26"/>
  <c r="AI8" i="26"/>
  <c r="AI4" i="26"/>
  <c r="AI9" i="26"/>
  <c r="AI9" i="44"/>
  <c r="AD80" i="91"/>
  <c r="AC3" i="46"/>
  <c r="AC3" i="16"/>
  <c r="AI11" i="90"/>
  <c r="AH8" i="48"/>
  <c r="AH8" i="10"/>
  <c r="AH5" i="10"/>
  <c r="AH2" i="10"/>
  <c r="AH3" i="10"/>
  <c r="AH6" i="48"/>
  <c r="AH7" i="48" s="1"/>
  <c r="AH3" i="48"/>
  <c r="AH6" i="10"/>
  <c r="AH7" i="10" s="1"/>
  <c r="AH5" i="48"/>
  <c r="AH2" i="48"/>
  <c r="AH4" i="48"/>
  <c r="AH9" i="10"/>
  <c r="AH4" i="10"/>
  <c r="AH9" i="48"/>
  <c r="AI10" i="90"/>
  <c r="AH8" i="47"/>
  <c r="AH6" i="47"/>
  <c r="AH4" i="47"/>
  <c r="AH3" i="47"/>
  <c r="AH5" i="47"/>
  <c r="AH4" i="9"/>
  <c r="AH8" i="9"/>
  <c r="AH5" i="9"/>
  <c r="AH3" i="9"/>
  <c r="AH6" i="9"/>
  <c r="AH9" i="47"/>
  <c r="AH7" i="47"/>
  <c r="AH7" i="9"/>
  <c r="AH9" i="9"/>
  <c r="AH2" i="47"/>
  <c r="AH2" i="9"/>
  <c r="AI20" i="90"/>
  <c r="AH8" i="57"/>
  <c r="AH3" i="57"/>
  <c r="AH8" i="32"/>
  <c r="AH3" i="32"/>
  <c r="AH6" i="32"/>
  <c r="AH4" i="57"/>
  <c r="AH5" i="57"/>
  <c r="AH4" i="32"/>
  <c r="AH5" i="32"/>
  <c r="AH6" i="57"/>
  <c r="AH9" i="57"/>
  <c r="AH9" i="32"/>
  <c r="AC82" i="91"/>
  <c r="AB5" i="46"/>
  <c r="AB5" i="16"/>
  <c r="AE200" i="91"/>
  <c r="AD3" i="58"/>
  <c r="AD3" i="33"/>
  <c r="AC9" i="58"/>
  <c r="AC9" i="33"/>
  <c r="AG17" i="90"/>
  <c r="AF8" i="54"/>
  <c r="AF5" i="54"/>
  <c r="AF4" i="54"/>
  <c r="AF2" i="54"/>
  <c r="AF8" i="23"/>
  <c r="AF4" i="23"/>
  <c r="AF5" i="23"/>
  <c r="AF2" i="23"/>
  <c r="AF6" i="54"/>
  <c r="AF7" i="54" s="1"/>
  <c r="AF3" i="54"/>
  <c r="AF3" i="23"/>
  <c r="AF6" i="23"/>
  <c r="AF7" i="23" s="1"/>
  <c r="AF9" i="54"/>
  <c r="AF9" i="23"/>
  <c r="AI19" i="90"/>
  <c r="AH8" i="56"/>
  <c r="AH4" i="56"/>
  <c r="AH2" i="56"/>
  <c r="AH5" i="56"/>
  <c r="AH7" i="56"/>
  <c r="AH4" i="31"/>
  <c r="AH5" i="31"/>
  <c r="AH2" i="31"/>
  <c r="AH7" i="31"/>
  <c r="AH8" i="31"/>
  <c r="AH6" i="56"/>
  <c r="AH3" i="56"/>
  <c r="AH3" i="31"/>
  <c r="AH6" i="31"/>
  <c r="AH9" i="56"/>
  <c r="AH9" i="31"/>
  <c r="AB9" i="46"/>
  <c r="AB9" i="16"/>
  <c r="AG2" i="32"/>
  <c r="AG7" i="32"/>
  <c r="AI8" i="50"/>
  <c r="AI8" i="17"/>
  <c r="AI2" i="17"/>
  <c r="AI6" i="50"/>
  <c r="AI7" i="50" s="1"/>
  <c r="AI6" i="17"/>
  <c r="AI7" i="17" s="1"/>
  <c r="AI2" i="50"/>
  <c r="AI3" i="17"/>
  <c r="AI4" i="50"/>
  <c r="AI9" i="17"/>
  <c r="AI5" i="50"/>
  <c r="AI5" i="17"/>
  <c r="AI9" i="50"/>
  <c r="AI4" i="17"/>
  <c r="AI3" i="50"/>
  <c r="AH14" i="90"/>
  <c r="AG8" i="51"/>
  <c r="AG7" i="51"/>
  <c r="AG7" i="12"/>
  <c r="AG8" i="12"/>
  <c r="AG3" i="12"/>
  <c r="AG6" i="12"/>
  <c r="AG3" i="51"/>
  <c r="AG6" i="51"/>
  <c r="AG9" i="51"/>
  <c r="AG9" i="12"/>
  <c r="AG2" i="12"/>
  <c r="AG2" i="51"/>
  <c r="AG4" i="51"/>
  <c r="AG5" i="12"/>
  <c r="AG5" i="51"/>
  <c r="AG4" i="12"/>
  <c r="AG4" i="90"/>
  <c r="AF8" i="41"/>
  <c r="AF8" i="7"/>
  <c r="AF4" i="41"/>
  <c r="AF6" i="7"/>
  <c r="AF7" i="7" s="1"/>
  <c r="AF2" i="41"/>
  <c r="AF2" i="7"/>
  <c r="AF6" i="41"/>
  <c r="AF7" i="41" s="1"/>
  <c r="AF3" i="41"/>
  <c r="AF3" i="7"/>
  <c r="AF9" i="41"/>
  <c r="AF9" i="7"/>
  <c r="AD6" i="58"/>
  <c r="AD6" i="33"/>
  <c r="AD206" i="91"/>
  <c r="AE203" i="91"/>
  <c r="AC6" i="46"/>
  <c r="AC7" i="46" s="1"/>
  <c r="AC6" i="16"/>
  <c r="AC7" i="16" s="1"/>
  <c r="AC86" i="91"/>
  <c r="AD83" i="91"/>
  <c r="AI7" i="58"/>
  <c r="AI5" i="58"/>
  <c r="AI8" i="58"/>
  <c r="AI4" i="58"/>
  <c r="AI2" i="58"/>
  <c r="AI7" i="33"/>
  <c r="AI5" i="33"/>
  <c r="AI2" i="33"/>
  <c r="AI8" i="33"/>
  <c r="AI4" i="33"/>
  <c r="AF4" i="7"/>
  <c r="AI5" i="49"/>
  <c r="AI3" i="49"/>
  <c r="AI8" i="49"/>
  <c r="AI6" i="49"/>
  <c r="AI4" i="49"/>
  <c r="AI6" i="11"/>
  <c r="AI3" i="11"/>
  <c r="AI5" i="11"/>
  <c r="AI4" i="11"/>
  <c r="AI8" i="11"/>
  <c r="AI9" i="11"/>
  <c r="AI7" i="49"/>
  <c r="AI9" i="49"/>
  <c r="AI7" i="11"/>
  <c r="AI2" i="49"/>
  <c r="AI2" i="11"/>
  <c r="AI8" i="46"/>
  <c r="AI2" i="46"/>
  <c r="AI2" i="16"/>
  <c r="AI8" i="16"/>
  <c r="AG2" i="90"/>
  <c r="AF3" i="39"/>
  <c r="AF8" i="39"/>
  <c r="AF3" i="5"/>
  <c r="AF8" i="5"/>
  <c r="AF4" i="5"/>
  <c r="AF6" i="5"/>
  <c r="AF7" i="5" s="1"/>
  <c r="AF5" i="5"/>
  <c r="AF2" i="39"/>
  <c r="AF2" i="5"/>
  <c r="AF6" i="39"/>
  <c r="AF7" i="39" s="1"/>
  <c r="AF4" i="39"/>
  <c r="AF5" i="39"/>
  <c r="AF9" i="39"/>
  <c r="AF9" i="5"/>
  <c r="AH18" i="90"/>
  <c r="AG8" i="55"/>
  <c r="AG4" i="55"/>
  <c r="AG2" i="55"/>
  <c r="AG5" i="55"/>
  <c r="AG7" i="55"/>
  <c r="AG2" i="30"/>
  <c r="AG7" i="30"/>
  <c r="AG4" i="30"/>
  <c r="AG5" i="30"/>
  <c r="AG8" i="30"/>
  <c r="AG6" i="30"/>
  <c r="AG3" i="55"/>
  <c r="AG3" i="30"/>
  <c r="AG6" i="55"/>
  <c r="AG9" i="30"/>
  <c r="AG9" i="55"/>
  <c r="AF8" i="34"/>
  <c r="AF4" i="59"/>
  <c r="AF3" i="59"/>
  <c r="AF6" i="59"/>
  <c r="AF5" i="59"/>
  <c r="AF3" i="34"/>
  <c r="AF5" i="34"/>
  <c r="AF9" i="59"/>
  <c r="AF2" i="34"/>
  <c r="AF4" i="34"/>
  <c r="AF2" i="59"/>
  <c r="AF9" i="34"/>
  <c r="AG22" i="90"/>
  <c r="AF8" i="59"/>
  <c r="AF7" i="59"/>
  <c r="AF6" i="34"/>
  <c r="AF7" i="34" s="1"/>
  <c r="AF3" i="90"/>
  <c r="AE8" i="40"/>
  <c r="AE5" i="40"/>
  <c r="AE4" i="40"/>
  <c r="AE2" i="40"/>
  <c r="AE4" i="6"/>
  <c r="AE5" i="6"/>
  <c r="AE8" i="6"/>
  <c r="AE2" i="6"/>
  <c r="AE3" i="40"/>
  <c r="AE3" i="6"/>
  <c r="AE6" i="40"/>
  <c r="AE7" i="40" s="1"/>
  <c r="AE6" i="6"/>
  <c r="AE7" i="6" s="1"/>
  <c r="AE9" i="40"/>
  <c r="AE9" i="6"/>
  <c r="AG7" i="57"/>
  <c r="AG2" i="57"/>
  <c r="AD81" i="91"/>
  <c r="AC4" i="46"/>
  <c r="AC4" i="16"/>
  <c r="AG5" i="41"/>
  <c r="AI5" i="90"/>
  <c r="AH9" i="42"/>
  <c r="AH5" i="42"/>
  <c r="AH7" i="15"/>
  <c r="AH5" i="15"/>
  <c r="AH8" i="42"/>
  <c r="AH4" i="42"/>
  <c r="AH8" i="15"/>
  <c r="AH9" i="15"/>
  <c r="AH7" i="42"/>
  <c r="AH3" i="42"/>
  <c r="AH2" i="15"/>
  <c r="AH3" i="15"/>
  <c r="AH6" i="42"/>
  <c r="AH2" i="42"/>
  <c r="AH4" i="15"/>
  <c r="AH6" i="15"/>
  <c r="AE81" i="91" l="1"/>
  <c r="AD4" i="46"/>
  <c r="AD4" i="16"/>
  <c r="AH4" i="90"/>
  <c r="AG8" i="41"/>
  <c r="AG8" i="7"/>
  <c r="AG4" i="41"/>
  <c r="AG6" i="41"/>
  <c r="AG7" i="41" s="1"/>
  <c r="AG2" i="41"/>
  <c r="AG6" i="7"/>
  <c r="AG7" i="7" s="1"/>
  <c r="AG2" i="7"/>
  <c r="AG3" i="41"/>
  <c r="AG9" i="7"/>
  <c r="AG3" i="7"/>
  <c r="AG9" i="41"/>
  <c r="AI7" i="56"/>
  <c r="AI5" i="56"/>
  <c r="AI8" i="56"/>
  <c r="AI4" i="56"/>
  <c r="AI2" i="56"/>
  <c r="AI4" i="31"/>
  <c r="AI8" i="31"/>
  <c r="AI5" i="31"/>
  <c r="AI2" i="31"/>
  <c r="AI7" i="31"/>
  <c r="AI3" i="31"/>
  <c r="AI3" i="56"/>
  <c r="AI6" i="56"/>
  <c r="AI6" i="31"/>
  <c r="AI9" i="31"/>
  <c r="AI9" i="56"/>
  <c r="AF200" i="91"/>
  <c r="AE3" i="58"/>
  <c r="AE3" i="33"/>
  <c r="AI8" i="57"/>
  <c r="AI3" i="57"/>
  <c r="AI8" i="32"/>
  <c r="AI3" i="32"/>
  <c r="AI6" i="32"/>
  <c r="AI4" i="57"/>
  <c r="AI4" i="32"/>
  <c r="AI5" i="57"/>
  <c r="AI6" i="57"/>
  <c r="AI5" i="32"/>
  <c r="AI9" i="57"/>
  <c r="AI9" i="32"/>
  <c r="AI8" i="48"/>
  <c r="AI8" i="10"/>
  <c r="AI6" i="48"/>
  <c r="AI7" i="48" s="1"/>
  <c r="AI5" i="48"/>
  <c r="AI5" i="10"/>
  <c r="AI6" i="10"/>
  <c r="AI7" i="10" s="1"/>
  <c r="AI3" i="48"/>
  <c r="AI2" i="48"/>
  <c r="AI3" i="10"/>
  <c r="AI2" i="10"/>
  <c r="AI4" i="48"/>
  <c r="AI9" i="10"/>
  <c r="AI4" i="10"/>
  <c r="AI9" i="48"/>
  <c r="AG4" i="7"/>
  <c r="AG3" i="90"/>
  <c r="AF2" i="40"/>
  <c r="AF4" i="40"/>
  <c r="AF8" i="40"/>
  <c r="AF5" i="40"/>
  <c r="AF2" i="6"/>
  <c r="AF4" i="6"/>
  <c r="AF8" i="6"/>
  <c r="AF5" i="6"/>
  <c r="AF6" i="6"/>
  <c r="AF7" i="6" s="1"/>
  <c r="AF3" i="40"/>
  <c r="AF3" i="6"/>
  <c r="AF6" i="40"/>
  <c r="AF7" i="40" s="1"/>
  <c r="AF9" i="6"/>
  <c r="AF9" i="40"/>
  <c r="AG5" i="59"/>
  <c r="AG2" i="34"/>
  <c r="AG3" i="34"/>
  <c r="AG5" i="34"/>
  <c r="AG8" i="34"/>
  <c r="AG6" i="34"/>
  <c r="AG7" i="34" s="1"/>
  <c r="AG4" i="34"/>
  <c r="AG9" i="34"/>
  <c r="AG8" i="59"/>
  <c r="AG7" i="59"/>
  <c r="AG6" i="59"/>
  <c r="AG9" i="59"/>
  <c r="AH22" i="90"/>
  <c r="AG4" i="59"/>
  <c r="AG3" i="59"/>
  <c r="AG2" i="59"/>
  <c r="AH2" i="90"/>
  <c r="AG3" i="39"/>
  <c r="AG8" i="39"/>
  <c r="AG8" i="5"/>
  <c r="AG3" i="5"/>
  <c r="AG4" i="5"/>
  <c r="AG2" i="5"/>
  <c r="AG5" i="39"/>
  <c r="AG4" i="39"/>
  <c r="AG6" i="5"/>
  <c r="AG7" i="5" s="1"/>
  <c r="AG6" i="39"/>
  <c r="AG7" i="39" s="1"/>
  <c r="AG2" i="39"/>
  <c r="AG5" i="5"/>
  <c r="AG9" i="39"/>
  <c r="AG9" i="5"/>
  <c r="AD6" i="46"/>
  <c r="AD7" i="46" s="1"/>
  <c r="AD6" i="16"/>
  <c r="AD7" i="16" s="1"/>
  <c r="AE83" i="91"/>
  <c r="AD86" i="91"/>
  <c r="AE6" i="58"/>
  <c r="AE6" i="33"/>
  <c r="AF203" i="91"/>
  <c r="AE206" i="91"/>
  <c r="AI14" i="90"/>
  <c r="AH8" i="51"/>
  <c r="AH7" i="51"/>
  <c r="AH7" i="12"/>
  <c r="AH8" i="12"/>
  <c r="AH6" i="12"/>
  <c r="AH3" i="51"/>
  <c r="AH3" i="12"/>
  <c r="AH6" i="51"/>
  <c r="AH9" i="12"/>
  <c r="AH9" i="51"/>
  <c r="AH2" i="12"/>
  <c r="AH2" i="51"/>
  <c r="AH4" i="51"/>
  <c r="AH5" i="12"/>
  <c r="AH4" i="12"/>
  <c r="AH5" i="51"/>
  <c r="AI8" i="47"/>
  <c r="AI6" i="47"/>
  <c r="AI4" i="47"/>
  <c r="AI5" i="47"/>
  <c r="AI3" i="47"/>
  <c r="AI3" i="9"/>
  <c r="AI4" i="9"/>
  <c r="AI8" i="9"/>
  <c r="AI6" i="9"/>
  <c r="AI5" i="9"/>
  <c r="AI9" i="9"/>
  <c r="AI9" i="47"/>
  <c r="AI7" i="47"/>
  <c r="AI7" i="9"/>
  <c r="AI2" i="47"/>
  <c r="AI2" i="9"/>
  <c r="AI18" i="90"/>
  <c r="AH8" i="55"/>
  <c r="AH5" i="55"/>
  <c r="AH7" i="55"/>
  <c r="AH2" i="55"/>
  <c r="AH4" i="55"/>
  <c r="AH5" i="30"/>
  <c r="AH2" i="30"/>
  <c r="AH4" i="30"/>
  <c r="AH7" i="30"/>
  <c r="AH8" i="30"/>
  <c r="AH3" i="55"/>
  <c r="AH6" i="55"/>
  <c r="AH3" i="30"/>
  <c r="AH6" i="30"/>
  <c r="AH9" i="55"/>
  <c r="AH9" i="30"/>
  <c r="AC9" i="46"/>
  <c r="AC9" i="16"/>
  <c r="AD9" i="58"/>
  <c r="AD9" i="33"/>
  <c r="AH7" i="57"/>
  <c r="AH2" i="57"/>
  <c r="AG5" i="7"/>
  <c r="AH17" i="90"/>
  <c r="AG4" i="54"/>
  <c r="AG2" i="54"/>
  <c r="AG8" i="54"/>
  <c r="AG5" i="54"/>
  <c r="AG2" i="23"/>
  <c r="AG8" i="23"/>
  <c r="AG4" i="23"/>
  <c r="AG5" i="23"/>
  <c r="AG3" i="23"/>
  <c r="AG6" i="54"/>
  <c r="AG7" i="54" s="1"/>
  <c r="AG6" i="23"/>
  <c r="AG7" i="23" s="1"/>
  <c r="AG3" i="54"/>
  <c r="AG9" i="23"/>
  <c r="AG9" i="54"/>
  <c r="AD82" i="91"/>
  <c r="AC5" i="46"/>
  <c r="AC5" i="16"/>
  <c r="AH7" i="32"/>
  <c r="AH2" i="32"/>
  <c r="AE80" i="91"/>
  <c r="AD3" i="46"/>
  <c r="AD3" i="16"/>
  <c r="AH4" i="7"/>
  <c r="AI8" i="42"/>
  <c r="AI4" i="42"/>
  <c r="AI6" i="15"/>
  <c r="AI7" i="15"/>
  <c r="AI7" i="42"/>
  <c r="AI3" i="42"/>
  <c r="AI8" i="15"/>
  <c r="AI4" i="15"/>
  <c r="AI9" i="15"/>
  <c r="AI6" i="42"/>
  <c r="AI2" i="42"/>
  <c r="AI2" i="15"/>
  <c r="AI3" i="15"/>
  <c r="AI9" i="42"/>
  <c r="AI5" i="42"/>
  <c r="AI5" i="15"/>
  <c r="AE82" i="91" l="1"/>
  <c r="AD5" i="46"/>
  <c r="AD5" i="16"/>
  <c r="AI7" i="51"/>
  <c r="AI8" i="51"/>
  <c r="AI8" i="12"/>
  <c r="AI7" i="12"/>
  <c r="AI3" i="12"/>
  <c r="AI3" i="51"/>
  <c r="AI6" i="51"/>
  <c r="AI6" i="12"/>
  <c r="AI9" i="51"/>
  <c r="AI9" i="12"/>
  <c r="AI2" i="51"/>
  <c r="AI2" i="12"/>
  <c r="AI4" i="12"/>
  <c r="AI5" i="51"/>
  <c r="AI4" i="51"/>
  <c r="AI5" i="12"/>
  <c r="AG200" i="91"/>
  <c r="AF3" i="58"/>
  <c r="AF3" i="33"/>
  <c r="AI4" i="90"/>
  <c r="AH8" i="41"/>
  <c r="AH8" i="7"/>
  <c r="AH4" i="41"/>
  <c r="AH6" i="41"/>
  <c r="AH7" i="41" s="1"/>
  <c r="AH6" i="7"/>
  <c r="AH7" i="7" s="1"/>
  <c r="AH2" i="41"/>
  <c r="AH2" i="7"/>
  <c r="AH3" i="7"/>
  <c r="AH3" i="41"/>
  <c r="AH9" i="7"/>
  <c r="AH9" i="41"/>
  <c r="AE9" i="58"/>
  <c r="AE9" i="33"/>
  <c r="AD9" i="46"/>
  <c r="AD9" i="16"/>
  <c r="AI7" i="57"/>
  <c r="AI2" i="57"/>
  <c r="AI2" i="32"/>
  <c r="AI7" i="32"/>
  <c r="AH5" i="41"/>
  <c r="AF6" i="58"/>
  <c r="AF6" i="33"/>
  <c r="AG203" i="91"/>
  <c r="AF206" i="91"/>
  <c r="AE6" i="46"/>
  <c r="AE7" i="46" s="1"/>
  <c r="AE6" i="16"/>
  <c r="AE7" i="16" s="1"/>
  <c r="AE86" i="91"/>
  <c r="AF83" i="91"/>
  <c r="AH3" i="90"/>
  <c r="AG4" i="40"/>
  <c r="AG8" i="40"/>
  <c r="AG5" i="40"/>
  <c r="AG2" i="40"/>
  <c r="AG4" i="6"/>
  <c r="AG5" i="6"/>
  <c r="AG8" i="6"/>
  <c r="AG2" i="6"/>
  <c r="AG3" i="40"/>
  <c r="AG6" i="6"/>
  <c r="AG7" i="6" s="1"/>
  <c r="AG3" i="6"/>
  <c r="AG6" i="40"/>
  <c r="AG7" i="40" s="1"/>
  <c r="AG9" i="6"/>
  <c r="AG9" i="40"/>
  <c r="AH5" i="7"/>
  <c r="AF80" i="91"/>
  <c r="AE3" i="46"/>
  <c r="AE3" i="16"/>
  <c r="AI17" i="90"/>
  <c r="AH4" i="54"/>
  <c r="AH2" i="54"/>
  <c r="AH8" i="54"/>
  <c r="AH5" i="54"/>
  <c r="AH5" i="23"/>
  <c r="AH2" i="23"/>
  <c r="AH4" i="23"/>
  <c r="AH8" i="23"/>
  <c r="AH3" i="23"/>
  <c r="AH6" i="54"/>
  <c r="AH7" i="54" s="1"/>
  <c r="AH6" i="23"/>
  <c r="AH7" i="23" s="1"/>
  <c r="AH3" i="54"/>
  <c r="AH9" i="54"/>
  <c r="AH9" i="23"/>
  <c r="AI7" i="55"/>
  <c r="AI5" i="55"/>
  <c r="AI8" i="55"/>
  <c r="AI2" i="55"/>
  <c r="AI4" i="55"/>
  <c r="AI4" i="30"/>
  <c r="AI8" i="30"/>
  <c r="AI5" i="30"/>
  <c r="AI2" i="30"/>
  <c r="AI7" i="30"/>
  <c r="AI6" i="30"/>
  <c r="AI3" i="55"/>
  <c r="AI3" i="30"/>
  <c r="AI6" i="55"/>
  <c r="AI9" i="30"/>
  <c r="AI9" i="55"/>
  <c r="AI2" i="90"/>
  <c r="AH3" i="5"/>
  <c r="AH8" i="39"/>
  <c r="AH3" i="39"/>
  <c r="AH8" i="5"/>
  <c r="AH4" i="39"/>
  <c r="AH6" i="5"/>
  <c r="AH7" i="5" s="1"/>
  <c r="AH5" i="5"/>
  <c r="AH6" i="39"/>
  <c r="AH7" i="39" s="1"/>
  <c r="AH4" i="5"/>
  <c r="AH2" i="39"/>
  <c r="AH5" i="39"/>
  <c r="AH2" i="5"/>
  <c r="AH9" i="39"/>
  <c r="AH9" i="5"/>
  <c r="AH4" i="59"/>
  <c r="AH3" i="59"/>
  <c r="AH2" i="59"/>
  <c r="AH9" i="59"/>
  <c r="AI22" i="90"/>
  <c r="AH8" i="34"/>
  <c r="AH2" i="34"/>
  <c r="AH3" i="34"/>
  <c r="AH6" i="34"/>
  <c r="AH7" i="34" s="1"/>
  <c r="AH5" i="59"/>
  <c r="AH5" i="34"/>
  <c r="AH4" i="34"/>
  <c r="AH8" i="59"/>
  <c r="AH7" i="59"/>
  <c r="AH6" i="59"/>
  <c r="AH9" i="34"/>
  <c r="AF81" i="91"/>
  <c r="AE4" i="46"/>
  <c r="AE4" i="16"/>
  <c r="AI4" i="7"/>
  <c r="AI5" i="7"/>
  <c r="AG80" i="91" l="1"/>
  <c r="AF3" i="46"/>
  <c r="AF3" i="16"/>
  <c r="AI3" i="90"/>
  <c r="AH2" i="40"/>
  <c r="AH8" i="40"/>
  <c r="AH5" i="40"/>
  <c r="AH4" i="40"/>
  <c r="AH4" i="6"/>
  <c r="AH5" i="6"/>
  <c r="AH8" i="6"/>
  <c r="AH2" i="6"/>
  <c r="AH3" i="40"/>
  <c r="AH6" i="6"/>
  <c r="AH7" i="6" s="1"/>
  <c r="AH3" i="6"/>
  <c r="AH6" i="40"/>
  <c r="AH7" i="40" s="1"/>
  <c r="AH9" i="40"/>
  <c r="AH9" i="6"/>
  <c r="AH200" i="91"/>
  <c r="AG3" i="58"/>
  <c r="AG3" i="33"/>
  <c r="AI8" i="54"/>
  <c r="AI5" i="54"/>
  <c r="AI2" i="54"/>
  <c r="AI4" i="54"/>
  <c r="AI4" i="23"/>
  <c r="AI5" i="23"/>
  <c r="AI2" i="23"/>
  <c r="AI8" i="23"/>
  <c r="AI3" i="54"/>
  <c r="AI6" i="54"/>
  <c r="AI7" i="54" s="1"/>
  <c r="AI3" i="23"/>
  <c r="AI6" i="23"/>
  <c r="AI7" i="23" s="1"/>
  <c r="AI9" i="23"/>
  <c r="AI9" i="54"/>
  <c r="AF6" i="46"/>
  <c r="AF7" i="46" s="1"/>
  <c r="AF6" i="16"/>
  <c r="AF7" i="16" s="1"/>
  <c r="AF86" i="91"/>
  <c r="AG83" i="91"/>
  <c r="AF9" i="58"/>
  <c r="AF9" i="33"/>
  <c r="AI8" i="41"/>
  <c r="AI8" i="7"/>
  <c r="AI4" i="41"/>
  <c r="AI2" i="7"/>
  <c r="AI6" i="7"/>
  <c r="AI7" i="7" s="1"/>
  <c r="AI6" i="41"/>
  <c r="AI7" i="41" s="1"/>
  <c r="AI2" i="41"/>
  <c r="AI9" i="41"/>
  <c r="AI3" i="7"/>
  <c r="AI9" i="7"/>
  <c r="AI3" i="41"/>
  <c r="AI5" i="41"/>
  <c r="AI8" i="39"/>
  <c r="AI3" i="39"/>
  <c r="AI3" i="5"/>
  <c r="AI8" i="5"/>
  <c r="AI4" i="39"/>
  <c r="AI4" i="5"/>
  <c r="AI2" i="5"/>
  <c r="AI6" i="5"/>
  <c r="AI7" i="5" s="1"/>
  <c r="AI5" i="5"/>
  <c r="AI6" i="39"/>
  <c r="AI7" i="39" s="1"/>
  <c r="AI5" i="39"/>
  <c r="AI2" i="39"/>
  <c r="AI9" i="39"/>
  <c r="AI9" i="5"/>
  <c r="AE9" i="46"/>
  <c r="AE9" i="16"/>
  <c r="AG6" i="58"/>
  <c r="AG6" i="33"/>
  <c r="AH203" i="91"/>
  <c r="AG206" i="91"/>
  <c r="AG81" i="91"/>
  <c r="AF4" i="46"/>
  <c r="AF4" i="16"/>
  <c r="AI5" i="34"/>
  <c r="AI8" i="34"/>
  <c r="AI4" i="34"/>
  <c r="AI9" i="34"/>
  <c r="AI6" i="34"/>
  <c r="AI7" i="34" s="1"/>
  <c r="AI6" i="59"/>
  <c r="AI5" i="59"/>
  <c r="AI8" i="59"/>
  <c r="AI7" i="59"/>
  <c r="AI2" i="59"/>
  <c r="AI3" i="34"/>
  <c r="AI4" i="59"/>
  <c r="AI3" i="59"/>
  <c r="AI2" i="34"/>
  <c r="AI9" i="59"/>
  <c r="AF82" i="91"/>
  <c r="AE5" i="46"/>
  <c r="AE5" i="16"/>
  <c r="AG82" i="91" l="1"/>
  <c r="AF5" i="46"/>
  <c r="AF5" i="16"/>
  <c r="AH6" i="58"/>
  <c r="AH6" i="33"/>
  <c r="AH206" i="91"/>
  <c r="AI203" i="91"/>
  <c r="AI8" i="40"/>
  <c r="AI5" i="40"/>
  <c r="AI4" i="40"/>
  <c r="AI2" i="40"/>
  <c r="AI4" i="6"/>
  <c r="AI5" i="6"/>
  <c r="AI8" i="6"/>
  <c r="AI2" i="6"/>
  <c r="AI6" i="40"/>
  <c r="AI7" i="40" s="1"/>
  <c r="AI6" i="6"/>
  <c r="AI7" i="6" s="1"/>
  <c r="AI3" i="40"/>
  <c r="AI3" i="6"/>
  <c r="AI9" i="6"/>
  <c r="AI9" i="40"/>
  <c r="AG6" i="46"/>
  <c r="AG7" i="46" s="1"/>
  <c r="AG6" i="16"/>
  <c r="AG7" i="16" s="1"/>
  <c r="AG86" i="91"/>
  <c r="AH83" i="91"/>
  <c r="AI200" i="91"/>
  <c r="AH3" i="58"/>
  <c r="AH3" i="33"/>
  <c r="AF9" i="46"/>
  <c r="AF9" i="16"/>
  <c r="AH81" i="91"/>
  <c r="AG4" i="46"/>
  <c r="AG4" i="16"/>
  <c r="AG9" i="58"/>
  <c r="AG9" i="33"/>
  <c r="AH80" i="91"/>
  <c r="AG3" i="46"/>
  <c r="AG3" i="16"/>
  <c r="AI80" i="91" l="1"/>
  <c r="AH3" i="46"/>
  <c r="AH3" i="16"/>
  <c r="AI206" i="91"/>
  <c r="AI6" i="58"/>
  <c r="AI6" i="33"/>
  <c r="AI3" i="58"/>
  <c r="AI3" i="33"/>
  <c r="AH9" i="58"/>
  <c r="AH9" i="33"/>
  <c r="AG9" i="46"/>
  <c r="AG9" i="16"/>
  <c r="AI81" i="91"/>
  <c r="AH4" i="46"/>
  <c r="AH4" i="16"/>
  <c r="AH6" i="46"/>
  <c r="AH7" i="46" s="1"/>
  <c r="AH6" i="16"/>
  <c r="AH7" i="16" s="1"/>
  <c r="AH86" i="91"/>
  <c r="AI83" i="91"/>
  <c r="AH82" i="91"/>
  <c r="AG5" i="46"/>
  <c r="AG5" i="16"/>
  <c r="AI82" i="91" l="1"/>
  <c r="AH5" i="46"/>
  <c r="AH5" i="16"/>
  <c r="AH9" i="46"/>
  <c r="AH9" i="16"/>
  <c r="AI9" i="58"/>
  <c r="AI9" i="33"/>
  <c r="AI86" i="91"/>
  <c r="AI6" i="46"/>
  <c r="AI7" i="46" s="1"/>
  <c r="AI6" i="16"/>
  <c r="AI7" i="16" s="1"/>
  <c r="AI4" i="46"/>
  <c r="AI4" i="16"/>
  <c r="AI3" i="46"/>
  <c r="AI3" i="16"/>
  <c r="AI9" i="46" l="1"/>
  <c r="AI9" i="16"/>
  <c r="AI5" i="46"/>
  <c r="AI5" i="16"/>
</calcChain>
</file>

<file path=xl/sharedStrings.xml><?xml version="1.0" encoding="utf-8"?>
<sst xmlns="http://schemas.openxmlformats.org/spreadsheetml/2006/main" count="2944" uniqueCount="1493">
  <si>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</si>
  <si>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</si>
  <si>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</si>
  <si>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</si>
  <si>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</si>
  <si>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</si>
  <si>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</si>
  <si>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</si>
  <si>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</si>
  <si>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</si>
  <si>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</si>
  <si>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</si>
  <si>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</si>
  <si>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</si>
  <si>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</si>
  <si>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</si>
  <si>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</si>
  <si>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</si>
  <si>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</si>
  <si>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</si>
  <si>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</si>
  <si>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</si>
  <si>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</si>
  <si>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</si>
  <si>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</si>
  <si>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</si>
  <si>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</si>
  <si>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</si>
  <si>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</si>
  <si>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</si>
  <si>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</si>
  <si>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</si>
  <si>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</si>
  <si>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3/ E85 refers to a blend of 85 percent ethanol (renewable) and 15 percent motor gasoline (nonrenewable).  To address cold starting issues,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</si>
  <si>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</si>
  <si>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</si>
  <si>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</si>
  <si>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</si>
  <si>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</si>
  <si>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</si>
  <si>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</si>
  <si>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</si>
  <si>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Notes</t>
  </si>
  <si>
    <t>Fuel</t>
  </si>
  <si>
    <t>sector has been split into two "sectors" for purposes of this variable and related calculations.</t>
  </si>
  <si>
    <t>Cost</t>
  </si>
  <si>
    <t>Unit</t>
  </si>
  <si>
    <t>Sources:</t>
  </si>
  <si>
    <t>Energy Information Administraton</t>
  </si>
  <si>
    <t>biofuel diesel</t>
  </si>
  <si>
    <t>Since fuel pricing differs between residential and commercial buidlings, the buildings</t>
  </si>
  <si>
    <t>heat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</si>
  <si>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</si>
  <si>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</si>
  <si>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</si>
  <si>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</si>
  <si>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Release Date</t>
  </si>
  <si>
    <t>Datekey</t>
  </si>
  <si>
    <t>Reference case</t>
  </si>
  <si>
    <t>Scenario</t>
  </si>
  <si>
    <t>Report</t>
  </si>
  <si>
    <t>PRC000:nom_TotalExpendi</t>
  </si>
  <si>
    <t>PRC000:nom_TransRenewEx</t>
  </si>
  <si>
    <t>PRC000:nom_TotalNon-Ren</t>
  </si>
  <si>
    <t>PRC000:nom_TransNonRenw</t>
  </si>
  <si>
    <t>PRC000:nom_Industrial</t>
  </si>
  <si>
    <t>PRC000:nom_Commercial</t>
  </si>
  <si>
    <t>PRC000:nom_Residential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</si>
  <si>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</si>
  <si>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</si>
  <si>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</si>
  <si>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</si>
  <si>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</si>
  <si>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</si>
  <si>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</si>
  <si>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>PRC000:nom_Avg_JetFuel</t>
  </si>
  <si>
    <t>PRC000:nom_Avg_MotorGas</t>
  </si>
  <si>
    <t>PRC000:nom_Avg_E85_E85</t>
  </si>
  <si>
    <t>PRC000:nom_Avg_Liquefie</t>
  </si>
  <si>
    <t>PRC000:nom_E_SteamCoal</t>
  </si>
  <si>
    <t>PRC000:nom_E_NaturalGas</t>
  </si>
  <si>
    <t>PRC000:nom_E_ResidualFu</t>
  </si>
  <si>
    <t>PRC000:nom_E_Distillate</t>
  </si>
  <si>
    <t>PRC000:nom_T_Electricit</t>
  </si>
  <si>
    <t>PRC000:nom_T_NaturalGas</t>
  </si>
  <si>
    <t>PRC000:nom_T_ResidualFu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</si>
  <si>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</si>
  <si>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</si>
  <si>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</si>
  <si>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</si>
  <si>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</si>
  <si>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</si>
  <si>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</si>
  <si>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</si>
  <si>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</si>
  <si>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</si>
  <si>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</si>
  <si>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</si>
  <si>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</si>
  <si>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</si>
  <si>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</si>
  <si>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</si>
  <si>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</si>
  <si>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</si>
  <si>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</si>
  <si>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</si>
  <si>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</si>
  <si>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</si>
  <si>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</si>
  <si>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</si>
  <si>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</si>
  <si>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</si>
  <si>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</si>
  <si>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</si>
  <si>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</si>
  <si>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</si>
  <si>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</si>
  <si>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</si>
  <si>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</si>
  <si>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</si>
  <si>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</si>
  <si>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</si>
  <si>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</si>
  <si>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</si>
  <si>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</si>
  <si>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</si>
  <si>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</si>
  <si>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</si>
  <si>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</si>
  <si>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</si>
  <si>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</si>
  <si>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</si>
  <si>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</si>
  <si>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</si>
  <si>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</si>
  <si>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</si>
  <si>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</si>
  <si>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</si>
  <si>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</si>
  <si>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</si>
  <si>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</si>
  <si>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</si>
  <si>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</si>
  <si>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</si>
  <si>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</si>
  <si>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</si>
  <si>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</si>
  <si>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</si>
  <si>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</si>
  <si>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</si>
  <si>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</si>
  <si>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</si>
  <si>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</si>
  <si>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</si>
  <si>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</si>
  <si>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PRC000</t>
  </si>
  <si>
    <t>We adjust dollars of the following years to 2012 dollars using the following conversion factors:</t>
  </si>
  <si>
    <t>use the 2014 row, so it is reported in 2014 dollars.</t>
  </si>
  <si>
    <t>Coal</t>
  </si>
  <si>
    <t>Lignite</t>
  </si>
  <si>
    <t>the percentage of ethanol varies seasonally.  The annual average ethanol content of 74 percent is used for these projections.</t>
  </si>
  <si>
    <t>PRC000:ga_uranium</t>
  </si>
  <si>
    <t xml:space="preserve">   Uranium</t>
  </si>
  <si>
    <t>PRC000:nom_E_uranium</t>
  </si>
  <si>
    <t xml:space="preserve">   2/ Excludes use for lease and plant fuel and fuel used for liquefaction in export facilities.</t>
  </si>
  <si>
    <t xml:space="preserve">   7/ Natural gas used as fuel in motor vehicles, trains, and ships.  Price includes estimated motor vehicle fuel taxes</t>
  </si>
  <si>
    <t>and estimated dispensing costs or charges.</t>
  </si>
  <si>
    <t>Electricity</t>
  </si>
  <si>
    <t>Industry</t>
  </si>
  <si>
    <t>2018 to 2012; used for EIA AEO 2018 and DOE Clean Cities report</t>
  </si>
  <si>
    <t>biomass</t>
  </si>
  <si>
    <t xml:space="preserve">   8/ Weighted averages of end-use fuel prices are derived from the prices in each sector and the corresponding sectoral consumption.</t>
  </si>
  <si>
    <t xml:space="preserve">   7/ Includes electricity-only and combined heat and power plants that have a regulatory status.</t>
  </si>
  <si>
    <t xml:space="preserve">   5/ Includes only kerosene type.</t>
  </si>
  <si>
    <t>issues, the percentage of ethanol varies seasonally.  The annual average ethanol content of 74 percent is used for these projections.</t>
  </si>
  <si>
    <t xml:space="preserve">   3/ E85 refers to a blend of 85 percent ethanol (renewable) and 15 percent motor gasoline (nonrenewable).  To address cold starting</t>
  </si>
  <si>
    <t xml:space="preserve">   2/ Includes combined heat and power plants that have a non-regulatory status, and small on-site generating systems.</t>
  </si>
  <si>
    <t xml:space="preserve">   1/ Weighted average price delivered to U.S. refiners.</t>
  </si>
  <si>
    <t xml:space="preserve">     Average</t>
  </si>
  <si>
    <t>PPP000:nom_Avg_Average</t>
  </si>
  <si>
    <t xml:space="preserve">   Residual Fuel Oil (dollars per barrel)</t>
  </si>
  <si>
    <t>PPP000:nom_Avg_Residual</t>
  </si>
  <si>
    <t>PPP000:nom_Avg_Distilla</t>
  </si>
  <si>
    <t>PPP000:nom_Avg_JetFuel</t>
  </si>
  <si>
    <t>PPP000:nom_Avg_MotorGas</t>
  </si>
  <si>
    <t>PPP000:nom_Avg_Liquefie</t>
  </si>
  <si>
    <t xml:space="preserve"> Average Prices, All Sectors 8/</t>
  </si>
  <si>
    <t>PPP000:nom_E_ResidualFu</t>
  </si>
  <si>
    <t>PPP000:nom_E_Distillate</t>
  </si>
  <si>
    <t xml:space="preserve"> Electric Power 7/</t>
  </si>
  <si>
    <t>PPP000:nom_T_ResidualFu</t>
  </si>
  <si>
    <t>PPP000:nom_T_DieselFuel</t>
  </si>
  <si>
    <t>PPP000:nom_T_JetFuel</t>
  </si>
  <si>
    <t>PPP000:nom_T_MotorGasol</t>
  </si>
  <si>
    <t xml:space="preserve">   Ethanol Wholesale Price</t>
  </si>
  <si>
    <t>PPP000:nom_T_EthanWhole</t>
  </si>
  <si>
    <t>PPP000:nom_T_Ethan(E85)</t>
  </si>
  <si>
    <t>PPP000:nom_T_LiquefiedP</t>
  </si>
  <si>
    <t>PPP000:nom_I_ResidualFu</t>
  </si>
  <si>
    <t>PPP000:nom_I_Distillate</t>
  </si>
  <si>
    <t>PPP000:nom_I_LiquefiedP</t>
  </si>
  <si>
    <t xml:space="preserve"> Industrial 2/</t>
  </si>
  <si>
    <t>PPP000:nom_C_ResidualFu</t>
  </si>
  <si>
    <t>PPP000:nom_C_Distillate</t>
  </si>
  <si>
    <t>PPP000:nom_R_Distillate</t>
  </si>
  <si>
    <t>PPP000:nom_R_LiquefiedP</t>
  </si>
  <si>
    <t>Nominal Dollars per Gallon</t>
  </si>
  <si>
    <t>Delivered Sector Product Prices</t>
  </si>
  <si>
    <t xml:space="preserve">   Average Imported Cost 1/</t>
  </si>
  <si>
    <t>PPP000:nom_Imported_Rea</t>
  </si>
  <si>
    <t xml:space="preserve">   West Texas Intermediate Spot</t>
  </si>
  <si>
    <t>PPP000:nom_ForeignLSLig</t>
  </si>
  <si>
    <t xml:space="preserve">   Brent Spot</t>
  </si>
  <si>
    <t>PPP000:nom_WorldOilPric</t>
  </si>
  <si>
    <t>Crude Oil Spot Prices (nominal dollars per barrel)</t>
  </si>
  <si>
    <t>PPP000:ia_Average</t>
  </si>
  <si>
    <t>PPP000:ia_ResidualFuel(</t>
  </si>
  <si>
    <t>PPP000:ia_ResidualFuel</t>
  </si>
  <si>
    <t>PPP000:ia_DistillateFue</t>
  </si>
  <si>
    <t>PPP000:ia_JetFuel</t>
  </si>
  <si>
    <t>PPP000:ia_MotorGasoline</t>
  </si>
  <si>
    <t>PPP000:ia_LiquefiedPetr</t>
  </si>
  <si>
    <t>Average Prices, All Sectors 8/</t>
  </si>
  <si>
    <t>PPP000:ha_ResidualFuel(</t>
  </si>
  <si>
    <t>PPP000:ha_ResidualFuel</t>
  </si>
  <si>
    <t>PPP000:ha_DistillateFue</t>
  </si>
  <si>
    <t>PPP000:ga_ResidualFuel(</t>
  </si>
  <si>
    <t>PPP000:ga_ResidualFuel</t>
  </si>
  <si>
    <t>PPP000:ga_DieselFuel(Di</t>
  </si>
  <si>
    <t>PPP000:ga_JetFuel</t>
  </si>
  <si>
    <t>PPP000:ga_MotorGasoline</t>
  </si>
  <si>
    <t>PPP000:pr_EthanolWhole</t>
  </si>
  <si>
    <t>PPP000:ga_Ethanol(E85)</t>
  </si>
  <si>
    <t>PPP000:ga_LiquefiedPetr</t>
  </si>
  <si>
    <t>PPP000:fa_ResidualFuel(</t>
  </si>
  <si>
    <t>PPP000:fa_ResidualFuel</t>
  </si>
  <si>
    <t>PPP000:fa_DistillateFue</t>
  </si>
  <si>
    <t>PPP000:fa_LiquefiedPetr</t>
  </si>
  <si>
    <t>PPP000:ea_ResidualFuel(</t>
  </si>
  <si>
    <t>PPP000:ea_ResidualFuel</t>
  </si>
  <si>
    <t>PPP000:ea_DistillateFue</t>
  </si>
  <si>
    <t>PPP000:da_DistillateFue</t>
  </si>
  <si>
    <t>PPP000:da_LiquefiedPetr</t>
  </si>
  <si>
    <t xml:space="preserve"> Delivered Sector Product Prices</t>
  </si>
  <si>
    <t xml:space="preserve">   Brent / West Texas Intermediate Spread</t>
  </si>
  <si>
    <t>PPP000:see_spot_markup</t>
  </si>
  <si>
    <t>PPP000:bb_Imported_Real</t>
  </si>
  <si>
    <t>PPP000:bb_ForeignLSLigh</t>
  </si>
  <si>
    <t>PPP000:ba_WorldOilPrice</t>
  </si>
  <si>
    <t xml:space="preserve"> Sector and Fuel</t>
  </si>
  <si>
    <t>12. Petroleum and Other Liquids Prices</t>
  </si>
  <si>
    <t>PPP000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</si>
  <si>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</si>
  <si>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</si>
  <si>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</si>
  <si>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</si>
  <si>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When adapting the EPS to other countries, using Brent crude (also available in AEO table 12) is advised, and</t>
  </si>
  <si>
    <t>the heat content used should be switched to the value for "imported" crude above.</t>
  </si>
  <si>
    <t>For the United States EPS, we use West Texas Intermediate as our crude benchmark, as this is typical in the U.S.</t>
  </si>
  <si>
    <t>hydrogen</t>
  </si>
  <si>
    <t>2015 to 2012; used for CEC/CARB hydrogen report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</si>
  <si>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</si>
  <si>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</si>
  <si>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</si>
  <si>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</si>
  <si>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</si>
  <si>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and they break even on the tipping fees.)</t>
  </si>
  <si>
    <t>Municipal Solid Waste Prices</t>
  </si>
  <si>
    <t>%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</si>
  <si>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</si>
  <si>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</si>
  <si>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</si>
  <si>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</si>
  <si>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</si>
  <si>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</si>
  <si>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</si>
  <si>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</si>
  <si>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</si>
  <si>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ref2020.d112119a</t>
  </si>
  <si>
    <t>Annual Energy Outlook 2020</t>
  </si>
  <si>
    <t>ref2020</t>
  </si>
  <si>
    <t>d112119a</t>
  </si>
  <si>
    <t xml:space="preserve"> January 2020</t>
  </si>
  <si>
    <t>(2019 dollars per million Btu, unless otherwise noted)</t>
  </si>
  <si>
    <t>2019-</t>
  </si>
  <si>
    <t>(billion 2019 dollars)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</si>
  <si>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</si>
  <si>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</si>
  <si>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gallon, unless otherwise noted)</t>
  </si>
  <si>
    <t>Crude Oil Prices (2019 dollars per barrel)</t>
  </si>
  <si>
    <t xml:space="preserve">   Residual Fuel Oil (2019 dollars per barrel)</t>
  </si>
  <si>
    <t>2019 to 2012</t>
  </si>
  <si>
    <t>Natural Gas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</si>
  <si>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</si>
  <si>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</si>
  <si>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</si>
  <si>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</si>
  <si>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</si>
  <si>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</si>
  <si>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</si>
  <si>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</si>
  <si>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</si>
  <si>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</si>
  <si>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</si>
  <si>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</si>
  <si>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</si>
  <si>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</si>
  <si>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</si>
  <si>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</si>
  <si>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</si>
  <si>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</si>
  <si>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resulting in a fuel cost of zero.   (This assumes MSW power plants get all their profit from selling power,</t>
  </si>
  <si>
    <t>electricity</t>
  </si>
  <si>
    <t>hard coal</t>
  </si>
  <si>
    <t>natural gas</t>
  </si>
  <si>
    <t>nuclear</t>
  </si>
  <si>
    <t>petroleum gasoline</t>
  </si>
  <si>
    <t>petroleum diesel</t>
  </si>
  <si>
    <t>biofuel gasoline</t>
  </si>
  <si>
    <t>jet fuel</t>
  </si>
  <si>
    <t>lignite</t>
  </si>
  <si>
    <t>crude oil</t>
  </si>
  <si>
    <t>heavy fuel oil</t>
  </si>
  <si>
    <t>LPG propane or butane</t>
  </si>
  <si>
    <t>Fuel Tax ($/BTU)</t>
  </si>
  <si>
    <t>BFPaT BAU Pretax Fuel Price by Sector</t>
  </si>
  <si>
    <t>BFPaT BAU Fuel Tax by Sector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</si>
  <si>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</si>
  <si>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</si>
  <si>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</si>
  <si>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</si>
  <si>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</si>
  <si>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Year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</si>
  <si>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</si>
  <si>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</si>
  <si>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</si>
  <si>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</si>
  <si>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</si>
  <si>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</si>
  <si>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</si>
  <si>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</si>
  <si>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</si>
  <si>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</si>
  <si>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</si>
  <si>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</si>
  <si>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</si>
  <si>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</si>
  <si>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</si>
  <si>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</si>
  <si>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</si>
  <si>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</si>
  <si>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</si>
  <si>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</si>
  <si>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</si>
  <si>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</si>
  <si>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</si>
  <si>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</si>
  <si>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</si>
  <si>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</si>
  <si>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</si>
  <si>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</si>
  <si>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</si>
  <si>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</si>
  <si>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</si>
  <si>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</si>
  <si>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</si>
  <si>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</si>
  <si>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</si>
  <si>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</si>
  <si>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</si>
  <si>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</si>
  <si>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trillion BTU / billion cubic m</t>
  </si>
  <si>
    <t>BTU / thousand cubic m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</si>
  <si>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</si>
  <si>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</si>
  <si>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</si>
  <si>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</si>
  <si>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</si>
  <si>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</si>
  <si>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</si>
  <si>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</si>
  <si>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</si>
  <si>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</si>
  <si>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Annual Energy Outlook 2016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</si>
  <si>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</si>
  <si>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</si>
  <si>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</si>
  <si>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</si>
  <si>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</si>
  <si>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</si>
  <si>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</si>
  <si>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</si>
  <si>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</si>
  <si>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</si>
  <si>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</si>
  <si>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</si>
  <si>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</si>
  <si>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</si>
  <si>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</si>
  <si>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</si>
  <si>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</si>
  <si>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</si>
  <si>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</si>
  <si>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</si>
  <si>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</si>
  <si>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</si>
  <si>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</si>
  <si>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</si>
  <si>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</si>
  <si>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</si>
  <si>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</si>
  <si>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</si>
  <si>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</si>
  <si>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</si>
  <si>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</si>
  <si>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</si>
  <si>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</si>
  <si>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</si>
  <si>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</si>
  <si>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</si>
  <si>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</si>
  <si>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</si>
  <si>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</si>
  <si>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>CNV000:aa_ReforMotorGas</t>
  </si>
  <si>
    <t xml:space="preserve">     Reformulated Motor Gasoline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</si>
  <si>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</si>
  <si>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</si>
  <si>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</si>
  <si>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</si>
  <si>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</si>
  <si>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</si>
  <si>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</si>
  <si>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</si>
  <si>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</si>
  <si>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</si>
  <si>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</si>
  <si>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</si>
  <si>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</si>
  <si>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</si>
  <si>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</si>
  <si>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</si>
  <si>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</si>
  <si>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</si>
  <si>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</si>
  <si>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</si>
  <si>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</si>
  <si>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</si>
  <si>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</si>
  <si>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</si>
  <si>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</si>
  <si>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</si>
  <si>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</si>
  <si>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</si>
  <si>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</si>
  <si>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</si>
  <si>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</si>
  <si>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</si>
  <si>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</si>
  <si>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</si>
  <si>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</si>
  <si>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</si>
  <si>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</si>
  <si>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</si>
  <si>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</si>
  <si>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</si>
  <si>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</si>
  <si>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</si>
  <si>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</si>
  <si>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</si>
  <si>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</si>
  <si>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</si>
  <si>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</si>
  <si>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</si>
  <si>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</si>
  <si>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</si>
  <si>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</si>
  <si>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</si>
  <si>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</si>
  <si>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</si>
  <si>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</si>
  <si>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</si>
  <si>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</si>
  <si>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</si>
  <si>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</si>
  <si>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</si>
  <si>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</si>
  <si>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</si>
  <si>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</si>
  <si>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</si>
  <si>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</si>
  <si>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</si>
  <si>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</si>
  <si>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</si>
  <si>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</si>
  <si>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</si>
  <si>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</si>
  <si>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</si>
  <si>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</si>
  <si>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</si>
  <si>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</si>
  <si>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</si>
  <si>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</si>
  <si>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</si>
  <si>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</si>
  <si>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</si>
  <si>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</si>
  <si>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</si>
  <si>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</si>
  <si>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Coal plant efficiency</t>
  </si>
  <si>
    <t>kg/kWh</t>
  </si>
  <si>
    <t>Coal electricity cost</t>
  </si>
  <si>
    <t>2014 Rs/kg</t>
  </si>
  <si>
    <t>This is the price of coal in 2014.  We will scale based on coal pit head prices</t>
  </si>
  <si>
    <t>Production</t>
  </si>
  <si>
    <t>Pit head value</t>
  </si>
  <si>
    <t>Value per unit produced</t>
  </si>
  <si>
    <t>coal</t>
  </si>
  <si>
    <t>Table 6.4  :  Trends in Industrywise Consumption of Raw Coal  in India</t>
  </si>
  <si>
    <t>Table 6.5 : Trends in  Industrywise Consumption of
 Lignite  in India</t>
  </si>
  <si>
    <t xml:space="preserve">                                            ( Million tonnes)</t>
  </si>
  <si>
    <t xml:space="preserve">                                            ( Million  tonnes)</t>
  </si>
  <si>
    <t>Steel  &amp; Washery</t>
  </si>
  <si>
    <t>Cement</t>
  </si>
  <si>
    <t xml:space="preserve">Paper </t>
  </si>
  <si>
    <t>Textile</t>
  </si>
  <si>
    <t>Sponge Iron</t>
  </si>
  <si>
    <t>Fertilizers &amp;chemicals</t>
  </si>
  <si>
    <t>Brick</t>
  </si>
  <si>
    <t>Others *</t>
  </si>
  <si>
    <t>Total</t>
  </si>
  <si>
    <t>11 = 2 to 10</t>
  </si>
  <si>
    <t>8=2 to 7</t>
  </si>
  <si>
    <t>2008-09</t>
  </si>
  <si>
    <t>-</t>
  </si>
  <si>
    <t xml:space="preserve"> -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</si>
  <si>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</si>
  <si>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</si>
  <si>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</si>
  <si>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</si>
  <si>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</si>
  <si>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</si>
  <si>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</si>
  <si>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</si>
  <si>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2017-18(P)</t>
  </si>
  <si>
    <t xml:space="preserve">Distribution (%) </t>
  </si>
  <si>
    <t>Growth rate of 2017-18 over 2016-17(%)</t>
  </si>
  <si>
    <t>CAGR 2008-09 to 2017-18(%)</t>
  </si>
  <si>
    <t>Source: Energy Statistics 2019</t>
  </si>
  <si>
    <t>Tables 6.4, 6.5</t>
  </si>
  <si>
    <t>(P): Provisional</t>
  </si>
  <si>
    <t>* Includes Sponge Iron, colliery consumption, jute, bricks, coal for soft coke, fertilisers &amp; other  industries consumption.</t>
  </si>
  <si>
    <t xml:space="preserve">* Includes Sponge Iron, colliery consumption., jute, bricks, coal for soft coke, chemicals, fertilisers &amp; other  industries consumption. </t>
  </si>
  <si>
    <t>@ From 1996-97 and onwards Cotton includes 'Rayon' also.</t>
  </si>
  <si>
    <t>From 2008-09 onwards cotton is also included in others.</t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</si>
  <si>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Industrywise breakup of consumption for the period 1970-71 to 1999-2000 are not readily available, hence estimated by production data as it is observed, approximately for  lignite,  production= despatch= consumption.</t>
    </r>
  </si>
  <si>
    <t>State-wise Total Population by Residence and Sex in India</t>
  </si>
  <si>
    <t>(As per 2011 Census)</t>
  </si>
  <si>
    <t>States/UTs</t>
  </si>
  <si>
    <t>Rural</t>
  </si>
  <si>
    <t>Urban</t>
  </si>
  <si>
    <t>Persons</t>
  </si>
  <si>
    <t>Male</t>
  </si>
  <si>
    <t>Female</t>
  </si>
  <si>
    <t>Andaman and Nicobar Islands</t>
  </si>
  <si>
    <t>Andhra Pradesh</t>
  </si>
  <si>
    <t>Andhra Pradesh (Un-Divided)</t>
  </si>
  <si>
    <t>Arunachal Pradesh</t>
  </si>
  <si>
    <t>Assam</t>
  </si>
  <si>
    <t>Bihar</t>
  </si>
  <si>
    <t>Chandigarh</t>
  </si>
  <si>
    <t>Chhattisgarh</t>
  </si>
  <si>
    <t>Dadra and Nagar Haveli</t>
  </si>
  <si>
    <t>Daman and Diu</t>
  </si>
  <si>
    <t>Delhi</t>
  </si>
  <si>
    <t>Goa</t>
  </si>
  <si>
    <t>Gujarat</t>
  </si>
  <si>
    <t>Haryana</t>
  </si>
  <si>
    <t>Himachal Pradesh</t>
  </si>
  <si>
    <t>Jammu and Kashmir</t>
  </si>
  <si>
    <t>Jharkhand</t>
  </si>
  <si>
    <t>Karnataka</t>
  </si>
  <si>
    <t>Kerala</t>
  </si>
  <si>
    <t>Lakshadweep</t>
  </si>
  <si>
    <t>Madhya 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</si>
  <si>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</si>
  <si>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</si>
  <si>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</si>
  <si>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</si>
  <si>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</si>
  <si>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</si>
  <si>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</si>
  <si>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</si>
  <si>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</si>
  <si>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</si>
  <si>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 Nadu</t>
  </si>
  <si>
    <t>Telangana</t>
  </si>
  <si>
    <t>Tripura</t>
  </si>
  <si>
    <t>Uttar Pradesh</t>
  </si>
  <si>
    <t>Uttarakhand</t>
  </si>
  <si>
    <t>West Bengal</t>
  </si>
  <si>
    <t>India</t>
  </si>
  <si>
    <t>Source : Office of the Registrar General and Census Commissioner, India.</t>
  </si>
  <si>
    <t>Source: India Stat database, Results from Census 2011</t>
  </si>
  <si>
    <t>Total NE pop:</t>
  </si>
  <si>
    <t>Table: State-wise Total Population by Residence and Sex in India</t>
  </si>
  <si>
    <t>NonNE states:</t>
  </si>
  <si>
    <t>Source: Indian Petroleum &amp; Nat Gas Statistics 2017-18</t>
  </si>
  <si>
    <t>Arunachal Pradesh</t>
  </si>
  <si>
    <t>Liquefied Petroleum Gas (Domestic) (₹/14.2 Kg Cyl)</t>
  </si>
  <si>
    <t>Kolkata</t>
  </si>
  <si>
    <t>Mumbai</t>
  </si>
  <si>
    <t>Chennai</t>
  </si>
  <si>
    <t>Retail Selling Price</t>
  </si>
  <si>
    <t>Note: cost before subsidy deduction as subsidies per unit 
energy are handled in 'BAU Subsidies' variable</t>
  </si>
  <si>
    <t>LPG Average Cost</t>
  </si>
  <si>
    <t>2018 Rs/cyl</t>
  </si>
  <si>
    <t>2018 Rs/BTU</t>
  </si>
  <si>
    <t>Table IV.11, Page 78</t>
  </si>
  <si>
    <t>Fig. V.4(b), Page 86</t>
  </si>
  <si>
    <t>nuclear fuel</t>
  </si>
  <si>
    <t>2012 $/million BTU</t>
  </si>
  <si>
    <t>2012 $/BTU</t>
  </si>
  <si>
    <t>Table 4.1 CENTRAL ELECTRICITY REGULATORY COMMISSION</t>
  </si>
  <si>
    <t xml:space="preserve">State </t>
  </si>
  <si>
    <t xml:space="preserve">Biomass Price (2017-18)(Rs. /Tonne) </t>
  </si>
  <si>
    <t>Andhra Pradesh</t>
  </si>
  <si>
    <t>Tamil Nadu</t>
  </si>
  <si>
    <t>Uttar Pradesh</t>
  </si>
  <si>
    <t>Other States</t>
  </si>
  <si>
    <t>Simple Average</t>
  </si>
  <si>
    <t>2018 Rs/ton</t>
  </si>
  <si>
    <t>Source: CERC RE Tariff Order 2018-19</t>
  </si>
  <si>
    <t>Fuel Costs, Biomass Price for FY 2017-18, Page 22</t>
  </si>
  <si>
    <t>Table 23, Page 18</t>
  </si>
  <si>
    <t>Source: Snapshot of India's Oil &amp; Gas Data, Oct 2018 (PPAC)</t>
  </si>
  <si>
    <t>2018 rs/liter</t>
  </si>
  <si>
    <t>India Avg</t>
  </si>
  <si>
    <t>As of Nov 2018</t>
  </si>
  <si>
    <t>Petroleum Diesel</t>
  </si>
  <si>
    <t>Petroleum Gasoline</t>
  </si>
  <si>
    <t>Ex-mill price of ethanol</t>
  </si>
  <si>
    <t>Ethanol supply and Blending status since 2012-'13</t>
  </si>
  <si>
    <t>Blending %</t>
  </si>
  <si>
    <t>C-heavy molasses</t>
  </si>
  <si>
    <t>Rs/liter</t>
  </si>
  <si>
    <t>B-heavy molasses</t>
  </si>
  <si>
    <t>2019 Rs/l</t>
  </si>
  <si>
    <t>2019 Rs/BTU</t>
  </si>
  <si>
    <t xml:space="preserve">current %blending of ethanol </t>
  </si>
  <si>
    <t>(as of Apr 2019)</t>
  </si>
  <si>
    <t>Price of blended gasoline (@6.1%)</t>
  </si>
  <si>
    <t>Source: Page 3</t>
  </si>
  <si>
    <t>http://petroleum.nic.in/sites/default/files/biofuels.pdf</t>
  </si>
  <si>
    <t>IV.11  Price Build-up of Selected Petroleum Products in Major Cities (Contd...)</t>
  </si>
  <si>
    <t>(As on 01.04.2018)</t>
  </si>
  <si>
    <t>Market</t>
  </si>
  <si>
    <t>Superior Kerosene Oil (₹/Kl)</t>
  </si>
  <si>
    <t>Ex-Storage Price</t>
  </si>
  <si>
    <t>Kerosene free state</t>
  </si>
  <si>
    <t>State Specific Cost</t>
  </si>
  <si>
    <t>Siding Charge</t>
  </si>
  <si>
    <t xml:space="preserve">Ass. Value </t>
  </si>
  <si>
    <t>Other State Levies</t>
  </si>
  <si>
    <t>Sub Total</t>
  </si>
  <si>
    <t>GST%</t>
  </si>
  <si>
    <t>Sales/GST Tax Amount</t>
  </si>
  <si>
    <t>Table V.6, Page 87</t>
  </si>
  <si>
    <t>Ex-Mi/ Depot Price/KL-Oil Co.</t>
  </si>
  <si>
    <t>Ex-Mi/ Depot Price/KL-St. Govt.</t>
  </si>
  <si>
    <t>Wholesales Margin</t>
  </si>
  <si>
    <t>Transport Charges</t>
  </si>
  <si>
    <t>Vat On Wholesale Margin</t>
  </si>
  <si>
    <t>Handling Charges</t>
  </si>
  <si>
    <t>Wholesales Price/KL</t>
  </si>
  <si>
    <t>Retailer Margin</t>
  </si>
  <si>
    <t>Retailer Transportation</t>
  </si>
  <si>
    <t>VAT On Retailer Margin</t>
  </si>
  <si>
    <t>Retail Selling Price/KL</t>
  </si>
  <si>
    <t>Jet fuel Average Cost</t>
  </si>
  <si>
    <t>2018 Rs/l</t>
  </si>
  <si>
    <t>Previous Price of ATF(Domestic)</t>
  </si>
  <si>
    <t>(Rupees/KL)</t>
  </si>
  <si>
    <t>Month</t>
  </si>
  <si>
    <t>2018 Average</t>
  </si>
  <si>
    <t>All India 2018 Avg.</t>
  </si>
  <si>
    <t>Source: Indian Oil Website</t>
  </si>
  <si>
    <t>Aviation - https://www.iocl.com/Products/AviationTurbineFuel.aspx</t>
  </si>
  <si>
    <t>Previous Price of ATF (all months of 2018) - https://www.iocl.com/Product_PreviousPrice/ATFDomesticPreviousPrice.aspx</t>
  </si>
  <si>
    <t>Price</t>
  </si>
  <si>
    <t>2017-18</t>
  </si>
  <si>
    <t>2018 USD/bbl</t>
  </si>
  <si>
    <t>2018 USD/BTU</t>
  </si>
  <si>
    <t>Residual Fuel Oil</t>
  </si>
  <si>
    <t>MSW Tipping Fee</t>
  </si>
  <si>
    <t>2015 Rs./metric tonne</t>
  </si>
  <si>
    <t>2015 Rs/BTU</t>
  </si>
  <si>
    <t>Price assumed to be as of agreement year i.e. 2015</t>
  </si>
  <si>
    <t>Transportation Sector Price (2012 $/BTU)</t>
  </si>
  <si>
    <t>Electricity Sector Price (2012 $/BTU)</t>
  </si>
  <si>
    <t>Residential Buildings Sector Price (2012 $/BTU)</t>
  </si>
  <si>
    <t>Commercial Buildings Sector Price (2012 $/BTU)</t>
  </si>
  <si>
    <t>Industry Sector Price (2012 $/BTU)</t>
  </si>
  <si>
    <t>municipal solid waste</t>
  </si>
  <si>
    <t>Table V.17, Page 95</t>
  </si>
  <si>
    <t>Table V.2, Page 84</t>
  </si>
  <si>
    <t>Prices</t>
  </si>
  <si>
    <t>Electricity Price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</si>
  <si>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</si>
  <si>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</si>
  <si>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</si>
  <si>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</si>
  <si>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Annex 4.8 and 4.10</t>
  </si>
  <si>
    <t>Coal and Lignite Price Scaling Factors to Start Year</t>
  </si>
  <si>
    <t>Industry-wise consumption of Coal &amp; Lignite in India</t>
  </si>
  <si>
    <t>Ministry of Coal, Government of India</t>
  </si>
  <si>
    <t>Ministry of Statistics and Programme Implementation</t>
  </si>
  <si>
    <t>Coal Statistics</t>
  </si>
  <si>
    <t>Energy Statistics</t>
  </si>
  <si>
    <t>http://www.coalcontroller.gov.in/writereaddata/files/download/coaldirectory/CoalDirectory2017-18.pdf</t>
  </si>
  <si>
    <t>http://www.mospi.gov.in/sites/default/files/publication_reports/Energy%20Statistics%202019-finall.pdf</t>
  </si>
  <si>
    <t>Section VI, Page 6.1 (Statement 6.1) &amp; Page 6.2 (Table 6.1)</t>
  </si>
  <si>
    <t>Tables 6.4, 6.5; pp 62-63</t>
  </si>
  <si>
    <t>NE states population for weighting Nat Gas price</t>
  </si>
  <si>
    <t>Ministry of Petroleum and Natural Gas</t>
  </si>
  <si>
    <t>Census of India - Demographics</t>
  </si>
  <si>
    <t>Indian Petroleum and Natural Gas Statistics 2017-18</t>
  </si>
  <si>
    <t>Indiastat Database</t>
  </si>
  <si>
    <t>http://petroleum.nic.in/sites/default/files/ipngstat_0.pdf</t>
  </si>
  <si>
    <t>https://www.indiastat.com/</t>
  </si>
  <si>
    <t xml:space="preserve">Nat Gas - Table IV.1 (Page 71), LPG&amp;Kerosene - Table IV.11 (Page 78), </t>
  </si>
  <si>
    <t>Jet Fuel Prices</t>
  </si>
  <si>
    <t>Communication on Kerosene price increase</t>
  </si>
  <si>
    <t>IndianOil</t>
  </si>
  <si>
    <t>Public Information Bureau</t>
  </si>
  <si>
    <t>Previous Price of ATF (Domestic)</t>
  </si>
  <si>
    <t>Subsidy on Kerosene</t>
  </si>
  <si>
    <t>https://www.iocl.com/Product_PreviousPrice/ATFDomesticPreviousPrice.aspx</t>
  </si>
  <si>
    <t>https://pib.gov.in/newsite/mbErel.aspx?relid=154127</t>
  </si>
  <si>
    <t>Nuclear Fuel Price</t>
  </si>
  <si>
    <t>Economic Times</t>
  </si>
  <si>
    <t>After diesel and LPG, govt. to now end subsidy on kerosene</t>
  </si>
  <si>
    <t>State Energy Data System (SEDS): 1970-2017 (complete)</t>
  </si>
  <si>
    <t>https://economictimes.indiatimes.com/industry/energy/oil-gas/after-diesel-and-lpg-government-to-now-end-subsidy-on-kerosene/articleshow/59888617.cms</t>
  </si>
  <si>
    <t>http://www.eia.gov/state/seds/sep_prices/total/pdf/pr_US.pdf</t>
  </si>
  <si>
    <t>Table ET1, Row "2012", Column "Nuclear Fuel"</t>
  </si>
  <si>
    <t>Biomass Prices</t>
  </si>
  <si>
    <t>CENTRAL ELECTRICITY REGULATORY COMMISSION</t>
  </si>
  <si>
    <t>CERC RE Tariff Order 2018-19</t>
  </si>
  <si>
    <t>http://www.cercind.gov.in/2018/orders/02.pdf</t>
  </si>
  <si>
    <t>Page 22</t>
  </si>
  <si>
    <t>Petroleum Gasoline and Diesel Prices</t>
  </si>
  <si>
    <t>Ethanol Procurement Prices</t>
  </si>
  <si>
    <t>Oct 2018</t>
  </si>
  <si>
    <t>2019</t>
  </si>
  <si>
    <t>Snapshot of India's Oil and Gas Data</t>
  </si>
  <si>
    <t xml:space="preserve">Biofuels </t>
  </si>
  <si>
    <t>http://ppac.org.in/WriteReadData/Reports/201811200650439471143SnapshotofIndiasOilandGasData_October2018.pdf</t>
  </si>
  <si>
    <t>Page 18, Table 23</t>
  </si>
  <si>
    <t xml:space="preserve">Page 3 </t>
  </si>
  <si>
    <t>Crude Oil Prices</t>
  </si>
  <si>
    <t>Heavy Fuel Oil Price</t>
  </si>
  <si>
    <t>Table ET1, Row "2012", Column "Residual Fuel Oil"</t>
  </si>
  <si>
    <t>Municipal Solid Waste Price (Tipping fee)</t>
  </si>
  <si>
    <t>Waste to Energy Scheme</t>
  </si>
  <si>
    <t>Delhi High Court Committee (Gauri Grover vs. Govt. of NCT)</t>
  </si>
  <si>
    <t>Ministry of New and Renewable Energy</t>
  </si>
  <si>
    <t>Recommendations for Long Term Action Plan for Solid Waste Management in Delhi</t>
  </si>
  <si>
    <t>PROGRAMME GUIDELINES onENERGY FROM URBAN, INDUSTRIAL AND AGRICULTURAL 
WASTES/RESIDUESfor PLAN PERIOD (2017-18,2018-19 &amp; 2019-20)</t>
  </si>
  <si>
    <t>http://www.indiaenvironmentportal.org.in/files/file/solid%20waste%20management%20in%20Delhi.pdf</t>
  </si>
  <si>
    <t>https://mnre.gov.in/sites/default/files/schemes/programme_energy-urban-industrial-agriculture-wastes-2017-2020_0.pdf</t>
  </si>
  <si>
    <t>Table 5, Page 19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</si>
  <si>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</si>
  <si>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</si>
  <si>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</si>
  <si>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</si>
  <si>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</si>
  <si>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</si>
  <si>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</si>
  <si>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</si>
  <si>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</si>
  <si>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</si>
  <si>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</si>
  <si>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http://www.eia.gov/forecasts/aeo/supplement/excel/suptab_73.xlsx</t>
  </si>
  <si>
    <t>Table 73</t>
  </si>
  <si>
    <t>Future Year Price Scaling Factors</t>
  </si>
  <si>
    <t>U.S. Energy Information Administration</t>
  </si>
  <si>
    <t>https://www.eia.gov/outlooks/aeo/tables_ref.php</t>
  </si>
  <si>
    <t>India Data Notes</t>
  </si>
  <si>
    <t>Note:</t>
  </si>
  <si>
    <t>Fuel supply and Demand sectors excluded for India:</t>
  </si>
  <si>
    <t xml:space="preserve">Supply - Hydro, wind, solar, and geothermal do not have fuel cost. Since heat is an intermediary/secondary input to </t>
  </si>
  <si>
    <t xml:space="preserve">industrial processes in India and generated from primary energy sources like coal, bagasse-based cogeneration etc. </t>
  </si>
  <si>
    <t xml:space="preserve">it is not included as a primary fuel source. Hydrogen is not considered as there is no BAU policy for the fuel in India as yet. </t>
  </si>
  <si>
    <t>These sheets contain zeroes.</t>
  </si>
  <si>
    <t>Demand - District Heat and LULUCF sectors are not considered for India</t>
  </si>
  <si>
    <t>Start year prices for 2018:</t>
  </si>
  <si>
    <t>We account for the ethanol procurement price on a BTU basis, within the blended gasoline</t>
  </si>
  <si>
    <t xml:space="preserve">price for the ratio that is blended as of 2019. The price works out to be nearly the same as </t>
  </si>
  <si>
    <t xml:space="preserve">gasoline as the current blending % achieved is very low. The current % of blending in diesel </t>
  </si>
  <si>
    <t>is negligible. Hence, we consider the same prices as gasoline and diesel for both biofuels.</t>
  </si>
  <si>
    <t>Values are updated to 2018 to the extent available.</t>
  </si>
  <si>
    <t>Start year prices are from Indian sources except for Nuclear Fuel and Heavy Fuel Oil</t>
  </si>
  <si>
    <t xml:space="preserve">for which data is unavailable. </t>
  </si>
  <si>
    <t>In case of Municipal Solid Waste (MSW), MNRE's 2018 guidelines on waste-to-energy (WTE) states the objective</t>
  </si>
  <si>
    <t>of promoting recovery of energy through biogas/bioCNG/enriched biogas/power from urban, industrial</t>
  </si>
  <si>
    <t>and agricultural wastes; and captive power and thermal use through gasification in industries.</t>
  </si>
  <si>
    <t xml:space="preserve">For fuel cost in MSW, due to lack of cost norms specific to MSW in CERC's latest </t>
  </si>
  <si>
    <t xml:space="preserve">RE tariff order, we refer to the 'tipping fee' paid in a New Delhi project, which </t>
  </si>
  <si>
    <t>can include waste collection sorting and other handling costs, depending on the region.</t>
  </si>
  <si>
    <t xml:space="preserve">Tipping fees coupled with supportive tariffs are the model increasingly used worldwide for </t>
  </si>
  <si>
    <t>WTE projects. We use the representative fee from the Delhi case in the start year,</t>
  </si>
  <si>
    <t>and hold constant till 2050 due to lack of escalation norms. Since WTE plants are gas-based,</t>
  </si>
  <si>
    <t>we consider the energy content to be same as biomass.</t>
  </si>
  <si>
    <t xml:space="preserve">EPS 2.0 has a single CSV input sheet for either jet fuel or kerosene. Since the consumption </t>
  </si>
  <si>
    <t xml:space="preserve">of jet fuel (ATF/7623 kt) is much higher than Kerosene (SKO/3845 kt) in 2018, we use jet fuel </t>
  </si>
  <si>
    <t xml:space="preserve">in the input. Further, in the BAU case, govt. plans to gradually increase kerosene price with </t>
  </si>
  <si>
    <t xml:space="preserve">the aim to eventually phase out kerosene subsidies (alongside schemes to encourage adoption of </t>
  </si>
  <si>
    <t>LPG through Direct Benefit Transfer and the Saubhagya scheme for access to electrification).</t>
  </si>
  <si>
    <t xml:space="preserve">Sectors to which Consumption of fuels apply is as per available data on major sectors which contribute to </t>
  </si>
  <si>
    <t xml:space="preserve">consumption of each fuel. </t>
  </si>
  <si>
    <t>Biomass is assumed to be used in all sectors except transport.</t>
  </si>
  <si>
    <t>Diesel is assumed to be also used in buildings due to its widespread usage in backup power generation</t>
  </si>
  <si>
    <t>Future year scaling:</t>
  </si>
  <si>
    <t>Future year scaling for following fuels is as per rate of change each year relative to 2017 base, in AEO's projections till 2050:</t>
  </si>
  <si>
    <t>(AEO's relative rates of change are applied to the India Start Year Prices)</t>
  </si>
  <si>
    <t>- Electricity</t>
  </si>
  <si>
    <t>- Coal</t>
  </si>
  <si>
    <t>- Natural Gas</t>
  </si>
  <si>
    <t>- Nuclear</t>
  </si>
  <si>
    <t>- Petroleum Gasoline &amp; Diesel</t>
  </si>
  <si>
    <t>- Biofuel Gasoline &amp; Diesel</t>
  </si>
  <si>
    <t>- Jet fuel</t>
  </si>
  <si>
    <t>- Lignite</t>
  </si>
  <si>
    <t>- Crude Oil</t>
  </si>
  <si>
    <t>- Heavy fuel Oil</t>
  </si>
  <si>
    <t>- LPG</t>
  </si>
  <si>
    <t>Biomass and MSW prices are taken to be constant in real dollars throughout the model run.</t>
  </si>
  <si>
    <t xml:space="preserve">We assume the price of biofuel diesel scales by the same percentage as petroleum-diesel </t>
  </si>
  <si>
    <t>in respective sectors of AEO projections.</t>
  </si>
  <si>
    <t>Tax Rates</t>
  </si>
  <si>
    <t>Coal Prices for 2018</t>
  </si>
  <si>
    <t>Coal India Ltd.</t>
  </si>
  <si>
    <t>Price Notification for Run of Mine Price of Non-Coking Coal</t>
  </si>
  <si>
    <t>https://www.coalindia.in/DesktopModules/DocumentList/documents/Price_Notification_dated_08.01.2018_effective_from_0000_Hrs_of_09.01.2018_09012018.pdf</t>
  </si>
  <si>
    <t>Tables I and II, Price for Power Utilities</t>
  </si>
  <si>
    <t>Coal and Lignite Pit Head Values for 2018</t>
  </si>
  <si>
    <t>Coal Transportation Rates</t>
  </si>
  <si>
    <t>Indian Railways</t>
  </si>
  <si>
    <t>Freight Rates Circular dated 09.01.2018</t>
  </si>
  <si>
    <t>http://www.indianrailways.gov.in/railwayboard/uploads/directorate/traffic_comm/downloads/Freight_Rate_2018/RC_01_2018_09012018.pdf</t>
  </si>
  <si>
    <t>Circular No. TCR/1078/2015/07, Class 145B, Wagon Load</t>
  </si>
  <si>
    <t>Coal and Lignite Royalties</t>
  </si>
  <si>
    <t>Ministry of Mines</t>
  </si>
  <si>
    <t>Royalty Rate of Minerals</t>
  </si>
  <si>
    <t>https://pib.gov.in/newsite/PrintRelease.aspx?relid=101253</t>
  </si>
  <si>
    <t>23. Information on Prices, Taxes and Under-recoveries/Subsidies</t>
  </si>
  <si>
    <t xml:space="preserve">Price buildup of petroleum products (Rs./litre/Cylinder) </t>
  </si>
  <si>
    <t>Particulars</t>
  </si>
  <si>
    <t>Petrol</t>
  </si>
  <si>
    <t>Diesel</t>
  </si>
  <si>
    <t>Price charged to dealers (excluding Excise Duty and VAT)</t>
  </si>
  <si>
    <t>Excise Duty</t>
  </si>
  <si>
    <t>|</t>
  </si>
  <si>
    <t>Dealer Commission (Average)</t>
  </si>
  <si>
    <t>|&lt;-- Tax component</t>
  </si>
  <si>
    <t>VAT (incl VAT on dealer commission)</t>
  </si>
  <si>
    <t>Retail selling price (RSP) -RoundedFO</t>
  </si>
  <si>
    <t>Tax percentage</t>
  </si>
  <si>
    <t>Note: We include Excise Duty and Dealer commission as it is passed on to the consumer in the final retail price</t>
  </si>
  <si>
    <t>VII.3 Sales tax rates applicable on crude oil, natural gas and petroleum products (Contd...)</t>
  </si>
  <si>
    <t>(Excerpt for Crude Oil, Natural Gas and ATF (Bonded))</t>
  </si>
  <si>
    <r>
      <rPr>
        <sz val="8"/>
        <color rgb="FF231F20"/>
        <rFont val="Calibri"/>
        <family val="2"/>
      </rPr>
      <t>(in Percentage)</t>
    </r>
  </si>
  <si>
    <r>
      <rPr>
        <b/>
        <sz val="7"/>
        <color rgb="FF231F20"/>
        <rFont val="Calibri"/>
        <family val="2"/>
      </rPr>
      <t>State/U.T</t>
    </r>
  </si>
  <si>
    <r>
      <rPr>
        <b/>
        <sz val="7"/>
        <color rgb="FF231F20"/>
        <rFont val="Calibri"/>
        <family val="2"/>
      </rPr>
      <t>Crude Oil</t>
    </r>
  </si>
  <si>
    <r>
      <rPr>
        <b/>
        <sz val="7"/>
        <color rgb="FF231F20"/>
        <rFont val="Calibri"/>
        <family val="2"/>
      </rPr>
      <t>Natural Gas</t>
    </r>
  </si>
  <si>
    <r>
      <rPr>
        <b/>
        <sz val="7"/>
        <color rgb="FF231F20"/>
        <rFont val="Calibri"/>
        <family val="2"/>
      </rPr>
      <t>MS (Petrol)</t>
    </r>
  </si>
  <si>
    <r>
      <rPr>
        <b/>
        <sz val="7"/>
        <color rgb="FF231F20"/>
        <rFont val="Calibri"/>
        <family val="2"/>
      </rPr>
      <t>Branded Petrol</t>
    </r>
  </si>
  <si>
    <r>
      <rPr>
        <b/>
        <sz val="7"/>
        <color rgb="FF231F20"/>
        <rFont val="Calibri"/>
        <family val="2"/>
      </rPr>
      <t>HSD (Diesel)</t>
    </r>
  </si>
  <si>
    <r>
      <rPr>
        <b/>
        <sz val="7"/>
        <color rgb="FF231F20"/>
        <rFont val="Calibri"/>
        <family val="2"/>
      </rPr>
      <t>Branded Diesel</t>
    </r>
  </si>
  <si>
    <r>
      <rPr>
        <b/>
        <sz val="7"/>
        <color rgb="FF231F20"/>
        <rFont val="Calibri"/>
        <family val="2"/>
      </rPr>
      <t>Naphtha</t>
    </r>
  </si>
  <si>
    <r>
      <rPr>
        <b/>
        <sz val="8"/>
        <color rgb="FF231F20"/>
        <rFont val="Calibri"/>
        <family val="2"/>
      </rPr>
      <t>LPG(Domestic)</t>
    </r>
  </si>
  <si>
    <r>
      <rPr>
        <b/>
        <sz val="8"/>
        <color rgb="FF231F20"/>
        <rFont val="Calibri"/>
        <family val="2"/>
      </rPr>
      <t>LPG (Non Dom)</t>
    </r>
  </si>
  <si>
    <r>
      <rPr>
        <b/>
        <sz val="8"/>
        <color rgb="FF231F20"/>
        <rFont val="Calibri"/>
        <family val="2"/>
      </rPr>
      <t>AUTO LPG</t>
    </r>
  </si>
  <si>
    <r>
      <rPr>
        <b/>
        <sz val="8"/>
        <color rgb="FF231F20"/>
        <rFont val="Calibri"/>
        <family val="2"/>
      </rPr>
      <t>SKO (PDS)</t>
    </r>
  </si>
  <si>
    <r>
      <rPr>
        <b/>
        <sz val="8"/>
        <color rgb="FF231F20"/>
        <rFont val="Calibri"/>
        <family val="2"/>
      </rPr>
      <t>SKO(IND)</t>
    </r>
  </si>
  <si>
    <r>
      <rPr>
        <b/>
        <sz val="8"/>
        <color rgb="FF231F20"/>
        <rFont val="Calibri"/>
        <family val="2"/>
      </rPr>
      <t>FO</t>
    </r>
  </si>
  <si>
    <r>
      <rPr>
        <b/>
        <sz val="8"/>
        <color rgb="FF231F20"/>
        <rFont val="Calibri"/>
        <family val="2"/>
      </rPr>
      <t>LSHS</t>
    </r>
  </si>
  <si>
    <r>
      <rPr>
        <b/>
        <sz val="8"/>
        <color rgb="FF231F20"/>
        <rFont val="Calibri"/>
        <family val="2"/>
      </rPr>
      <t>ATF (Duty Paid/ Bonded)</t>
    </r>
  </si>
  <si>
    <r>
      <rPr>
        <b/>
        <sz val="8"/>
        <color rgb="FF231F20"/>
        <rFont val="Calibri"/>
        <family val="2"/>
      </rPr>
      <t xml:space="preserve">ATF
</t>
    </r>
    <r>
      <rPr>
        <b/>
        <sz val="8"/>
        <color rgb="FF231F20"/>
        <rFont val="Calibri"/>
        <family val="2"/>
      </rPr>
      <t>Declared</t>
    </r>
  </si>
  <si>
    <r>
      <rPr>
        <b/>
        <sz val="8"/>
        <color rgb="FF231F20"/>
        <rFont val="Calibri"/>
        <family val="2"/>
      </rPr>
      <t xml:space="preserve">ATF (When Sold to Aircraft having maximum take  off mass of &lt; 40000 Kgs, operated by scheduled
</t>
    </r>
    <r>
      <rPr>
        <b/>
        <sz val="8"/>
        <color rgb="FF231F20"/>
        <rFont val="Calibri"/>
        <family val="2"/>
      </rPr>
      <t>airlines) i.e. declared goods under CST Act</t>
    </r>
  </si>
  <si>
    <r>
      <rPr>
        <b/>
        <sz val="8"/>
        <color rgb="FF231F20"/>
        <rFont val="Calibri"/>
        <family val="2"/>
      </rPr>
      <t>BITUMEN</t>
    </r>
  </si>
  <si>
    <r>
      <rPr>
        <b/>
        <sz val="8"/>
        <color rgb="FF231F20"/>
        <rFont val="Calibri"/>
        <family val="2"/>
      </rPr>
      <t>LDO</t>
    </r>
  </si>
  <si>
    <r>
      <rPr>
        <b/>
        <sz val="8"/>
        <color rgb="FF231F20"/>
        <rFont val="Calibri"/>
        <family val="2"/>
      </rPr>
      <t>LUBE</t>
    </r>
  </si>
  <si>
    <r>
      <rPr>
        <b/>
        <sz val="8"/>
        <color rgb="FF231F20"/>
        <rFont val="Calibri"/>
        <family val="2"/>
      </rPr>
      <t>SULPHUR</t>
    </r>
  </si>
  <si>
    <r>
      <rPr>
        <b/>
        <sz val="8"/>
        <color rgb="FF231F20"/>
        <rFont val="Calibri"/>
        <family val="2"/>
      </rPr>
      <t>ASPHALT</t>
    </r>
  </si>
  <si>
    <t>ATF Consumption</t>
  </si>
  <si>
    <t>NG Consumption</t>
  </si>
  <si>
    <r>
      <rPr>
        <sz val="7"/>
        <color rgb="FF231F20"/>
        <rFont val="Calibri"/>
        <family val="2"/>
      </rPr>
      <t>Andhra Pradesh</t>
    </r>
  </si>
  <si>
    <r>
      <rPr>
        <sz val="7"/>
        <color rgb="FF231F20"/>
        <rFont val="Calibri"/>
        <family val="2"/>
      </rPr>
      <t>Arunachal Pradesh</t>
    </r>
  </si>
  <si>
    <r>
      <rPr>
        <sz val="7"/>
        <color rgb="FF231F20"/>
        <rFont val="Calibri"/>
        <family val="2"/>
      </rPr>
      <t>Assam</t>
    </r>
  </si>
  <si>
    <r>
      <rPr>
        <sz val="7"/>
        <color rgb="FF231F20"/>
        <rFont val="Calibri"/>
        <family val="2"/>
      </rPr>
      <t>Bihar</t>
    </r>
  </si>
  <si>
    <r>
      <rPr>
        <sz val="7"/>
        <color rgb="FF231F20"/>
        <rFont val="Calibri"/>
        <family val="2"/>
      </rPr>
      <t>Chandigarh</t>
    </r>
  </si>
  <si>
    <r>
      <rPr>
        <sz val="7"/>
        <color rgb="FF231F20"/>
        <rFont val="Calibri"/>
        <family val="2"/>
      </rPr>
      <t>Chhattisgarh</t>
    </r>
  </si>
  <si>
    <r>
      <rPr>
        <sz val="7"/>
        <color rgb="FF231F20"/>
        <rFont val="Calibri"/>
        <family val="2"/>
      </rPr>
      <t>Delhi</t>
    </r>
  </si>
  <si>
    <r>
      <rPr>
        <sz val="7"/>
        <color rgb="FF231F20"/>
        <rFont val="Calibri"/>
        <family val="2"/>
      </rPr>
      <t>Goa</t>
    </r>
  </si>
  <si>
    <r>
      <rPr>
        <sz val="7"/>
        <color rgb="FF231F20"/>
        <rFont val="Calibri"/>
        <family val="2"/>
      </rPr>
      <t>Gujarat</t>
    </r>
  </si>
  <si>
    <r>
      <rPr>
        <sz val="7"/>
        <color rgb="FF231F20"/>
        <rFont val="Calibri"/>
        <family val="2"/>
      </rPr>
      <t>Haryana</t>
    </r>
  </si>
  <si>
    <r>
      <rPr>
        <sz val="7"/>
        <color rgb="FF231F20"/>
        <rFont val="Calibri"/>
        <family val="2"/>
      </rPr>
      <t>Himachal Pradesh</t>
    </r>
  </si>
  <si>
    <r>
      <rPr>
        <sz val="7"/>
        <color rgb="FF231F20"/>
        <rFont val="Calibri"/>
        <family val="2"/>
      </rPr>
      <t>J &amp; K</t>
    </r>
  </si>
  <si>
    <r>
      <rPr>
        <sz val="7"/>
        <color rgb="FF231F20"/>
        <rFont val="Calibri"/>
        <family val="2"/>
      </rPr>
      <t>Jharkhand</t>
    </r>
  </si>
  <si>
    <r>
      <rPr>
        <sz val="7"/>
        <color rgb="FF231F20"/>
        <rFont val="Calibri"/>
        <family val="2"/>
      </rPr>
      <t>Karnataka</t>
    </r>
  </si>
  <si>
    <r>
      <rPr>
        <sz val="7"/>
        <color rgb="FF231F20"/>
        <rFont val="Calibri"/>
        <family val="2"/>
      </rPr>
      <t>Kerala</t>
    </r>
  </si>
  <si>
    <r>
      <rPr>
        <sz val="7"/>
        <color rgb="FF231F20"/>
        <rFont val="Calibri"/>
        <family val="2"/>
      </rPr>
      <t>Madhya Pradesh</t>
    </r>
  </si>
  <si>
    <r>
      <rPr>
        <sz val="7"/>
        <color rgb="FF231F20"/>
        <rFont val="Calibri"/>
        <family val="2"/>
      </rPr>
      <t>Maharashtra</t>
    </r>
  </si>
  <si>
    <r>
      <rPr>
        <sz val="7"/>
        <color rgb="FF231F20"/>
        <rFont val="Calibri"/>
        <family val="2"/>
      </rPr>
      <t>Manipur</t>
    </r>
  </si>
  <si>
    <r>
      <rPr>
        <sz val="7"/>
        <color rgb="FF231F20"/>
        <rFont val="Calibri"/>
        <family val="2"/>
      </rPr>
      <t>Meghalaya</t>
    </r>
  </si>
  <si>
    <r>
      <rPr>
        <sz val="7"/>
        <color rgb="FF231F20"/>
        <rFont val="Calibri"/>
        <family val="2"/>
      </rPr>
      <t>Mizoram</t>
    </r>
  </si>
  <si>
    <r>
      <rPr>
        <sz val="7"/>
        <color rgb="FF231F20"/>
        <rFont val="Calibri"/>
        <family val="2"/>
      </rPr>
      <t>Nagaland</t>
    </r>
  </si>
  <si>
    <r>
      <rPr>
        <sz val="7"/>
        <color rgb="FF231F20"/>
        <rFont val="Calibri"/>
        <family val="2"/>
      </rPr>
      <t>Odisha</t>
    </r>
  </si>
  <si>
    <r>
      <rPr>
        <sz val="7"/>
        <color rgb="FF231F20"/>
        <rFont val="Calibri"/>
        <family val="2"/>
      </rPr>
      <t>Pondicherry</t>
    </r>
  </si>
  <si>
    <r>
      <rPr>
        <sz val="7"/>
        <color rgb="FF231F20"/>
        <rFont val="Calibri"/>
        <family val="2"/>
      </rPr>
      <t>Punjab</t>
    </r>
  </si>
  <si>
    <r>
      <rPr>
        <sz val="7"/>
        <color rgb="FF231F20"/>
        <rFont val="Calibri"/>
        <family val="2"/>
      </rPr>
      <t>Rajasthan</t>
    </r>
  </si>
  <si>
    <r>
      <rPr>
        <sz val="7"/>
        <color rgb="FF231F20"/>
        <rFont val="Calibri"/>
        <family val="2"/>
      </rPr>
      <t>Sikkim</t>
    </r>
  </si>
  <si>
    <r>
      <rPr>
        <sz val="7"/>
        <color rgb="FF231F20"/>
        <rFont val="Calibri"/>
        <family val="2"/>
      </rPr>
      <t>Silvassa/DNH</t>
    </r>
  </si>
  <si>
    <r>
      <rPr>
        <sz val="7"/>
        <color rgb="FF231F20"/>
        <rFont val="Calibri"/>
        <family val="2"/>
      </rPr>
      <t>Tamil Nadu</t>
    </r>
  </si>
  <si>
    <r>
      <rPr>
        <sz val="7"/>
        <color rgb="FF231F20"/>
        <rFont val="Calibri"/>
        <family val="2"/>
      </rPr>
      <t>Telangana</t>
    </r>
  </si>
  <si>
    <r>
      <rPr>
        <sz val="7"/>
        <color rgb="FF231F20"/>
        <rFont val="Calibri"/>
        <family val="2"/>
      </rPr>
      <t>Tripura</t>
    </r>
  </si>
  <si>
    <r>
      <rPr>
        <sz val="7"/>
        <color rgb="FF231F20"/>
        <rFont val="Calibri"/>
        <family val="2"/>
      </rPr>
      <t>Uttar Pradesh</t>
    </r>
  </si>
  <si>
    <r>
      <rPr>
        <sz val="7"/>
        <color rgb="FF231F20"/>
        <rFont val="Calibri"/>
        <family val="2"/>
      </rPr>
      <t>Uttarakhand</t>
    </r>
  </si>
  <si>
    <r>
      <rPr>
        <sz val="7"/>
        <color rgb="FF231F20"/>
        <rFont val="Calibri"/>
        <family val="2"/>
      </rPr>
      <t>West Bengal</t>
    </r>
  </si>
  <si>
    <t>Andaman &amp; Nicobar Islands</t>
  </si>
  <si>
    <t>Source: Indian Petroleum and Natural Gas Statistics, 2017-18 (MoPNG)</t>
  </si>
  <si>
    <t>Table VII.3, Page 113</t>
  </si>
  <si>
    <t>Tax</t>
  </si>
  <si>
    <t>State</t>
  </si>
  <si>
    <t>Agriculture</t>
  </si>
  <si>
    <t>LT Industry</t>
  </si>
  <si>
    <t>HT industry</t>
  </si>
  <si>
    <t>Railway</t>
  </si>
  <si>
    <t>Himachal Pradesh</t>
  </si>
  <si>
    <t>Jammu and Kashmir</t>
  </si>
  <si>
    <t>Madhya Pradesh</t>
  </si>
  <si>
    <t>Orissa</t>
  </si>
  <si>
    <t>West Bengal</t>
  </si>
  <si>
    <t>Source: Bank Bazaar</t>
  </si>
  <si>
    <t>Equivalent Tax Rate</t>
  </si>
  <si>
    <t>Consumption</t>
  </si>
  <si>
    <t>Jammu &amp; Kashmir</t>
  </si>
  <si>
    <t>Uttrakhand</t>
  </si>
  <si>
    <r>
      <rPr>
        <b/>
        <sz val="11"/>
        <color rgb="FFFFFF00"/>
        <rFont val="Cambria"/>
        <family val="1"/>
      </rPr>
      <t>CONSUMER CATEGORYWISE AVERAGE TARIFF, 2010-11</t>
    </r>
  </si>
  <si>
    <r>
      <rPr>
        <b/>
        <sz val="11"/>
        <color rgb="FFFFFF00"/>
        <rFont val="Cambria"/>
        <family val="1"/>
      </rPr>
      <t>S.No.  State/EDs                       Domes-    Commer- Agri./       Indus-      Rly.           Outside   Overall tic               cial             irrig.        trial          tractn.     State         average</t>
    </r>
  </si>
  <si>
    <r>
      <rPr>
        <b/>
        <i/>
        <sz val="11"/>
        <rFont val="Cambria"/>
        <family val="1"/>
      </rPr>
      <t xml:space="preserve">SPUs                                                                                                                                                     </t>
    </r>
    <r>
      <rPr>
        <sz val="10"/>
        <rFont val="Cambria"/>
        <family val="1"/>
      </rPr>
      <t>(Paise/Kwh)</t>
    </r>
  </si>
  <si>
    <t>railway</t>
  </si>
  <si>
    <t>outside state</t>
  </si>
  <si>
    <t>outside overall</t>
  </si>
  <si>
    <r>
      <rPr>
        <sz val="10"/>
        <rFont val="Cambria"/>
        <family val="1"/>
      </rPr>
      <t>Andhra Pradesh</t>
    </r>
  </si>
  <si>
    <r>
      <rPr>
        <sz val="10"/>
        <rFont val="Cambria"/>
        <family val="1"/>
      </rPr>
      <t>Assam</t>
    </r>
  </si>
  <si>
    <r>
      <rPr>
        <sz val="10"/>
        <rFont val="Cambria"/>
        <family val="1"/>
      </rPr>
      <t>Bihar</t>
    </r>
  </si>
  <si>
    <r>
      <rPr>
        <sz val="10"/>
        <rFont val="Cambria"/>
        <family val="1"/>
      </rPr>
      <t>Chattisgarh</t>
    </r>
  </si>
  <si>
    <r>
      <rPr>
        <sz val="10"/>
        <rFont val="Cambria"/>
        <family val="1"/>
      </rPr>
      <t>Delhi</t>
    </r>
  </si>
  <si>
    <r>
      <rPr>
        <sz val="10"/>
        <rFont val="Cambria"/>
        <family val="1"/>
      </rPr>
      <t>Gujarat</t>
    </r>
  </si>
  <si>
    <r>
      <rPr>
        <sz val="10"/>
        <rFont val="Cambria"/>
        <family val="1"/>
      </rPr>
      <t>Haryana</t>
    </r>
  </si>
  <si>
    <r>
      <rPr>
        <sz val="10"/>
        <rFont val="Cambria"/>
        <family val="1"/>
      </rPr>
      <t>Himachal Pradesh</t>
    </r>
  </si>
  <si>
    <r>
      <rPr>
        <sz val="10"/>
        <rFont val="Cambria"/>
        <family val="1"/>
      </rPr>
      <t>Jammu &amp; Kashmir</t>
    </r>
  </si>
  <si>
    <r>
      <rPr>
        <sz val="10"/>
        <rFont val="Cambria"/>
        <family val="1"/>
      </rPr>
      <t>Jharkhand</t>
    </r>
  </si>
  <si>
    <r>
      <rPr>
        <sz val="10"/>
        <rFont val="Cambria"/>
        <family val="1"/>
      </rPr>
      <t>Karnataka</t>
    </r>
  </si>
  <si>
    <r>
      <rPr>
        <sz val="10"/>
        <rFont val="Cambria"/>
        <family val="1"/>
      </rPr>
      <t>Kerala</t>
    </r>
  </si>
  <si>
    <r>
      <rPr>
        <sz val="10"/>
        <rFont val="Cambria"/>
        <family val="1"/>
      </rPr>
      <t>Madhya Pradesh</t>
    </r>
  </si>
  <si>
    <r>
      <rPr>
        <sz val="10"/>
        <rFont val="Cambria"/>
        <family val="1"/>
      </rPr>
      <t>Maharashtra</t>
    </r>
  </si>
  <si>
    <r>
      <rPr>
        <sz val="10"/>
        <rFont val="Cambria"/>
        <family val="1"/>
      </rPr>
      <t>Meghalaya</t>
    </r>
  </si>
  <si>
    <r>
      <rPr>
        <sz val="10"/>
        <rFont val="Cambria"/>
        <family val="1"/>
      </rPr>
      <t>Orissa</t>
    </r>
  </si>
  <si>
    <r>
      <rPr>
        <sz val="10"/>
        <rFont val="Cambria"/>
        <family val="1"/>
      </rPr>
      <t>Punjab</t>
    </r>
  </si>
  <si>
    <r>
      <rPr>
        <sz val="10"/>
        <rFont val="Cambria"/>
        <family val="1"/>
      </rPr>
      <t>Rajasthan</t>
    </r>
  </si>
  <si>
    <r>
      <rPr>
        <sz val="10"/>
        <rFont val="Cambria"/>
        <family val="1"/>
      </rPr>
      <t>Tamil Nadu</t>
    </r>
  </si>
  <si>
    <r>
      <rPr>
        <sz val="10"/>
        <rFont val="Cambria"/>
        <family val="1"/>
      </rPr>
      <t>Uttar Pradesh</t>
    </r>
  </si>
  <si>
    <r>
      <rPr>
        <sz val="10"/>
        <rFont val="Cambria"/>
        <family val="1"/>
      </rPr>
      <t>Uttarakhand</t>
    </r>
  </si>
  <si>
    <r>
      <rPr>
        <sz val="10"/>
        <rFont val="Cambria"/>
        <family val="1"/>
      </rPr>
      <t>West Bengal</t>
    </r>
  </si>
  <si>
    <r>
      <rPr>
        <b/>
        <sz val="11"/>
        <color rgb="FFFFFF00"/>
        <rFont val="Cambria"/>
        <family val="1"/>
      </rPr>
      <t>Average of SPUs             303.89     648.80    138.18     488.22     494.34     351.26       368.27</t>
    </r>
  </si>
  <si>
    <r>
      <rPr>
        <b/>
        <i/>
        <sz val="11"/>
        <rFont val="Cambria"/>
        <family val="1"/>
      </rPr>
      <t>II. EDs</t>
    </r>
  </si>
  <si>
    <r>
      <rPr>
        <sz val="10"/>
        <rFont val="Cambria"/>
        <family val="1"/>
      </rPr>
      <t>Arunachal Pradesh</t>
    </r>
  </si>
  <si>
    <r>
      <rPr>
        <sz val="10"/>
        <rFont val="Cambria"/>
        <family val="1"/>
      </rPr>
      <t>Goa</t>
    </r>
  </si>
  <si>
    <r>
      <rPr>
        <sz val="10"/>
        <rFont val="Cambria"/>
        <family val="1"/>
      </rPr>
      <t>Manipur</t>
    </r>
  </si>
  <si>
    <r>
      <rPr>
        <sz val="10"/>
        <rFont val="Cambria"/>
        <family val="1"/>
      </rPr>
      <t>Mizoram</t>
    </r>
  </si>
  <si>
    <r>
      <rPr>
        <sz val="10"/>
        <rFont val="Cambria"/>
        <family val="1"/>
      </rPr>
      <t>Nagaland</t>
    </r>
  </si>
  <si>
    <r>
      <rPr>
        <sz val="10"/>
        <rFont val="Cambria"/>
        <family val="1"/>
      </rPr>
      <t>Pondicherry</t>
    </r>
  </si>
  <si>
    <r>
      <rPr>
        <sz val="10"/>
        <rFont val="Cambria"/>
        <family val="1"/>
      </rPr>
      <t>Sikkim</t>
    </r>
  </si>
  <si>
    <r>
      <rPr>
        <sz val="10"/>
        <rFont val="Cambria"/>
        <family val="1"/>
      </rPr>
      <t>Tripura</t>
    </r>
  </si>
  <si>
    <r>
      <rPr>
        <b/>
        <sz val="11"/>
        <color rgb="FFFFFF00"/>
        <rFont val="Cambria"/>
        <family val="1"/>
      </rPr>
      <t>Average of EDs</t>
    </r>
  </si>
  <si>
    <r>
      <rPr>
        <b/>
        <sz val="11"/>
        <color rgb="FFFFFF00"/>
        <rFont val="Cambria"/>
        <family val="1"/>
      </rPr>
      <t>All India Average</t>
    </r>
  </si>
  <si>
    <r>
      <rPr>
        <sz val="8"/>
        <rFont val="Cambria"/>
        <family val="1"/>
      </rPr>
      <t>Annexure 3.34</t>
    </r>
  </si>
  <si>
    <r>
      <rPr>
        <sz val="8"/>
        <rFont val="Cambria"/>
        <family val="1"/>
      </rPr>
      <t>(MkWh)</t>
    </r>
  </si>
  <si>
    <r>
      <rPr>
        <b/>
        <sz val="8"/>
        <rFont val="Cambria"/>
        <family val="1"/>
      </rPr>
      <t>CONSUMER CATEGORYWISE SALE OF POWER - 2011-12</t>
    </r>
  </si>
  <si>
    <r>
      <rPr>
        <b/>
        <sz val="8"/>
        <rFont val="Cambria"/>
        <family val="1"/>
      </rPr>
      <t>S.No</t>
    </r>
  </si>
  <si>
    <r>
      <rPr>
        <b/>
        <sz val="8"/>
        <rFont val="Cambria"/>
        <family val="1"/>
      </rPr>
      <t>State</t>
    </r>
  </si>
  <si>
    <r>
      <rPr>
        <b/>
        <sz val="8"/>
        <rFont val="Cambria"/>
        <family val="1"/>
      </rPr>
      <t>Domestic</t>
    </r>
  </si>
  <si>
    <r>
      <rPr>
        <b/>
        <sz val="8"/>
        <rFont val="Cambria"/>
        <family val="1"/>
      </rPr>
      <t>Commer- cial</t>
    </r>
  </si>
  <si>
    <r>
      <rPr>
        <b/>
        <sz val="8"/>
        <rFont val="Cambria"/>
        <family val="1"/>
      </rPr>
      <t>Agri/ irrig.</t>
    </r>
  </si>
  <si>
    <r>
      <rPr>
        <b/>
        <sz val="8"/>
        <rFont val="Cambria"/>
        <family val="1"/>
      </rPr>
      <t>Industry</t>
    </r>
  </si>
  <si>
    <r>
      <rPr>
        <b/>
        <sz val="8"/>
        <rFont val="Cambria"/>
        <family val="1"/>
      </rPr>
      <t>Railway traction</t>
    </r>
  </si>
  <si>
    <r>
      <rPr>
        <b/>
        <sz val="8"/>
        <rFont val="Cambria"/>
        <family val="1"/>
      </rPr>
      <t>Outside the State/UT</t>
    </r>
  </si>
  <si>
    <r>
      <rPr>
        <b/>
        <sz val="8"/>
        <rFont val="Cambria"/>
        <family val="1"/>
      </rPr>
      <t>Others</t>
    </r>
  </si>
  <si>
    <r>
      <rPr>
        <b/>
        <sz val="8"/>
        <rFont val="Cambria"/>
        <family val="1"/>
      </rPr>
      <t>Total</t>
    </r>
  </si>
  <si>
    <r>
      <rPr>
        <b/>
        <i/>
        <sz val="8"/>
        <rFont val="Cambria"/>
        <family val="1"/>
      </rPr>
      <t>I. SPUs</t>
    </r>
  </si>
  <si>
    <t>domestic</t>
  </si>
  <si>
    <t>commercial</t>
  </si>
  <si>
    <t>agriculture</t>
  </si>
  <si>
    <t>industry</t>
  </si>
  <si>
    <r>
      <rPr>
        <sz val="8"/>
        <rFont val="Cambria"/>
        <family val="1"/>
      </rPr>
      <t>Andhra Pradesh</t>
    </r>
  </si>
  <si>
    <r>
      <rPr>
        <sz val="8"/>
        <rFont val="Cambria"/>
        <family val="1"/>
      </rPr>
      <t>Assam</t>
    </r>
  </si>
  <si>
    <r>
      <rPr>
        <sz val="8"/>
        <rFont val="Cambria"/>
        <family val="1"/>
      </rPr>
      <t>Bihar</t>
    </r>
  </si>
  <si>
    <r>
      <rPr>
        <sz val="8"/>
        <rFont val="Cambria"/>
        <family val="1"/>
      </rPr>
      <t>Chhatisgarh</t>
    </r>
  </si>
  <si>
    <r>
      <rPr>
        <sz val="8"/>
        <rFont val="Cambria"/>
        <family val="1"/>
      </rPr>
      <t>Delhi</t>
    </r>
  </si>
  <si>
    <r>
      <rPr>
        <sz val="8"/>
        <rFont val="Cambria"/>
        <family val="1"/>
      </rPr>
      <t>Gujarat</t>
    </r>
  </si>
  <si>
    <r>
      <rPr>
        <sz val="8"/>
        <rFont val="Cambria"/>
        <family val="1"/>
      </rPr>
      <t>Haryana</t>
    </r>
  </si>
  <si>
    <r>
      <rPr>
        <sz val="8"/>
        <rFont val="Cambria"/>
        <family val="1"/>
      </rPr>
      <t>Himachal Pradesh</t>
    </r>
  </si>
  <si>
    <r>
      <rPr>
        <sz val="8"/>
        <rFont val="Cambria"/>
        <family val="1"/>
      </rPr>
      <t>Jammu &amp; Kashmir</t>
    </r>
  </si>
  <si>
    <r>
      <rPr>
        <sz val="8"/>
        <rFont val="Cambria"/>
        <family val="1"/>
      </rPr>
      <t>Jharkhand</t>
    </r>
  </si>
  <si>
    <r>
      <rPr>
        <sz val="8"/>
        <rFont val="Cambria"/>
        <family val="1"/>
      </rPr>
      <t>Karnataka</t>
    </r>
  </si>
  <si>
    <r>
      <rPr>
        <sz val="8"/>
        <rFont val="Cambria"/>
        <family val="1"/>
      </rPr>
      <t>Kerala</t>
    </r>
  </si>
  <si>
    <r>
      <rPr>
        <sz val="8"/>
        <rFont val="Cambria"/>
        <family val="1"/>
      </rPr>
      <t>Madhya Pradesh</t>
    </r>
  </si>
  <si>
    <r>
      <rPr>
        <sz val="8"/>
        <rFont val="Cambria"/>
        <family val="1"/>
      </rPr>
      <t>Maharashtra</t>
    </r>
  </si>
  <si>
    <r>
      <rPr>
        <sz val="8"/>
        <rFont val="Cambria"/>
        <family val="1"/>
      </rPr>
      <t>Meghalaya</t>
    </r>
  </si>
  <si>
    <r>
      <rPr>
        <sz val="8"/>
        <rFont val="Cambria"/>
        <family val="1"/>
      </rPr>
      <t>Orissa</t>
    </r>
  </si>
  <si>
    <r>
      <rPr>
        <sz val="8"/>
        <rFont val="Cambria"/>
        <family val="1"/>
      </rPr>
      <t>Punjab</t>
    </r>
  </si>
  <si>
    <r>
      <rPr>
        <sz val="8"/>
        <rFont val="Cambria"/>
        <family val="1"/>
      </rPr>
      <t>Rajasthan</t>
    </r>
  </si>
  <si>
    <r>
      <rPr>
        <sz val="8"/>
        <rFont val="Cambria"/>
        <family val="1"/>
      </rPr>
      <t>Tamil Nadu</t>
    </r>
  </si>
  <si>
    <r>
      <rPr>
        <sz val="8"/>
        <rFont val="Cambria"/>
        <family val="1"/>
      </rPr>
      <t>Uttar Pradesh</t>
    </r>
  </si>
  <si>
    <r>
      <rPr>
        <sz val="8"/>
        <rFont val="Cambria"/>
        <family val="1"/>
      </rPr>
      <t>Uttrakhand</t>
    </r>
  </si>
  <si>
    <r>
      <rPr>
        <sz val="8"/>
        <rFont val="Cambria"/>
        <family val="1"/>
      </rPr>
      <t>West Bengal</t>
    </r>
  </si>
  <si>
    <r>
      <rPr>
        <b/>
        <sz val="8"/>
        <rFont val="Cambria"/>
        <family val="1"/>
      </rPr>
      <t>Sub-total :(I)                     143757.8        47709.2      138983.2        197417.7       10911.2       18762.0        46142.8         603683.6</t>
    </r>
  </si>
  <si>
    <r>
      <rPr>
        <b/>
        <i/>
        <sz val="8"/>
        <rFont val="Cambria"/>
        <family val="1"/>
      </rPr>
      <t>II EDs</t>
    </r>
  </si>
  <si>
    <r>
      <rPr>
        <sz val="8"/>
        <rFont val="Cambria"/>
        <family val="1"/>
      </rPr>
      <t>Arunachal Pradesh</t>
    </r>
  </si>
  <si>
    <r>
      <rPr>
        <sz val="8"/>
        <rFont val="Cambria"/>
        <family val="1"/>
      </rPr>
      <t>Goa</t>
    </r>
  </si>
  <si>
    <r>
      <rPr>
        <sz val="8"/>
        <rFont val="Cambria"/>
        <family val="1"/>
      </rPr>
      <t>Manipur</t>
    </r>
  </si>
  <si>
    <r>
      <rPr>
        <sz val="8"/>
        <rFont val="Cambria"/>
        <family val="1"/>
      </rPr>
      <t>Mizoram</t>
    </r>
  </si>
  <si>
    <r>
      <rPr>
        <sz val="8"/>
        <rFont val="Cambria"/>
        <family val="1"/>
      </rPr>
      <t>Nagaland</t>
    </r>
  </si>
  <si>
    <r>
      <rPr>
        <sz val="8"/>
        <rFont val="Cambria"/>
        <family val="1"/>
      </rPr>
      <t>Ponicherry</t>
    </r>
  </si>
  <si>
    <r>
      <rPr>
        <sz val="8"/>
        <rFont val="Cambria"/>
        <family val="1"/>
      </rPr>
      <t>Sikkim</t>
    </r>
  </si>
  <si>
    <r>
      <rPr>
        <sz val="8"/>
        <rFont val="Cambria"/>
        <family val="1"/>
      </rPr>
      <t>Tripura</t>
    </r>
  </si>
  <si>
    <r>
      <rPr>
        <b/>
        <sz val="8"/>
        <rFont val="Cambria"/>
        <family val="1"/>
      </rPr>
      <t>Sub-total   :(II)</t>
    </r>
  </si>
  <si>
    <r>
      <rPr>
        <b/>
        <sz val="8"/>
        <rFont val="Cambria"/>
        <family val="1"/>
      </rPr>
      <t>Total (I+II) :</t>
    </r>
  </si>
  <si>
    <r>
      <rPr>
        <sz val="8"/>
        <rFont val="Cambria"/>
        <family val="1"/>
      </rPr>
      <t>Note:  Delhi data is  for NDPL Discom only</t>
    </r>
  </si>
  <si>
    <t>Source: Planning Commission</t>
  </si>
  <si>
    <t>V.13 State-wise Sales of Major Petroleum Products during 2016-17 (P)</t>
  </si>
  <si>
    <r>
      <rPr>
        <sz val="9"/>
        <color rgb="FF231F20"/>
        <rFont val="Calibri"/>
        <family val="2"/>
      </rPr>
      <t>( in '000' Tonnes)</t>
    </r>
  </si>
  <si>
    <t>Region/state</t>
  </si>
  <si>
    <t>Naphtha</t>
  </si>
  <si>
    <t>LPG</t>
  </si>
  <si>
    <t>MS</t>
  </si>
  <si>
    <t>SKO</t>
  </si>
  <si>
    <t>ATF</t>
  </si>
  <si>
    <t>HSD</t>
  </si>
  <si>
    <t>LDO</t>
  </si>
  <si>
    <t>FO</t>
  </si>
  <si>
    <t>HHS/LSHS</t>
  </si>
  <si>
    <t>Lubs/Grs</t>
  </si>
  <si>
    <t>Bitumen</t>
  </si>
  <si>
    <t>Others</t>
  </si>
  <si>
    <t>MS Tax Rate</t>
  </si>
  <si>
    <r>
      <rPr>
        <b/>
        <sz val="8"/>
        <color rgb="FF231F20"/>
        <rFont val="Calibri"/>
        <family val="2"/>
      </rPr>
      <t>Region: North</t>
    </r>
  </si>
  <si>
    <r>
      <rPr>
        <sz val="8"/>
        <color rgb="FF231F20"/>
        <rFont val="Calibri"/>
        <family val="2"/>
      </rPr>
      <t>Jammu &amp; Kashmir</t>
    </r>
  </si>
  <si>
    <r>
      <rPr>
        <sz val="8"/>
        <color rgb="FF231F20"/>
        <rFont val="Calibri"/>
        <family val="2"/>
      </rPr>
      <t>Punjab</t>
    </r>
  </si>
  <si>
    <r>
      <rPr>
        <sz val="8"/>
        <color rgb="FF231F20"/>
        <rFont val="Calibri"/>
        <family val="2"/>
      </rPr>
      <t>Rajasthan</t>
    </r>
  </si>
  <si>
    <r>
      <rPr>
        <sz val="8"/>
        <color rgb="FF231F20"/>
        <rFont val="Calibri"/>
        <family val="2"/>
      </rPr>
      <t>Uttar Pradesh</t>
    </r>
  </si>
  <si>
    <r>
      <rPr>
        <sz val="8"/>
        <color rgb="FF231F20"/>
        <rFont val="Calibri"/>
        <family val="2"/>
      </rPr>
      <t>Haryana</t>
    </r>
  </si>
  <si>
    <r>
      <rPr>
        <sz val="8"/>
        <color rgb="FF231F20"/>
        <rFont val="Calibri"/>
        <family val="2"/>
      </rPr>
      <t>Himachal Pradesh</t>
    </r>
  </si>
  <si>
    <r>
      <rPr>
        <sz val="8"/>
        <color rgb="FF231F20"/>
        <rFont val="Calibri"/>
        <family val="2"/>
      </rPr>
      <t>Uttarakhand</t>
    </r>
  </si>
  <si>
    <r>
      <rPr>
        <sz val="8"/>
        <color rgb="FF231F20"/>
        <rFont val="Calibri"/>
        <family val="2"/>
      </rPr>
      <t>Chandigarh</t>
    </r>
  </si>
  <si>
    <r>
      <rPr>
        <sz val="8"/>
        <color rgb="FF231F20"/>
        <rFont val="Calibri"/>
        <family val="2"/>
      </rPr>
      <t>Delhi</t>
    </r>
  </si>
  <si>
    <r>
      <rPr>
        <sz val="8"/>
        <color rgb="FF231F20"/>
        <rFont val="Calibri"/>
        <family val="2"/>
      </rPr>
      <t>Arunachal Pradesh</t>
    </r>
  </si>
  <si>
    <r>
      <rPr>
        <sz val="8"/>
        <color rgb="FF231F20"/>
        <rFont val="Calibri"/>
        <family val="2"/>
      </rPr>
      <t>Assam</t>
    </r>
  </si>
  <si>
    <r>
      <rPr>
        <sz val="8"/>
        <color rgb="FF231F20"/>
        <rFont val="Calibri"/>
        <family val="2"/>
      </rPr>
      <t>Manipur</t>
    </r>
  </si>
  <si>
    <r>
      <rPr>
        <sz val="8"/>
        <color rgb="FF231F20"/>
        <rFont val="Calibri"/>
        <family val="2"/>
      </rPr>
      <t>Meghalaya</t>
    </r>
  </si>
  <si>
    <r>
      <rPr>
        <sz val="8"/>
        <color rgb="FF231F20"/>
        <rFont val="Calibri"/>
        <family val="2"/>
      </rPr>
      <t>Mizoram</t>
    </r>
  </si>
  <si>
    <r>
      <rPr>
        <sz val="8"/>
        <color rgb="FF231F20"/>
        <rFont val="Calibri"/>
        <family val="2"/>
      </rPr>
      <t>Nagaland</t>
    </r>
  </si>
  <si>
    <r>
      <rPr>
        <sz val="8"/>
        <color rgb="FF231F20"/>
        <rFont val="Calibri"/>
        <family val="2"/>
      </rPr>
      <t>Tripura</t>
    </r>
  </si>
  <si>
    <r>
      <rPr>
        <sz val="8"/>
        <color rgb="FF231F20"/>
        <rFont val="Calibri"/>
        <family val="2"/>
      </rPr>
      <t>Sikkim</t>
    </r>
  </si>
  <si>
    <r>
      <rPr>
        <sz val="8"/>
        <color rgb="FF231F20"/>
        <rFont val="Calibri"/>
        <family val="2"/>
      </rPr>
      <t>Bihar</t>
    </r>
  </si>
  <si>
    <r>
      <rPr>
        <sz val="8"/>
        <color rgb="FF231F20"/>
        <rFont val="Calibri"/>
        <family val="2"/>
      </rPr>
      <t>Odisha</t>
    </r>
  </si>
  <si>
    <r>
      <rPr>
        <sz val="8"/>
        <color rgb="FF231F20"/>
        <rFont val="Calibri"/>
        <family val="2"/>
      </rPr>
      <t>West Bengal</t>
    </r>
  </si>
  <si>
    <r>
      <rPr>
        <sz val="8"/>
        <color rgb="FF231F20"/>
        <rFont val="Calibri"/>
        <family val="2"/>
      </rPr>
      <t>Jharkhand</t>
    </r>
  </si>
  <si>
    <r>
      <rPr>
        <sz val="8"/>
        <color rgb="FF231F20"/>
        <rFont val="Calibri"/>
        <family val="2"/>
      </rPr>
      <t>Andaman &amp; Nicobar</t>
    </r>
  </si>
  <si>
    <r>
      <rPr>
        <sz val="8"/>
        <color rgb="FF231F20"/>
        <rFont val="Calibri"/>
        <family val="2"/>
      </rPr>
      <t>Goa</t>
    </r>
  </si>
  <si>
    <r>
      <rPr>
        <sz val="8"/>
        <color rgb="FF231F20"/>
        <rFont val="Calibri"/>
        <family val="2"/>
      </rPr>
      <t>Gujarat</t>
    </r>
  </si>
  <si>
    <r>
      <rPr>
        <sz val="8"/>
        <color rgb="FF231F20"/>
        <rFont val="Calibri"/>
        <family val="2"/>
      </rPr>
      <t>Madhya Pradesh</t>
    </r>
  </si>
  <si>
    <r>
      <rPr>
        <sz val="8"/>
        <color rgb="FF231F20"/>
        <rFont val="Calibri"/>
        <family val="2"/>
      </rPr>
      <t>Maharashtra</t>
    </r>
  </si>
  <si>
    <r>
      <rPr>
        <sz val="8"/>
        <color rgb="FF231F20"/>
        <rFont val="Calibri"/>
        <family val="2"/>
      </rPr>
      <t>Chhattisgarh</t>
    </r>
  </si>
  <si>
    <r>
      <rPr>
        <sz val="8"/>
        <color rgb="FF231F20"/>
        <rFont val="Calibri"/>
        <family val="2"/>
      </rPr>
      <t>Dadra&amp;Nagar Haveli</t>
    </r>
  </si>
  <si>
    <r>
      <rPr>
        <sz val="8"/>
        <color rgb="FF231F20"/>
        <rFont val="Calibri"/>
        <family val="2"/>
      </rPr>
      <t>Daman &amp; Diu</t>
    </r>
  </si>
  <si>
    <r>
      <rPr>
        <sz val="8"/>
        <color rgb="FF231F20"/>
        <rFont val="Calibri"/>
        <family val="2"/>
      </rPr>
      <t>Andhra Pradesh</t>
    </r>
  </si>
  <si>
    <r>
      <rPr>
        <sz val="8"/>
        <color rgb="FF231F20"/>
        <rFont val="Calibri"/>
        <family val="2"/>
      </rPr>
      <t>Kerala</t>
    </r>
  </si>
  <si>
    <r>
      <rPr>
        <sz val="8"/>
        <color rgb="FF231F20"/>
        <rFont val="Calibri"/>
        <family val="2"/>
      </rPr>
      <t>Tamilnadu</t>
    </r>
  </si>
  <si>
    <r>
      <rPr>
        <sz val="8"/>
        <color rgb="FF231F20"/>
        <rFont val="Calibri"/>
        <family val="2"/>
      </rPr>
      <t>Karnataka</t>
    </r>
  </si>
  <si>
    <r>
      <rPr>
        <sz val="8"/>
        <color rgb="FF231F20"/>
        <rFont val="Calibri"/>
        <family val="2"/>
      </rPr>
      <t>Telangana</t>
    </r>
  </si>
  <si>
    <r>
      <rPr>
        <sz val="8"/>
        <color rgb="FF231F20"/>
        <rFont val="Calibri"/>
        <family val="2"/>
      </rPr>
      <t>Lakshadweep</t>
    </r>
  </si>
  <si>
    <r>
      <rPr>
        <sz val="8"/>
        <color rgb="FF231F20"/>
        <rFont val="Calibri"/>
        <family val="2"/>
      </rPr>
      <t>Puducherry</t>
    </r>
  </si>
  <si>
    <r>
      <rPr>
        <b/>
        <sz val="8"/>
        <color rgb="FF231F20"/>
        <rFont val="Calibri"/>
        <family val="2"/>
      </rPr>
      <t>Total Consumption</t>
    </r>
  </si>
  <si>
    <r>
      <rPr>
        <sz val="8"/>
        <color rgb="FF231F20"/>
        <rFont val="Calibri"/>
        <family val="2"/>
      </rPr>
      <t>Source: Petroleum Planning and Analysis Cell.                                                                                                                                               P: Provisional</t>
    </r>
  </si>
  <si>
    <t>II.15 State-wise Gross &amp; Net Production of Natural Gas in India</t>
  </si>
  <si>
    <t>(Excerpt for Gross Production &amp; Net Production Values)</t>
  </si>
  <si>
    <r>
      <rPr>
        <sz val="9"/>
        <color rgb="FF231F20"/>
        <rFont val="Calibri"/>
        <family val="2"/>
      </rPr>
      <t>(in MMSCM)</t>
    </r>
  </si>
  <si>
    <r>
      <rPr>
        <b/>
        <sz val="9"/>
        <color rgb="FF231F20"/>
        <rFont val="Calibri"/>
        <family val="2"/>
      </rPr>
      <t>State / Utilisation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</si>
  <si>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</si>
  <si>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</si>
  <si>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</si>
  <si>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</si>
  <si>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</si>
  <si>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>2017-18 (P)</t>
  </si>
  <si>
    <r>
      <rPr>
        <b/>
        <sz val="9"/>
        <color rgb="FF231F20"/>
        <rFont val="Calibri"/>
        <family val="2"/>
      </rPr>
      <t>Assam</t>
    </r>
  </si>
  <si>
    <r>
      <rPr>
        <sz val="9"/>
        <color rgb="FF231F20"/>
        <rFont val="Calibri"/>
        <family val="2"/>
      </rPr>
      <t>Gross Production (GP)</t>
    </r>
  </si>
  <si>
    <r>
      <rPr>
        <sz val="9"/>
        <color rgb="FF231F20"/>
        <rFont val="Calibri"/>
        <family val="2"/>
      </rPr>
      <t>Flared</t>
    </r>
  </si>
  <si>
    <r>
      <rPr>
        <sz val="9"/>
        <color rgb="FF231F20"/>
        <rFont val="Calibri"/>
        <family val="2"/>
      </rPr>
      <t>Net Availability</t>
    </r>
  </si>
  <si>
    <r>
      <rPr>
        <sz val="9"/>
        <color rgb="FF231F20"/>
        <rFont val="Calibri"/>
        <family val="2"/>
      </rPr>
      <t>Internal Use+Losses</t>
    </r>
  </si>
  <si>
    <r>
      <rPr>
        <sz val="9"/>
        <color rgb="FF231F20"/>
        <rFont val="Calibri"/>
        <family val="2"/>
      </rPr>
      <t>Net Production (Sales)</t>
    </r>
  </si>
  <si>
    <r>
      <rPr>
        <sz val="9"/>
        <color rgb="FF231F20"/>
        <rFont val="Calibri"/>
        <family val="2"/>
      </rPr>
      <t>% Flared to GP</t>
    </r>
  </si>
  <si>
    <r>
      <rPr>
        <b/>
        <sz val="9"/>
        <color rgb="FF231F20"/>
        <rFont val="Calibri"/>
        <family val="2"/>
      </rPr>
      <t>Arunachal Pradesh</t>
    </r>
  </si>
  <si>
    <r>
      <rPr>
        <sz val="9"/>
        <color rgb="FF231F20"/>
        <rFont val="Calibri"/>
        <family val="2"/>
      </rPr>
      <t>Gross Production</t>
    </r>
  </si>
  <si>
    <r>
      <rPr>
        <b/>
        <sz val="9"/>
        <color rgb="FF231F20"/>
        <rFont val="Calibri"/>
        <family val="2"/>
      </rPr>
      <t>Rajasthan</t>
    </r>
  </si>
  <si>
    <r>
      <rPr>
        <b/>
        <sz val="9"/>
        <color rgb="FF231F20"/>
        <rFont val="Calibri"/>
        <family val="2"/>
      </rPr>
      <t>Gujarat</t>
    </r>
  </si>
  <si>
    <r>
      <rPr>
        <b/>
        <sz val="9"/>
        <color rgb="FF231F20"/>
        <rFont val="Calibri"/>
        <family val="2"/>
      </rPr>
      <t>Tamil Nadu</t>
    </r>
  </si>
  <si>
    <r>
      <rPr>
        <b/>
        <sz val="9"/>
        <color rgb="FF231F20"/>
        <rFont val="Calibri"/>
        <family val="2"/>
      </rPr>
      <t>Andhra Pradesh</t>
    </r>
  </si>
  <si>
    <r>
      <rPr>
        <b/>
        <sz val="9"/>
        <color rgb="FF231F20"/>
        <rFont val="Calibri"/>
        <family val="2"/>
      </rPr>
      <t>A. Total Onshore</t>
    </r>
  </si>
  <si>
    <r>
      <rPr>
        <b/>
        <sz val="9"/>
        <color rgb="FF231F20"/>
        <rFont val="Calibri"/>
        <family val="2"/>
      </rPr>
      <t>B. Offshore</t>
    </r>
  </si>
  <si>
    <r>
      <rPr>
        <b/>
        <sz val="9"/>
        <color rgb="FF231F20"/>
        <rFont val="Calibri"/>
        <family val="2"/>
      </rPr>
      <t>Total (A+B)</t>
    </r>
  </si>
  <si>
    <t>Table II.15, Page 30</t>
  </si>
  <si>
    <t>II.12 Production of Crude Oil and Condensate (Financial Year-wise)</t>
  </si>
  <si>
    <t>State / Region</t>
  </si>
  <si>
    <t>1. Crude Oil Production (TMT)</t>
  </si>
  <si>
    <t>(a) Onshore</t>
  </si>
  <si>
    <t>Tax Rate</t>
  </si>
  <si>
    <t>Total (a)</t>
  </si>
  <si>
    <t>(b) Offshore</t>
  </si>
  <si>
    <t>&lt;-- Weighted tax rate</t>
  </si>
  <si>
    <t>ONGC</t>
  </si>
  <si>
    <t>PSC Regime</t>
  </si>
  <si>
    <t>Total (b)</t>
  </si>
  <si>
    <t>Coal &amp; Lignite Pit head values (2018)</t>
  </si>
  <si>
    <t>Pit Head Prices of Non-Coking coal (2018)</t>
  </si>
  <si>
    <t>Prices  for Power Utilities
(Jan 2018) (Rs./ton)</t>
  </si>
  <si>
    <t>Table I</t>
  </si>
  <si>
    <t>Table II</t>
  </si>
  <si>
    <t>Avg. (Rs./ton)</t>
  </si>
  <si>
    <t>*Price considered for median grade (G9)</t>
  </si>
  <si>
    <t>Source: Coal Statistics, 2018</t>
  </si>
  <si>
    <t>Source: Price Notification (Jan 2018), Coal India Ltd.</t>
  </si>
  <si>
    <t>Tables I and II</t>
  </si>
  <si>
    <t>Scaled Lignite Cost (2018)*</t>
  </si>
  <si>
    <t>Freight Rates (Coal Transport) (Rs./ton)</t>
  </si>
  <si>
    <t>Rs./ton</t>
  </si>
  <si>
    <t>Distance slabs (km)*</t>
  </si>
  <si>
    <t>Class 145A (Wagon load)</t>
  </si>
  <si>
    <t>*Scaling is done relative to per unit pit head value of coal in 2018</t>
  </si>
  <si>
    <t>426 - 500</t>
  </si>
  <si>
    <t>Price Build-up of Coal &amp; Lignite (2018) (Rs./ton)</t>
  </si>
  <si>
    <t>Source: Freight Rates for Coal, Indian Railways</t>
  </si>
  <si>
    <t>Rate class 145A (Train Rate)</t>
  </si>
  <si>
    <t xml:space="preserve">Pit Head Price </t>
  </si>
  <si>
    <t>GST  (@5%)</t>
  </si>
  <si>
    <t>*Assumption for average distance transported: 
"According to Coal India executives, coal travels about 477 km on average from pithead to destination." -- 
Source: https://economictimes.indiatimes.com/industry/indl-goods/svs/metals-mining/coal-india-looks-to-cut-power-producers-transport-costs/articleshow/61192411.cms?from=mdr</t>
  </si>
  <si>
    <t xml:space="preserve">Compensation Cess 
</t>
  </si>
  <si>
    <t>Royalty (@14%-coal;6%-lignite)</t>
  </si>
  <si>
    <t xml:space="preserve">Transportation </t>
  </si>
  <si>
    <t>Transportation tax* (@5%)</t>
  </si>
  <si>
    <t>Final Price</t>
  </si>
  <si>
    <t>Tax fraction (GST + Cess + Royalty+Transport tax)</t>
  </si>
  <si>
    <t>*Transportation tax of 5% under GST: 
"Under GST, the tax rate on transportation services through rail has been charged at the rate of 5%." -- 
Source: https://cleartax.in/s/6815</t>
  </si>
  <si>
    <t>VII.4: GST Rates Applicable on Select Petroleum Products (As on 01.04.2018)</t>
  </si>
  <si>
    <t>Product</t>
  </si>
  <si>
    <t>Central</t>
  </si>
  <si>
    <t>State/UT</t>
  </si>
  <si>
    <t>(in %)</t>
  </si>
  <si>
    <t>Fuel Oil</t>
  </si>
  <si>
    <t>LPG - Domestic</t>
  </si>
  <si>
    <t>Table VII.4, Page 115</t>
  </si>
  <si>
    <t>Tax Fraction</t>
  </si>
  <si>
    <t>Kersoene (PDS SKO)</t>
  </si>
  <si>
    <t>Share of Price That is Tax (dimensionless)</t>
  </si>
  <si>
    <t>Total Fuel Prices</t>
  </si>
  <si>
    <t>Nuclear</t>
  </si>
  <si>
    <t>Hydro</t>
  </si>
  <si>
    <t>Wind</t>
  </si>
  <si>
    <t>Solar</t>
  </si>
  <si>
    <t>Biomass</t>
  </si>
  <si>
    <t>Biofuel Gasoline</t>
  </si>
  <si>
    <t>Biofuel Diesel</t>
  </si>
  <si>
    <t>Jet Fuel or Kerosene</t>
  </si>
  <si>
    <t>Heat</t>
  </si>
  <si>
    <t>Geothermal</t>
  </si>
  <si>
    <t>Crude oil</t>
  </si>
  <si>
    <t>Heavy Fuel Oil</t>
  </si>
  <si>
    <t>LPG Propane or Butane</t>
  </si>
  <si>
    <t>Municipal Solid Waste</t>
  </si>
  <si>
    <t>Hydrogen</t>
  </si>
  <si>
    <t>jet fuel / kerosene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</si>
  <si>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</si>
  <si>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</si>
  <si>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</si>
  <si>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</si>
  <si>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</si>
  <si>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</si>
  <si>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</si>
  <si>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</si>
  <si>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</si>
  <si>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</si>
  <si>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</si>
  <si>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</si>
  <si>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</si>
  <si>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</si>
  <si>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</si>
  <si>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</si>
  <si>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</si>
  <si>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</si>
  <si>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</si>
  <si>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</si>
  <si>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</si>
  <si>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</si>
  <si>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</si>
  <si>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</si>
  <si>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BNEF Year</t>
  </si>
  <si>
    <t>Hydrogen Price ($/BTU)</t>
  </si>
  <si>
    <t>Hydrogen Prices using CEC/CARB Start Year Price and IEA Rate of Price Decline</t>
  </si>
  <si>
    <t>hydrogen start year costs</t>
  </si>
  <si>
    <t>hydrogen future costs</t>
  </si>
  <si>
    <t>California Energy Commission and California Air Resources Board</t>
  </si>
  <si>
    <t>Bloomberg New Energy Finance</t>
  </si>
  <si>
    <t>Assessment of Time and Cost Needed to Attain 100 Hydrogen Refueling Stations in California</t>
  </si>
  <si>
    <t>Hydrogen Economy Outlook: Key Messages</t>
  </si>
  <si>
    <t>https://ww2.energy.ca.gov/2015publications/CEC-600-2015-016/CEC-600-2015-016.pdf</t>
  </si>
  <si>
    <t>https://data.bloomberglp.com/professional/sites/24/BNEF-Hydrogen-Economy-Outlook-Key-Messages-30-Mar-2020.pdf</t>
  </si>
  <si>
    <t>Page 57, Table 12</t>
  </si>
  <si>
    <t>Page 5</t>
  </si>
  <si>
    <t>whole bar</t>
  </si>
  <si>
    <t>domestic bar</t>
  </si>
  <si>
    <t>Number of pixels, Power bar</t>
  </si>
  <si>
    <t>% domestic in power sector</t>
  </si>
  <si>
    <t>average domestic price</t>
  </si>
  <si>
    <t>average RLNG</t>
  </si>
  <si>
    <t>power sector price ($/MMBtu)</t>
  </si>
  <si>
    <t>All Sectors Except Power</t>
  </si>
  <si>
    <t>Power Sector</t>
  </si>
  <si>
    <t>ref2021.d113020a</t>
  </si>
  <si>
    <t>Annual Energy Outlook 2021</t>
  </si>
  <si>
    <t>ref2021</t>
  </si>
  <si>
    <t>d113020a</t>
  </si>
  <si>
    <t xml:space="preserve"> January 2021</t>
  </si>
  <si>
    <t>71. Conversion Factors</t>
  </si>
  <si>
    <t>Compound</t>
  </si>
  <si>
    <t xml:space="preserve"> Growth </t>
  </si>
  <si>
    <t xml:space="preserve">2020-2050 </t>
  </si>
  <si>
    <t>(percent)</t>
  </si>
  <si>
    <t xml:space="preserve">     Conventional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</si>
  <si>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</si>
  <si>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</si>
  <si>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</si>
  <si>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</si>
  <si>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</si>
  <si>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</si>
  <si>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</si>
  <si>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</si>
  <si>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</si>
  <si>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>1/ Includes ethane, natural gasoline, and refinery olefins.</t>
  </si>
  <si>
    <t>2/ Includes all electricity-only and combined heat and power plants that have a regulatory status.</t>
  </si>
  <si>
    <t>3/ Includes combined heat and power plants that have a non-regulatory status, and small on-site generating systems.</t>
  </si>
  <si>
    <t>- - = Not applicable.</t>
  </si>
  <si>
    <t>Sources:  2020:  U.S. Energy Information Administration (EIA), Short-Term Energy Outlook, October 2020 and EIA,</t>
  </si>
  <si>
    <t>AEO2021 National Energy Modeling System run ref2021.d113020a. Projections:  EIA, AEO2021 National Energy Modeling System run ref2021.d113020a.</t>
  </si>
  <si>
    <t>NGS000</t>
  </si>
  <si>
    <t>13. Natural Gas Supply, Disposition, and Prices</t>
  </si>
  <si>
    <t>(trillion cubic feet, unless otherwise noted)</t>
  </si>
  <si>
    <t xml:space="preserve"> Supply, Disposition, and Prices</t>
  </si>
  <si>
    <t xml:space="preserve"> Production</t>
  </si>
  <si>
    <t>NGS000:ba_DryGasProduct</t>
  </si>
  <si>
    <t xml:space="preserve">   Dry Gas Production 1/</t>
  </si>
  <si>
    <t>NGS000:ba_SupplementalN</t>
  </si>
  <si>
    <t xml:space="preserve">   Supplemental Natural Gas 2/</t>
  </si>
  <si>
    <t>NGS000:ca_NetImports</t>
  </si>
  <si>
    <t xml:space="preserve"> Net Imports</t>
  </si>
  <si>
    <t>NGS000:ca_PipelineImp</t>
  </si>
  <si>
    <t xml:space="preserve">   Pipeline 3/</t>
  </si>
  <si>
    <t>NGS000:ca_LiquefiedNatu</t>
  </si>
  <si>
    <t xml:space="preserve">   Liquefied Natural Gas</t>
  </si>
  <si>
    <t>NGS000:da_TotalSupply</t>
  </si>
  <si>
    <t xml:space="preserve"> Total Supply</t>
  </si>
  <si>
    <t>NGS000:ea_Total</t>
  </si>
  <si>
    <t xml:space="preserve"> Consumption by Sector</t>
  </si>
  <si>
    <t>NGS000:ea_Residential</t>
  </si>
  <si>
    <t xml:space="preserve">   Residential</t>
  </si>
  <si>
    <t>NGS000:ea_Commercial</t>
  </si>
  <si>
    <t xml:space="preserve">   Commercial</t>
  </si>
  <si>
    <t>NGS000:Total_industrial</t>
  </si>
  <si>
    <t xml:space="preserve">   Industrial 4/</t>
  </si>
  <si>
    <t>NGS000:ea_Industrial</t>
  </si>
  <si>
    <t xml:space="preserve">     Other Industrial 4/</t>
  </si>
  <si>
    <t>NGS000:ea_LeaseandPlant</t>
  </si>
  <si>
    <t xml:space="preserve">     Lease and Plant Fuel 5/</t>
  </si>
  <si>
    <t>NGS000:ea_liquefactexp</t>
  </si>
  <si>
    <t xml:space="preserve">     Fuel Used to Liquefy Gas for Export 6/</t>
  </si>
  <si>
    <t>NGS000:fa_GastoLiquids</t>
  </si>
  <si>
    <t xml:space="preserve">     Natural Gas-to-Liquids Heat and Power 7/</t>
  </si>
  <si>
    <t>--</t>
  </si>
  <si>
    <t>NGS000:fa_Gas2LiqLiqPrd</t>
  </si>
  <si>
    <t xml:space="preserve">     Natural Gas to Liquids Production 8/</t>
  </si>
  <si>
    <t>NGS000:Total_transport</t>
  </si>
  <si>
    <t xml:space="preserve">   Transportation</t>
  </si>
  <si>
    <t>NGS000:ea_Transportatio</t>
  </si>
  <si>
    <t xml:space="preserve">     Motor Vehicles, Trains, and Ships</t>
  </si>
  <si>
    <t>NGS000:ea_PipelineFuel</t>
  </si>
  <si>
    <t xml:space="preserve">     Pipeline and Distribution Fuel</t>
  </si>
  <si>
    <t>NGS000:ea_ElectricPower</t>
  </si>
  <si>
    <t xml:space="preserve">   Electric Power 9/</t>
  </si>
  <si>
    <t>NGS000:ga_Discrepancy</t>
  </si>
  <si>
    <t xml:space="preserve"> Discrepancy 10/</t>
  </si>
  <si>
    <t>Natural Gas Prices</t>
  </si>
  <si>
    <t xml:space="preserve">  Natural Gas Spot Price at Henry Hub</t>
  </si>
  <si>
    <t>NGS000:ia_HenryHub</t>
  </si>
  <si>
    <t xml:space="preserve">  (2020 dollars per million Btu)</t>
  </si>
  <si>
    <t xml:space="preserve">  Delivered Prices</t>
  </si>
  <si>
    <t xml:space="preserve">  (2020 dollars per thousand cubic feet)</t>
  </si>
  <si>
    <t>NGS000:ja_Residential</t>
  </si>
  <si>
    <t xml:space="preserve">     Residential</t>
  </si>
  <si>
    <t>NGS000:ja_Commercial</t>
  </si>
  <si>
    <t xml:space="preserve">     Commercial</t>
  </si>
  <si>
    <t>NGS000:ja_Industrial</t>
  </si>
  <si>
    <t xml:space="preserve">     Industrial 11/</t>
  </si>
  <si>
    <t>NGS000:ja_Transportatio</t>
  </si>
  <si>
    <t xml:space="preserve">     Transportation 12/</t>
  </si>
  <si>
    <t>NGS000:ja_ElectricPower</t>
  </si>
  <si>
    <t xml:space="preserve">     Electric Power 9/</t>
  </si>
  <si>
    <t>NGS000:ja_Average</t>
  </si>
  <si>
    <t xml:space="preserve">        Average 13/</t>
  </si>
  <si>
    <t>NGS000:nom_HenryHub</t>
  </si>
  <si>
    <t xml:space="preserve">  (nominal dollars per million Btu)</t>
  </si>
  <si>
    <t xml:space="preserve">  (nominal dollars per thousand cubic feet)</t>
  </si>
  <si>
    <t>NGS000:nom_Residential</t>
  </si>
  <si>
    <t>NGS000:nom_Commercial</t>
  </si>
  <si>
    <t>NGS000:nom_Industrial</t>
  </si>
  <si>
    <t>NGS000:nom_Transportati</t>
  </si>
  <si>
    <t>NGS000:nom_ElectricPowr</t>
  </si>
  <si>
    <t>NGS000:nom_Average</t>
  </si>
  <si>
    <t>1/ Marketed production (wet) minus extraction losses.</t>
  </si>
  <si>
    <t>2/ Synthetic natural gas, propane air, coke oven gas, refinery gas, biomass gas, air injected for Btu stabilization, and manufactured</t>
  </si>
  <si>
    <t>gas commingled and distributed with natural gas.</t>
  </si>
  <si>
    <t>3/ Natural gas imported to and exported from Canada and Mexico.</t>
  </si>
  <si>
    <t>4/ Includes energy for combined heat and power plants that have a non-regulatory status, and small on-site generating systems.</t>
  </si>
  <si>
    <t>5/ Represents natural gas used in well, field, and lease operations, and in natural gas processing plant machinery.</t>
  </si>
  <si>
    <t>6/ Fuel used in facilities that liquefy natural gas for export.</t>
  </si>
  <si>
    <t>7/ Includes any natural gas used in the process of converting natural gas to liquid fuel that is not actually converted.</t>
  </si>
  <si>
    <t>8/ Includes any natural gas converted into liquid fuel.</t>
  </si>
  <si>
    <t>9/ Includes consumption of energy by electricity-only and combined heat and power plants that have a regulatory status.</t>
  </si>
  <si>
    <t>10/ Balancing item. Natural gas lost as a result of converting flow data measured at varying temperatures and pressures to a</t>
  </si>
  <si>
    <t>standard temperature and pressure and the merger of different data reporting systems which vary in scope, format, definition, and</t>
  </si>
  <si>
    <t>respondent type.</t>
  </si>
  <si>
    <t>11/ Excludes use for lease and plant fuel and fuel for liquefaction in export facilities.  Includes energy for combined heat and</t>
  </si>
  <si>
    <t>power plants that have a non-regulatory status, and small on-site generating systems.</t>
  </si>
  <si>
    <t>12/ Natural gas used as fuel in motor vehicles, trains, and ships.  Price includes estimated motor vehicle fuel taxes</t>
  </si>
  <si>
    <t>13/ Weighted average prices.  Weights used are the sectoral consumption values excluding lease, plant, pipeline and</t>
  </si>
  <si>
    <t>distribution fuel, and fuel used for liquefaction in export facilities.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</si>
  <si>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</si>
  <si>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</si>
  <si>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ref2021.d113020a.  Projections:  EIA, AEO2021 National Energy Modeling System run ref2021.d113020a.</t>
  </si>
  <si>
    <t>Kerosene, LPG, Kerosene, Prices</t>
  </si>
  <si>
    <t>page 139 and Figure 3.15</t>
  </si>
  <si>
    <t>IEA</t>
  </si>
  <si>
    <t>India Energy Outlook 2021</t>
  </si>
  <si>
    <t>https://iea.blob.core.windows.net/assets/1de6d91e-e23f-4e02-b1fb-51fdd6283b22/India_Energy_Outlook_2021.pdf</t>
  </si>
  <si>
    <t>Table 3.11</t>
  </si>
  <si>
    <t>Standing Committee on Energy</t>
  </si>
  <si>
    <t>Stressed/Non-Performing Assets in Gas based Power Plants</t>
  </si>
  <si>
    <t>http://164.100.47.193/lsscommittee/Energy/16_Energy_42.pdf</t>
  </si>
  <si>
    <t>Reference case, Tables 3, 12, and 13</t>
  </si>
  <si>
    <t>2020, 2021</t>
  </si>
  <si>
    <t>Electricity Tariff &amp; Duty and Average rates of electricity supply in India</t>
  </si>
  <si>
    <t>CATEGORY-WISE MAXIMUM &amp; MINIMUM EFFECTIVE RATES OF ELECTRICITY IN THE COUNTRY</t>
  </si>
  <si>
    <t>AT VARIOUS ASSUMED SANCTIONED LOADS / CONSUMPTION LEVELS</t>
  </si>
  <si>
    <t>NSo..</t>
  </si>
  <si>
    <t>Category</t>
  </si>
  <si>
    <t>Load/consumtion</t>
  </si>
  <si>
    <t>max (paisa/kwh)</t>
  </si>
  <si>
    <t>State/ Utility</t>
  </si>
  <si>
    <t>min (paisa/kwh)</t>
  </si>
  <si>
    <t>AVERAGE rate 
(paisa/kwh)</t>
  </si>
  <si>
    <t>category-average</t>
  </si>
  <si>
    <t>DOMESTIC</t>
  </si>
  <si>
    <t>1 KW (100 Unit/Month)</t>
  </si>
  <si>
    <t>Tamilnadu</t>
  </si>
  <si>
    <t>2 KW (200 Unit/Month)</t>
  </si>
  <si>
    <t>EMnaehrgarya)shtra - Mumbai -(Reliance</t>
  </si>
  <si>
    <t>Daman and Diu</t>
  </si>
  <si>
    <t>4 KW (400 Unit/Month)</t>
  </si>
  <si>
    <t>Maharashtra - Mumbai -(Tata)</t>
  </si>
  <si>
    <t>6 KW (600 Unit/Month)</t>
  </si>
  <si>
    <t>8 KW (800 Unit/Month)</t>
  </si>
  <si>
    <t>10 KW (1000 Unit/Month)</t>
  </si>
  <si>
    <t>COMMERCIAL</t>
  </si>
  <si>
    <t>2 KW (300 Unit/Month)</t>
  </si>
  <si>
    <t>5 KW (750 Unit/Month)</t>
  </si>
  <si>
    <t>10 KW (1500 Unit/Month)</t>
  </si>
  <si>
    <t>20 KW (3000 Unit/Month)</t>
  </si>
  <si>
    <t>30 KW (4500 Unit/Month)</t>
  </si>
  <si>
    <t>40 KW (6000 Unit/Month)</t>
  </si>
  <si>
    <t>50 KW (7500 Unit/Month)</t>
  </si>
  <si>
    <t>AGRICULTURE</t>
  </si>
  <si>
    <t>2 HP (400 Unit/Month)</t>
  </si>
  <si>
    <t>West Bengal-DPSC Ltd.
(17.00 hrs to 23.00 hrs)</t>
  </si>
  <si>
    <t>Karnataka &amp; Tamil
Nadu,Punjab</t>
  </si>
  <si>
    <t>3 HP (600 Unit/Month)</t>
  </si>
  <si>
    <t>5 HP (1000 Unit/Month)</t>
  </si>
  <si>
    <t>10 HP (2000 Unit/Month)</t>
  </si>
  <si>
    <t>SMALL INDUSTRIES</t>
  </si>
  <si>
    <t>Maharashtra - Mumbai - (Tata)</t>
  </si>
  <si>
    <t>10 KW (15000 Unit/Month)</t>
  </si>
  <si>
    <t>15 KW (22500 Unit/Month)</t>
  </si>
  <si>
    <t>MEDIUM INDUSTRIES</t>
  </si>
  <si>
    <t>Maharashtra - Mumbai (Reliance)</t>
  </si>
  <si>
    <t>100 KW (15000 Unit/Month)</t>
  </si>
  <si>
    <t>Maharashtra - Mumbai - (Reliance)</t>
  </si>
  <si>
    <t>LARGE INDUSTRIES 11 kv</t>
  </si>
  <si>
    <t>250 KW 40% LF (73000 Unit/Month) (AT 11 KV)</t>
  </si>
  <si>
    <t>Maharashtra - Mumbai - (TATA)</t>
  </si>
  <si>
    <t>250 KW 60% LF (109500 Unit/Month) (AT 11 KV)</t>
  </si>
  <si>
    <t>500 KW 40% LF (146000 Unit/Month) (AT 11 KV)</t>
  </si>
  <si>
    <t>500 KW 60% LF (219000 Unit/Month) (AT 11 KV)</t>
  </si>
  <si>
    <t>1000 KW 40% LF (292000 Unit/Month) (AT 11 KV)</t>
  </si>
  <si>
    <t>1000 KW 60% LF (438000 Unit/Month) (AT 11 KV)</t>
  </si>
  <si>
    <t>5000 KW 40% LF (1460000 Unit/Month) (AT 11 KV)</t>
  </si>
  <si>
    <t>5000 KW 60% LF (2190000 Unit/Month) (AT 11 KV)</t>
  </si>
  <si>
    <t>10000 KW 40% LF (2920000 Unit/Month) (AT 11 KV)</t>
  </si>
  <si>
    <t>10000 KW 60% LF (4380000 Unit/Month) (AT 11 KV)</t>
  </si>
  <si>
    <t>20000 KW 40% LF (5840000 Unit/Month) (AT 11 KV)</t>
  </si>
  <si>
    <t>20000 KW 60% LF (8760000 Unit/Month) (AT 11 KV)</t>
  </si>
  <si>
    <t>LARGE INDUSTRIES 33 KV</t>
  </si>
  <si>
    <t>5000 KW 40% LF (1460000 Unit/Month) (AT 33 KV)</t>
  </si>
  <si>
    <t>(W17e.s0t 0B hernsg taol- 2D3P.S0C0  Lhtrds.)</t>
  </si>
  <si>
    <t>5000 KW 60% LF (2190000 Unit/Month) (AT 33 KV)</t>
  </si>
  <si>
    <t>10000 KW 40% LF (2920000 Unit/Month) (AT 33 KV)</t>
  </si>
  <si>
    <t>10000 KW 60% LF (4380000 Unit/Month) (AT 33 KV)</t>
  </si>
  <si>
    <t>20000 KW 40% LF (5840000 Unit/Month) (AT 33 KV)</t>
  </si>
  <si>
    <t>20000 KW 60% LF (8760000 Unit/Month) (AT 33 KV)</t>
  </si>
  <si>
    <t>50000 KW 40% LF (14600000 Unit/Month) (AT 33 KV)</t>
  </si>
  <si>
    <t>50000 KW 60% LF (21900000 Unit/Month) (AT 33 KV)</t>
  </si>
  <si>
    <t>POWER INTENSIVE INDUSTRIES</t>
  </si>
  <si>
    <t>50000 KW 60% LF (21900000 Unit/Month)</t>
  </si>
  <si>
    <t>Dadra and Nagar Haveli</t>
  </si>
  <si>
    <t>50000 KW 80% LF (29200000 Unit/Month)</t>
  </si>
  <si>
    <t>RAILWAY TRACTION</t>
  </si>
  <si>
    <t>12500 KW (2500000 Unit/Month)</t>
  </si>
  <si>
    <t>Uttar Pradesh (Below 132 kV)</t>
  </si>
  <si>
    <t>Jharkhand - D.V.C (AT 132 KV )</t>
  </si>
  <si>
    <t>2019 paise/kWh</t>
  </si>
  <si>
    <t>2019 Rs/kWh</t>
  </si>
  <si>
    <t>2019 Electricity Tariffs</t>
  </si>
  <si>
    <t xml:space="preserve">Source: </t>
  </si>
  <si>
    <t>Table 6.8 : PIT HEAD (Run of Mine) PRICE (Rupees Per Tonne) OF NON-COKING COAL OF COAL INDIA LTD</t>
  </si>
  <si>
    <t>Applicable to power utilities, fertilizer and defense sectors</t>
  </si>
  <si>
    <t>Grade 13 (3400 - 3700 GCV band), 01-04-19 to 31-03-20</t>
  </si>
  <si>
    <t>2019 Rs/tonne</t>
  </si>
  <si>
    <t>2019 Rs/kg</t>
  </si>
  <si>
    <t xml:space="preserve">Applicable to sectors other than power utilities, fertilizer and defense </t>
  </si>
  <si>
    <t>Table 6.9 : PIT HEAD (Run of Mine) PRICE (Rupees Per Tonne) OF NON-COKING COAL OF COAL INDIA LTD</t>
  </si>
  <si>
    <t>http://www.coalcontroller.gov.in/writereaddata/files/download/coaldirectory/CoalDirectory2019-20.pdf</t>
  </si>
  <si>
    <t>2019 Price</t>
  </si>
  <si>
    <t>2014 Price</t>
  </si>
  <si>
    <t>Commercial price</t>
  </si>
  <si>
    <t>BTU/yr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</si>
  <si>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</si>
  <si>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</si>
  <si>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</si>
  <si>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</si>
  <si>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</si>
  <si>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</si>
  <si>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Other industries</t>
  </si>
  <si>
    <t>Average end user price (2019 USD/BTU)</t>
  </si>
  <si>
    <t>power sector price (2019 USD/BTU)</t>
  </si>
  <si>
    <t>power sector price (2012 USD/BTU)</t>
  </si>
  <si>
    <t>(not retail prices) in 2019, for coal and for lignite, to estimate coal and</t>
  </si>
  <si>
    <t>lignite retail prices in 2019.</t>
  </si>
  <si>
    <t>Imported Coal Price</t>
  </si>
  <si>
    <t>kcal per BTU</t>
  </si>
  <si>
    <t>https://www.convertunits.com/from/btu/to/kcal</t>
  </si>
  <si>
    <t>2019 USD / tonne</t>
  </si>
  <si>
    <t>2012 USD / BTU</t>
  </si>
  <si>
    <t>production</t>
  </si>
  <si>
    <t>imports</t>
  </si>
  <si>
    <t>exports</t>
  </si>
  <si>
    <t>hard coal (see fuels/BFPIaE)</t>
  </si>
  <si>
    <t>share of consumption that is imports:</t>
  </si>
  <si>
    <t>Domestic Coal and Lignite Power Sector Price Estimates</t>
  </si>
  <si>
    <t>Weighted Average Coal Price</t>
  </si>
  <si>
    <t>*India has effectivly 0 lignite imports, so the domestic lignite price is taken for this file</t>
  </si>
  <si>
    <t>2014 Coal Price</t>
  </si>
  <si>
    <t>2014 USD/BTU</t>
  </si>
  <si>
    <t>2014 to 2012; used for coal prices</t>
  </si>
  <si>
    <t>Start Year Natural Gas Prices and Imported Coal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</si>
</sst>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0.000E+00"/>
    <numFmt numFmtId="166" formatCode="&quot;$&quot;#,##0.00"/>
    <numFmt numFmtId="167" formatCode="0.000"/>
    <numFmt numFmtId="168" formatCode="#,##0.000"/>
    <numFmt numFmtId="169" formatCode="_(* #,##0.000_);_(* \(#,##0.000\);_(* &quot;-&quot;??_);_(@_)"/>
    <numFmt numFmtId="170" formatCode="0.0"/>
    <numFmt numFmtId="171" formatCode="[$-1009]d/mmm/yy;@"/>
    <numFmt numFmtId="172" formatCode="###0_);\(###0\)"/>
    <numFmt numFmtId="173" formatCode="###0;###0"/>
    <numFmt numFmtId="174" formatCode="###0.00;###0.00"/>
    <numFmt numFmtId="175" formatCode="###0.0;###0.0"/>
    <numFmt numFmtId="176" formatCode="0.0000"/>
    <numFmt numFmtId="177" formatCode="0.0000E+00"/>
    <numFmt numFmtId="178" formatCode="#,##0.0_);\(#,##0.0\);&quot;-&quot;_);@"/>
  </numFmts>
  <fonts count="9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i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8"/>
      <color rgb="FF231F2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231F20"/>
      <name val="Calibri"/>
      <family val="2"/>
    </font>
    <font>
      <b/>
      <sz val="7"/>
      <name val="Calibri"/>
      <family val="2"/>
    </font>
    <font>
      <b/>
      <sz val="7"/>
      <color rgb="FF231F20"/>
      <name val="Calibri"/>
      <family val="2"/>
    </font>
    <font>
      <b/>
      <i/>
      <sz val="7"/>
      <color rgb="FF231F20"/>
      <name val="Calibri"/>
      <family val="2"/>
    </font>
    <font>
      <b/>
      <i/>
      <sz val="8"/>
      <color rgb="FF231F20"/>
      <name val="Calibri"/>
      <family val="2"/>
    </font>
    <font>
      <sz val="7"/>
      <name val="Calibri"/>
      <family val="2"/>
    </font>
    <font>
      <sz val="7"/>
      <color rgb="FF231F20"/>
      <name val="Calibri"/>
      <family val="2"/>
    </font>
    <font>
      <sz val="7"/>
      <name val="Calibri"/>
      <family val="2"/>
    </font>
    <font>
      <b/>
      <sz val="11"/>
      <color rgb="FF34495E"/>
      <name val="Arial"/>
      <family val="2"/>
    </font>
    <font>
      <sz val="11"/>
      <color rgb="FF34495E"/>
      <name val="Arial"/>
      <family val="2"/>
    </font>
    <font>
      <sz val="10"/>
      <color rgb="FF34495E"/>
      <name val="Arial"/>
      <family val="2"/>
    </font>
    <font>
      <b/>
      <sz val="11"/>
      <name val="Cambria"/>
      <family val="1"/>
    </font>
    <font>
      <b/>
      <sz val="11"/>
      <color rgb="FFFFFF00"/>
      <name val="Cambria"/>
      <family val="1"/>
    </font>
    <font>
      <b/>
      <i/>
      <sz val="11"/>
      <name val="Cambria"/>
      <family val="1"/>
    </font>
    <font>
      <sz val="10"/>
      <name val="Cambria"/>
      <family val="1"/>
    </font>
    <font>
      <sz val="10"/>
      <color rgb="FF000000"/>
      <name val="Cambria"/>
      <family val="2"/>
    </font>
    <font>
      <sz val="10"/>
      <color rgb="FF000000"/>
      <name val="Calibri"/>
      <family val="2"/>
    </font>
    <font>
      <b/>
      <sz val="11"/>
      <color rgb="FFFFFF00"/>
      <name val="Cambria"/>
      <family val="2"/>
    </font>
    <font>
      <sz val="8"/>
      <name val="Cambria"/>
      <family val="1"/>
    </font>
    <font>
      <b/>
      <sz val="8"/>
      <name val="Cambria"/>
      <family val="1"/>
    </font>
    <font>
      <b/>
      <i/>
      <sz val="8"/>
      <name val="Cambria"/>
      <family val="1"/>
    </font>
    <font>
      <sz val="8"/>
      <color rgb="FF000000"/>
      <name val="Cambria"/>
      <family val="2"/>
    </font>
    <font>
      <b/>
      <sz val="8"/>
      <color rgb="FF000000"/>
      <name val="Cambria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rgb="FF000000"/>
      <name val="Calibri"/>
      <family val="2"/>
    </font>
    <font>
      <b/>
      <sz val="8"/>
      <color theme="1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i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8BC4F3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C00000"/>
      </patternFill>
    </fill>
    <fill>
      <patternFill patternType="solid">
        <fgColor rgb="FFFEF3D8"/>
      </patternFill>
    </fill>
    <fill>
      <patternFill patternType="solid">
        <fgColor rgb="FFFEF0CE"/>
      </patternFill>
    </fill>
    <fill>
      <patternFill patternType="solid">
        <fgColor rgb="FFFDE9D9"/>
      </patternFill>
    </fill>
    <fill>
      <patternFill patternType="solid">
        <fgColor rgb="FFF1F1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8" borderId="15" applyNumberFormat="0" applyAlignment="0" applyProtection="0"/>
    <xf numFmtId="0" fontId="24" fillId="9" borderId="16" applyNumberFormat="0" applyAlignment="0" applyProtection="0"/>
    <xf numFmtId="0" fontId="25" fillId="9" borderId="15" applyNumberFormat="0" applyAlignment="0" applyProtection="0"/>
    <xf numFmtId="0" fontId="26" fillId="0" borderId="17" applyNumberFormat="0" applyFill="0" applyAlignment="0" applyProtection="0"/>
    <xf numFmtId="0" fontId="27" fillId="10" borderId="18" applyNumberFormat="0" applyAlignment="0" applyProtection="0"/>
    <xf numFmtId="0" fontId="28" fillId="0" borderId="0" applyNumberFormat="0" applyFill="0" applyBorder="0" applyAlignment="0" applyProtection="0"/>
    <xf numFmtId="0" fontId="14" fillId="11" borderId="19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30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7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19" applyNumberFormat="0" applyFont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8" fillId="0" borderId="0" applyFont="0" applyFill="0" applyBorder="0" applyAlignment="0" applyProtection="0"/>
  </cellStyleXfs>
  <cellXfs count="437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0" fontId="11" fillId="0" borderId="0" xfId="9" applyFont="1" applyAlignment="1" applyProtection="1"/>
    <xf numFmtId="164" fontId="0" fillId="0" borderId="10" xfId="15" applyNumberFormat="1" applyFont="1" applyFill="1" applyAlignment="1">
      <alignment horizontal="right" wrapText="1"/>
    </xf>
    <xf numFmtId="4" fontId="0" fillId="0" borderId="10" xfId="15" applyNumberFormat="1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0" fillId="0" borderId="0" xfId="0" applyFont="1" applyAlignment="1"/>
    <xf numFmtId="167" fontId="0" fillId="0" borderId="0" xfId="0" applyNumberFormat="1" applyAlignment="1"/>
    <xf numFmtId="0" fontId="0" fillId="0" borderId="0" xfId="0" applyFill="1" applyAlignme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15" fillId="0" borderId="0" xfId="9" applyFont="1" applyAlignment="1" applyProtection="1"/>
    <xf numFmtId="0" fontId="0" fillId="2" borderId="0" xfId="0" applyFill="1"/>
    <xf numFmtId="0" fontId="6" fillId="2" borderId="0" xfId="0" applyFont="1" applyFill="1"/>
    <xf numFmtId="0" fontId="16" fillId="0" borderId="0" xfId="0" applyFont="1" applyAlignment="1"/>
    <xf numFmtId="0" fontId="16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6" fillId="4" borderId="0" xfId="0" applyFont="1" applyFill="1"/>
    <xf numFmtId="0" fontId="0" fillId="4" borderId="0" xfId="0" applyFill="1"/>
    <xf numFmtId="0" fontId="6" fillId="0" borderId="0" xfId="0" applyNumberFormat="1" applyFont="1"/>
    <xf numFmtId="0" fontId="0" fillId="0" borderId="0" xfId="0" applyNumberFormat="1" applyFill="1"/>
    <xf numFmtId="0" fontId="8" fillId="0" borderId="0" xfId="18"/>
    <xf numFmtId="0" fontId="9" fillId="0" borderId="8" xfId="17">
      <alignment wrapText="1"/>
    </xf>
    <xf numFmtId="0" fontId="7" fillId="0" borderId="0" xfId="19">
      <alignment horizontal="left"/>
    </xf>
    <xf numFmtId="0" fontId="9" fillId="0" borderId="9" xfId="16">
      <alignment wrapText="1"/>
    </xf>
    <xf numFmtId="0" fontId="0" fillId="0" borderId="10" xfId="15" applyFont="1">
      <alignment wrapText="1"/>
    </xf>
    <xf numFmtId="4" fontId="0" fillId="0" borderId="10" xfId="15" applyNumberFormat="1" applyFont="1" applyAlignment="1">
      <alignment horizontal="right" wrapText="1"/>
    </xf>
    <xf numFmtId="164" fontId="0" fillId="0" borderId="10" xfId="15" applyNumberFormat="1" applyFont="1" applyAlignment="1">
      <alignment horizontal="right" wrapText="1"/>
    </xf>
    <xf numFmtId="3" fontId="0" fillId="0" borderId="10" xfId="15" applyNumberFormat="1" applyFont="1" applyAlignment="1">
      <alignment horizontal="right" wrapText="1"/>
    </xf>
    <xf numFmtId="3" fontId="9" fillId="0" borderId="9" xfId="16" applyNumberFormat="1" applyAlignment="1">
      <alignment horizontal="right" wrapText="1"/>
    </xf>
    <xf numFmtId="164" fontId="9" fillId="0" borderId="9" xfId="16" applyNumberFormat="1" applyAlignment="1">
      <alignment horizontal="right" wrapText="1"/>
    </xf>
    <xf numFmtId="0" fontId="8" fillId="0" borderId="11" xfId="14">
      <alignment wrapText="1"/>
    </xf>
    <xf numFmtId="169" fontId="0" fillId="0" borderId="0" xfId="20" applyNumberFormat="1" applyFont="1" applyAlignment="1"/>
    <xf numFmtId="0" fontId="3" fillId="0" borderId="0" xfId="9" applyFill="1" applyBorder="1" applyAlignment="1" applyProtection="1"/>
    <xf numFmtId="0" fontId="8" fillId="0" borderId="0" xfId="13"/>
    <xf numFmtId="0" fontId="9" fillId="0" borderId="8" xfId="17" applyFont="1" applyFill="1" applyBorder="1" applyAlignment="1">
      <alignment wrapText="1"/>
    </xf>
    <xf numFmtId="0" fontId="8" fillId="0" borderId="0" xfId="13" applyAlignment="1" applyProtection="1">
      <alignment horizontal="left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0" fontId="10" fillId="0" borderId="0" xfId="13" applyFont="1"/>
    <xf numFmtId="0" fontId="8" fillId="0" borderId="11" xfId="14" applyFont="1" applyFill="1" applyBorder="1" applyAlignment="1">
      <alignment wrapText="1"/>
    </xf>
    <xf numFmtId="0" fontId="8" fillId="0" borderId="0" xfId="13"/>
    <xf numFmtId="0" fontId="8" fillId="0" borderId="0" xfId="18" applyFont="1"/>
    <xf numFmtId="0" fontId="9" fillId="0" borderId="8" xfId="17" applyFont="1" applyFill="1" applyBorder="1" applyAlignment="1">
      <alignment wrapText="1"/>
    </xf>
    <xf numFmtId="0" fontId="12" fillId="0" borderId="0" xfId="13" applyFont="1"/>
    <xf numFmtId="0" fontId="7" fillId="0" borderId="0" xfId="19" applyFont="1" applyFill="1" applyBorder="1" applyAlignment="1">
      <alignment horizontal="left"/>
    </xf>
    <xf numFmtId="0" fontId="8" fillId="0" borderId="0" xfId="13" applyAlignment="1" applyProtection="1">
      <alignment horizontal="left"/>
    </xf>
    <xf numFmtId="0" fontId="9" fillId="0" borderId="9" xfId="16" applyFont="1" applyFill="1" applyBorder="1" applyAlignment="1">
      <alignment wrapText="1"/>
    </xf>
    <xf numFmtId="0" fontId="8" fillId="0" borderId="10" xfId="15" applyFont="1" applyFill="1" applyBorder="1" applyAlignment="1">
      <alignment wrapText="1"/>
    </xf>
    <xf numFmtId="4" fontId="8" fillId="0" borderId="10" xfId="15" applyNumberFormat="1" applyFont="1" applyFill="1" applyAlignment="1">
      <alignment horizontal="right" wrapText="1"/>
    </xf>
    <xf numFmtId="164" fontId="8" fillId="0" borderId="10" xfId="15" applyNumberFormat="1" applyFont="1" applyFill="1" applyAlignment="1">
      <alignment horizontal="right" wrapText="1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3" fontId="8" fillId="0" borderId="10" xfId="15" applyNumberFormat="1" applyFont="1" applyFill="1" applyAlignment="1">
      <alignment horizontal="right" wrapText="1"/>
    </xf>
    <xf numFmtId="0" fontId="10" fillId="0" borderId="0" xfId="13" applyFont="1"/>
    <xf numFmtId="0" fontId="13" fillId="0" borderId="0" xfId="13" applyFont="1"/>
    <xf numFmtId="0" fontId="6" fillId="37" borderId="0" xfId="0" applyFont="1" applyFill="1" applyAlignment="1"/>
    <xf numFmtId="0" fontId="0" fillId="0" borderId="0" xfId="0" applyAlignment="1">
      <alignment horizontal="right"/>
    </xf>
    <xf numFmtId="167" fontId="0" fillId="0" borderId="0" xfId="0" applyNumberFormat="1"/>
    <xf numFmtId="0" fontId="16" fillId="0" borderId="0" xfId="0" applyFont="1" applyAlignment="1">
      <alignment wrapText="1"/>
    </xf>
    <xf numFmtId="1" fontId="0" fillId="0" borderId="0" xfId="0" applyNumberFormat="1"/>
    <xf numFmtId="11" fontId="0" fillId="2" borderId="0" xfId="0" applyNumberFormat="1" applyFill="1"/>
    <xf numFmtId="3" fontId="0" fillId="0" borderId="0" xfId="0" applyNumberFormat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0" fillId="0" borderId="12" xfId="0" applyBorder="1"/>
    <xf numFmtId="0" fontId="32" fillId="0" borderId="0" xfId="0" applyFont="1"/>
    <xf numFmtId="170" fontId="0" fillId="0" borderId="0" xfId="0" applyNumberFormat="1"/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2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6" fillId="0" borderId="23" xfId="0" applyFont="1" applyBorder="1"/>
    <xf numFmtId="2" fontId="36" fillId="0" borderId="24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/>
    </xf>
    <xf numFmtId="2" fontId="37" fillId="0" borderId="24" xfId="76" applyNumberFormat="1" applyFont="1" applyBorder="1" applyAlignment="1">
      <alignment horizontal="center"/>
    </xf>
    <xf numFmtId="2" fontId="36" fillId="0" borderId="24" xfId="76" applyNumberFormat="1" applyFont="1" applyBorder="1" applyAlignment="1">
      <alignment horizontal="center" vertical="center"/>
    </xf>
    <xf numFmtId="0" fontId="36" fillId="38" borderId="24" xfId="0" applyFont="1" applyFill="1" applyBorder="1"/>
    <xf numFmtId="2" fontId="36" fillId="38" borderId="24" xfId="76" applyNumberFormat="1" applyFont="1" applyFill="1" applyBorder="1" applyAlignment="1">
      <alignment horizontal="center" vertical="center"/>
    </xf>
    <xf numFmtId="167" fontId="36" fillId="38" borderId="24" xfId="76" applyNumberFormat="1" applyFont="1" applyFill="1" applyBorder="1" applyAlignment="1">
      <alignment horizontal="center" vertical="center"/>
    </xf>
    <xf numFmtId="2" fontId="36" fillId="38" borderId="24" xfId="0" applyNumberFormat="1" applyFont="1" applyFill="1" applyBorder="1" applyAlignment="1">
      <alignment horizontal="center" vertical="center"/>
    </xf>
    <xf numFmtId="2" fontId="36" fillId="38" borderId="25" xfId="76" applyNumberFormat="1" applyFont="1" applyFill="1" applyBorder="1" applyAlignment="1">
      <alignment horizontal="center" vertical="center"/>
    </xf>
    <xf numFmtId="2" fontId="37" fillId="38" borderId="24" xfId="76" applyNumberFormat="1" applyFont="1" applyFill="1" applyBorder="1" applyAlignment="1">
      <alignment horizontal="left"/>
    </xf>
    <xf numFmtId="2" fontId="36" fillId="38" borderId="0" xfId="76" applyNumberFormat="1" applyFont="1" applyFill="1" applyBorder="1" applyAlignment="1">
      <alignment horizontal="center" vertical="center"/>
    </xf>
    <xf numFmtId="0" fontId="36" fillId="38" borderId="23" xfId="0" applyFont="1" applyFill="1" applyBorder="1"/>
    <xf numFmtId="2" fontId="37" fillId="0" borderId="25" xfId="76" applyNumberFormat="1" applyFont="1" applyBorder="1" applyAlignment="1">
      <alignment horizontal="center"/>
    </xf>
    <xf numFmtId="2" fontId="37" fillId="0" borderId="24" xfId="76" applyNumberFormat="1" applyFont="1" applyBorder="1" applyAlignment="1">
      <alignment horizontal="center" vertical="center"/>
    </xf>
    <xf numFmtId="167" fontId="37" fillId="0" borderId="25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10" fontId="34" fillId="36" borderId="12" xfId="75" applyNumberFormat="1" applyFont="1" applyFill="1" applyBorder="1" applyAlignment="1">
      <alignment horizontal="center" vertical="center"/>
    </xf>
    <xf numFmtId="10" fontId="34" fillId="0" borderId="12" xfId="75" applyNumberFormat="1" applyFont="1" applyBorder="1" applyAlignment="1">
      <alignment horizontal="center" vertical="center"/>
    </xf>
    <xf numFmtId="0" fontId="34" fillId="38" borderId="12" xfId="0" applyFont="1" applyFill="1" applyBorder="1" applyAlignment="1">
      <alignment horizontal="left" vertical="center" wrapText="1"/>
    </xf>
    <xf numFmtId="2" fontId="34" fillId="38" borderId="22" xfId="76" applyNumberFormat="1" applyFont="1" applyFill="1" applyBorder="1" applyAlignment="1">
      <alignment horizontal="center" vertical="center"/>
    </xf>
    <xf numFmtId="2" fontId="34" fillId="38" borderId="22" xfId="76" applyNumberFormat="1" applyFont="1" applyFill="1" applyBorder="1" applyAlignment="1">
      <alignment horizontal="right" vertical="center"/>
    </xf>
    <xf numFmtId="0" fontId="34" fillId="38" borderId="26" xfId="0" applyFont="1" applyFill="1" applyBorder="1" applyAlignment="1">
      <alignment horizontal="left" vertical="center" wrapText="1"/>
    </xf>
    <xf numFmtId="2" fontId="34" fillId="0" borderId="26" xfId="77" applyNumberFormat="1" applyFont="1" applyBorder="1" applyAlignment="1">
      <alignment horizontal="center" vertical="center"/>
    </xf>
    <xf numFmtId="2" fontId="34" fillId="0" borderId="26" xfId="77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6" fillId="36" borderId="0" xfId="0" applyFont="1" applyFill="1" applyAlignment="1">
      <alignment horizontal="left"/>
    </xf>
    <xf numFmtId="0" fontId="0" fillId="36" borderId="0" xfId="0" applyFill="1"/>
    <xf numFmtId="0" fontId="36" fillId="0" borderId="0" xfId="0" quotePrefix="1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wrapText="1"/>
    </xf>
    <xf numFmtId="0" fontId="42" fillId="40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left" wrapText="1"/>
    </xf>
    <xf numFmtId="0" fontId="43" fillId="41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right" wrapText="1"/>
    </xf>
    <xf numFmtId="0" fontId="43" fillId="36" borderId="39" xfId="0" applyFont="1" applyFill="1" applyBorder="1" applyAlignment="1">
      <alignment horizontal="left" wrapText="1"/>
    </xf>
    <xf numFmtId="0" fontId="43" fillId="36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left" wrapText="1"/>
    </xf>
    <xf numFmtId="0" fontId="42" fillId="41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right" wrapText="1"/>
    </xf>
    <xf numFmtId="0" fontId="44" fillId="3" borderId="29" xfId="0" applyFont="1" applyFill="1" applyBorder="1" applyAlignment="1">
      <alignment wrapText="1"/>
    </xf>
    <xf numFmtId="0" fontId="4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40" xfId="0" applyFont="1" applyBorder="1" applyAlignment="1">
      <alignment horizontal="left"/>
    </xf>
    <xf numFmtId="0" fontId="6" fillId="0" borderId="21" xfId="0" applyFont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/>
    <xf numFmtId="2" fontId="0" fillId="36" borderId="0" xfId="0" applyNumberFormat="1" applyFill="1"/>
    <xf numFmtId="0" fontId="0" fillId="0" borderId="41" xfId="0" applyBorder="1" applyAlignment="1">
      <alignment horizontal="left"/>
    </xf>
    <xf numFmtId="2" fontId="0" fillId="0" borderId="26" xfId="0" applyNumberFormat="1" applyBorder="1"/>
    <xf numFmtId="0" fontId="46" fillId="0" borderId="0" xfId="0" applyFont="1"/>
    <xf numFmtId="0" fontId="6" fillId="2" borderId="12" xfId="0" applyFont="1" applyFill="1" applyBorder="1"/>
    <xf numFmtId="2" fontId="0" fillId="0" borderId="12" xfId="0" applyNumberFormat="1" applyBorder="1"/>
    <xf numFmtId="0" fontId="6" fillId="0" borderId="12" xfId="0" applyFont="1" applyBorder="1"/>
    <xf numFmtId="2" fontId="6" fillId="0" borderId="12" xfId="0" applyNumberFormat="1" applyFont="1" applyBorder="1"/>
    <xf numFmtId="2" fontId="6" fillId="36" borderId="12" xfId="0" applyNumberFormat="1" applyFont="1" applyFill="1" applyBorder="1"/>
    <xf numFmtId="0" fontId="47" fillId="0" borderId="0" xfId="0" applyFont="1" applyAlignment="1">
      <alignment vertical="center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  <xf numFmtId="4" fontId="6" fillId="0" borderId="0" xfId="0" applyNumberFormat="1" applyFont="1"/>
    <xf numFmtId="4" fontId="6" fillId="36" borderId="0" xfId="0" applyNumberFormat="1" applyFont="1" applyFill="1"/>
    <xf numFmtId="4" fontId="0" fillId="0" borderId="0" xfId="0" applyNumberFormat="1"/>
    <xf numFmtId="11" fontId="0" fillId="36" borderId="0" xfId="0" applyNumberFormat="1" applyFill="1"/>
    <xf numFmtId="0" fontId="0" fillId="36" borderId="12" xfId="0" applyFill="1" applyBorder="1"/>
    <xf numFmtId="0" fontId="6" fillId="42" borderId="0" xfId="0" applyFont="1" applyFill="1"/>
    <xf numFmtId="1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67" fontId="6" fillId="4" borderId="0" xfId="0" applyNumberFormat="1" applyFont="1" applyFill="1"/>
    <xf numFmtId="0" fontId="54" fillId="44" borderId="45" xfId="0" applyFont="1" applyFill="1" applyBorder="1" applyAlignment="1">
      <alignment horizontal="left" vertical="top" wrapText="1"/>
    </xf>
    <xf numFmtId="0" fontId="54" fillId="45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center" vertical="top" wrapText="1"/>
    </xf>
    <xf numFmtId="0" fontId="51" fillId="45" borderId="45" xfId="0" applyFont="1" applyFill="1" applyBorder="1" applyAlignment="1">
      <alignment horizontal="left" vertical="top" wrapText="1"/>
    </xf>
    <xf numFmtId="0" fontId="0" fillId="44" borderId="45" xfId="0" applyFill="1" applyBorder="1" applyAlignment="1">
      <alignment horizontal="center" vertical="top" wrapText="1"/>
    </xf>
    <xf numFmtId="0" fontId="0" fillId="44" borderId="45" xfId="0" applyFill="1" applyBorder="1" applyAlignment="1">
      <alignment horizontal="left" vertical="top" wrapText="1"/>
    </xf>
    <xf numFmtId="0" fontId="25" fillId="9" borderId="15" xfId="30" applyAlignment="1">
      <alignment wrapText="1"/>
    </xf>
    <xf numFmtId="0" fontId="25" fillId="9" borderId="15" xfId="30"/>
    <xf numFmtId="172" fontId="56" fillId="44" borderId="45" xfId="0" applyNumberFormat="1" applyFont="1" applyFill="1" applyBorder="1" applyAlignment="1">
      <alignment horizontal="center" vertical="top" wrapText="1"/>
    </xf>
    <xf numFmtId="172" fontId="57" fillId="44" borderId="45" xfId="0" applyNumberFormat="1" applyFont="1" applyFill="1" applyBorder="1" applyAlignment="1">
      <alignment horizontal="center" vertical="top" wrapText="1"/>
    </xf>
    <xf numFmtId="0" fontId="58" fillId="0" borderId="45" xfId="0" applyFont="1" applyBorder="1" applyAlignment="1">
      <alignment horizontal="left" vertical="top" wrapText="1"/>
    </xf>
    <xf numFmtId="10" fontId="58" fillId="0" borderId="45" xfId="0" applyNumberFormat="1" applyFont="1" applyBorder="1" applyAlignment="1">
      <alignment horizontal="center" vertical="top" wrapText="1"/>
    </xf>
    <xf numFmtId="10" fontId="31" fillId="7" borderId="45" xfId="55" applyNumberFormat="1" applyBorder="1" applyAlignment="1">
      <alignment horizontal="center" vertical="top" wrapText="1"/>
    </xf>
    <xf numFmtId="10" fontId="52" fillId="0" borderId="45" xfId="0" applyNumberFormat="1" applyFont="1" applyBorder="1" applyAlignment="1">
      <alignment horizontal="center" vertical="top" wrapText="1"/>
    </xf>
    <xf numFmtId="0" fontId="0" fillId="0" borderId="45" xfId="0" applyBorder="1" applyAlignment="1">
      <alignment horizontal="left" vertical="top" wrapText="1"/>
    </xf>
    <xf numFmtId="0" fontId="52" fillId="0" borderId="45" xfId="0" applyFont="1" applyBorder="1" applyAlignment="1">
      <alignment horizontal="left" vertical="top" wrapText="1"/>
    </xf>
    <xf numFmtId="10" fontId="52" fillId="0" borderId="45" xfId="0" applyNumberFormat="1" applyFont="1" applyBorder="1" applyAlignment="1">
      <alignment horizontal="left" vertical="top" wrapText="1"/>
    </xf>
    <xf numFmtId="0" fontId="52" fillId="0" borderId="45" xfId="0" applyFont="1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10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center" vertical="top" wrapText="1"/>
    </xf>
    <xf numFmtId="0" fontId="58" fillId="0" borderId="45" xfId="0" applyFont="1" applyBorder="1" applyAlignment="1">
      <alignment horizontal="center" vertical="top" wrapText="1"/>
    </xf>
    <xf numFmtId="9" fontId="31" fillId="7" borderId="42" xfId="55" applyNumberFormat="1" applyBorder="1" applyAlignment="1">
      <alignment vertical="top" wrapText="1"/>
    </xf>
    <xf numFmtId="9" fontId="0" fillId="0" borderId="44" xfId="0" applyNumberFormat="1" applyBorder="1" applyAlignment="1">
      <alignment vertical="top" wrapText="1"/>
    </xf>
    <xf numFmtId="0" fontId="60" fillId="0" borderId="46" xfId="0" applyFont="1" applyBorder="1" applyAlignment="1">
      <alignment horizontal="left" vertical="top" wrapText="1"/>
    </xf>
    <xf numFmtId="10" fontId="60" fillId="0" borderId="46" xfId="0" applyNumberFormat="1" applyFont="1" applyBorder="1" applyAlignment="1">
      <alignment horizontal="center" vertical="top" wrapText="1"/>
    </xf>
    <xf numFmtId="10" fontId="31" fillId="7" borderId="46" xfId="55" applyNumberFormat="1" applyBorder="1" applyAlignment="1">
      <alignment horizontal="center" vertical="top" wrapText="1"/>
    </xf>
    <xf numFmtId="0" fontId="61" fillId="46" borderId="47" xfId="0" applyFont="1" applyFill="1" applyBorder="1" applyAlignment="1">
      <alignment horizontal="left" vertical="center" indent="1"/>
    </xf>
    <xf numFmtId="0" fontId="61" fillId="46" borderId="48" xfId="0" applyFont="1" applyFill="1" applyBorder="1" applyAlignment="1">
      <alignment horizontal="left" vertical="center" indent="1"/>
    </xf>
    <xf numFmtId="0" fontId="22" fillId="6" borderId="48" xfId="27" applyBorder="1" applyAlignment="1">
      <alignment horizontal="left" vertical="center" indent="1"/>
    </xf>
    <xf numFmtId="0" fontId="62" fillId="46" borderId="49" xfId="0" applyFont="1" applyFill="1" applyBorder="1" applyAlignment="1">
      <alignment horizontal="left" vertical="center" indent="1"/>
    </xf>
    <xf numFmtId="0" fontId="62" fillId="46" borderId="50" xfId="0" applyFont="1" applyFill="1" applyBorder="1" applyAlignment="1">
      <alignment horizontal="left" vertical="center" indent="1"/>
    </xf>
    <xf numFmtId="0" fontId="22" fillId="6" borderId="50" xfId="27" applyBorder="1" applyAlignment="1">
      <alignment horizontal="left" vertical="center" indent="1"/>
    </xf>
    <xf numFmtId="9" fontId="62" fillId="46" borderId="50" xfId="0" applyNumberFormat="1" applyFont="1" applyFill="1" applyBorder="1" applyAlignment="1">
      <alignment horizontal="left" vertical="center" indent="1"/>
    </xf>
    <xf numFmtId="9" fontId="22" fillId="6" borderId="50" xfId="27" applyNumberFormat="1" applyBorder="1" applyAlignment="1">
      <alignment horizontal="left" vertical="center" indent="1"/>
    </xf>
    <xf numFmtId="9" fontId="62" fillId="46" borderId="50" xfId="75" applyFont="1" applyFill="1" applyBorder="1" applyAlignment="1">
      <alignment horizontal="left" vertical="center" indent="1"/>
    </xf>
    <xf numFmtId="0" fontId="62" fillId="46" borderId="51" xfId="0" applyFont="1" applyFill="1" applyBorder="1" applyAlignment="1">
      <alignment horizontal="left" vertical="center" indent="1"/>
    </xf>
    <xf numFmtId="9" fontId="62" fillId="46" borderId="52" xfId="0" applyNumberFormat="1" applyFont="1" applyFill="1" applyBorder="1" applyAlignment="1">
      <alignment horizontal="left" vertical="center" indent="1"/>
    </xf>
    <xf numFmtId="10" fontId="62" fillId="46" borderId="52" xfId="0" applyNumberFormat="1" applyFont="1" applyFill="1" applyBorder="1" applyAlignment="1">
      <alignment horizontal="left" vertical="center" indent="1"/>
    </xf>
    <xf numFmtId="0" fontId="62" fillId="46" borderId="52" xfId="0" applyFont="1" applyFill="1" applyBorder="1" applyAlignment="1">
      <alignment horizontal="left" vertical="center" indent="1"/>
    </xf>
    <xf numFmtId="0" fontId="22" fillId="6" borderId="52" xfId="27" applyBorder="1" applyAlignment="1">
      <alignment horizontal="left" vertical="center" indent="1"/>
    </xf>
    <xf numFmtId="0" fontId="63" fillId="0" borderId="47" xfId="0" applyFont="1" applyBorder="1" applyAlignment="1">
      <alignment horizontal="left" vertical="center" indent="1"/>
    </xf>
    <xf numFmtId="164" fontId="62" fillId="46" borderId="50" xfId="75" applyNumberFormat="1" applyFont="1" applyFill="1" applyBorder="1" applyAlignment="1">
      <alignment horizontal="left" vertical="center" indent="1"/>
    </xf>
    <xf numFmtId="2" fontId="62" fillId="46" borderId="50" xfId="75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173" fontId="68" fillId="48" borderId="54" xfId="0" applyNumberFormat="1" applyFont="1" applyFill="1" applyBorder="1" applyAlignment="1">
      <alignment horizontal="center" vertical="top" wrapText="1"/>
    </xf>
    <xf numFmtId="0" fontId="67" fillId="48" borderId="55" xfId="0" applyFont="1" applyFill="1" applyBorder="1" applyAlignment="1">
      <alignment vertical="top" wrapText="1"/>
    </xf>
    <xf numFmtId="174" fontId="69" fillId="49" borderId="55" xfId="0" applyNumberFormat="1" applyFont="1" applyFill="1" applyBorder="1" applyAlignment="1">
      <alignment vertical="top" wrapText="1"/>
    </xf>
    <xf numFmtId="173" fontId="68" fillId="48" borderId="54" xfId="0" applyNumberFormat="1" applyFont="1" applyFill="1" applyBorder="1" applyAlignment="1">
      <alignment horizontal="left" vertical="top" wrapText="1"/>
    </xf>
    <xf numFmtId="0" fontId="64" fillId="47" borderId="53" xfId="0" applyFont="1" applyFill="1" applyBorder="1" applyAlignment="1">
      <alignment vertical="top" wrapText="1"/>
    </xf>
    <xf numFmtId="0" fontId="66" fillId="0" borderId="0" xfId="0" applyFont="1" applyAlignment="1">
      <alignment horizontal="left" vertical="top"/>
    </xf>
    <xf numFmtId="174" fontId="70" fillId="47" borderId="53" xfId="0" applyNumberFormat="1" applyFont="1" applyFill="1" applyBorder="1" applyAlignment="1">
      <alignment vertical="top" wrapText="1"/>
    </xf>
    <xf numFmtId="0" fontId="71" fillId="0" borderId="0" xfId="0" applyFont="1" applyAlignment="1">
      <alignment horizontal="left" vertical="top"/>
    </xf>
    <xf numFmtId="0" fontId="72" fillId="50" borderId="53" xfId="0" applyFont="1" applyFill="1" applyBorder="1" applyAlignment="1">
      <alignment vertical="top" wrapText="1"/>
    </xf>
    <xf numFmtId="0" fontId="72" fillId="51" borderId="56" xfId="0" applyFont="1" applyFill="1" applyBorder="1" applyAlignment="1">
      <alignment horizontal="left" vertical="top" wrapText="1"/>
    </xf>
    <xf numFmtId="0" fontId="72" fillId="51" borderId="55" xfId="0" applyFont="1" applyFill="1" applyBorder="1" applyAlignment="1">
      <alignment vertical="top" wrapText="1"/>
    </xf>
    <xf numFmtId="0" fontId="73" fillId="0" borderId="0" xfId="0" applyFont="1" applyAlignment="1">
      <alignment horizontal="left" vertical="top"/>
    </xf>
    <xf numFmtId="173" fontId="74" fillId="11" borderId="54" xfId="0" applyNumberFormat="1" applyFont="1" applyFill="1" applyBorder="1" applyAlignment="1">
      <alignment horizontal="center" vertical="top" wrapText="1"/>
    </xf>
    <xf numFmtId="0" fontId="71" fillId="11" borderId="55" xfId="0" applyFont="1" applyFill="1" applyBorder="1" applyAlignment="1">
      <alignment vertical="top" wrapText="1"/>
    </xf>
    <xf numFmtId="175" fontId="74" fillId="11" borderId="55" xfId="0" applyNumberFormat="1" applyFont="1" applyFill="1" applyBorder="1" applyAlignment="1">
      <alignment vertical="top" wrapText="1"/>
    </xf>
    <xf numFmtId="173" fontId="74" fillId="11" borderId="54" xfId="0" applyNumberFormat="1" applyFont="1" applyFill="1" applyBorder="1" applyAlignment="1">
      <alignment horizontal="left" vertical="top" wrapText="1"/>
    </xf>
    <xf numFmtId="0" fontId="72" fillId="51" borderId="53" xfId="0" applyFont="1" applyFill="1" applyBorder="1" applyAlignment="1">
      <alignment vertical="top" wrapText="1"/>
    </xf>
    <xf numFmtId="175" fontId="75" fillId="51" borderId="53" xfId="0" applyNumberFormat="1" applyFont="1" applyFill="1" applyBorder="1" applyAlignment="1">
      <alignment vertical="top" wrapText="1"/>
    </xf>
    <xf numFmtId="175" fontId="75" fillId="50" borderId="53" xfId="0" applyNumberFormat="1" applyFont="1" applyFill="1" applyBorder="1" applyAlignment="1">
      <alignment vertical="top" wrapText="1"/>
    </xf>
    <xf numFmtId="0" fontId="2" fillId="0" borderId="0" xfId="0" applyFont="1"/>
    <xf numFmtId="0" fontId="78" fillId="0" borderId="12" xfId="0" applyFont="1" applyBorder="1"/>
    <xf numFmtId="0" fontId="78" fillId="36" borderId="12" xfId="0" applyFont="1" applyFill="1" applyBorder="1"/>
    <xf numFmtId="0" fontId="79" fillId="0" borderId="42" xfId="0" applyFont="1" applyBorder="1" applyAlignment="1">
      <alignment vertical="top" wrapText="1"/>
    </xf>
    <xf numFmtId="0" fontId="51" fillId="0" borderId="43" xfId="0" applyFont="1" applyBorder="1" applyAlignment="1">
      <alignment vertical="top" wrapText="1"/>
    </xf>
    <xf numFmtId="0" fontId="51" fillId="0" borderId="44" xfId="0" applyFont="1" applyBorder="1" applyAlignment="1">
      <alignment vertical="top" wrapText="1"/>
    </xf>
    <xf numFmtId="0" fontId="52" fillId="0" borderId="63" xfId="0" applyFont="1" applyBorder="1" applyAlignment="1">
      <alignment horizontal="left" vertical="top" wrapText="1"/>
    </xf>
    <xf numFmtId="173" fontId="53" fillId="0" borderId="63" xfId="0" applyNumberFormat="1" applyFont="1" applyBorder="1" applyAlignment="1">
      <alignment horizontal="right" vertical="top" wrapText="1"/>
    </xf>
    <xf numFmtId="173" fontId="53" fillId="0" borderId="63" xfId="0" applyNumberFormat="1" applyFont="1" applyBorder="1" applyAlignment="1">
      <alignment horizontal="left" vertical="top" wrapText="1"/>
    </xf>
    <xf numFmtId="0" fontId="52" fillId="0" borderId="46" xfId="0" applyFont="1" applyBorder="1" applyAlignment="1">
      <alignment horizontal="left" vertical="top" wrapText="1"/>
    </xf>
    <xf numFmtId="173" fontId="53" fillId="0" borderId="46" xfId="0" applyNumberFormat="1" applyFont="1" applyBorder="1" applyAlignment="1">
      <alignment horizontal="right" vertical="top" wrapText="1"/>
    </xf>
    <xf numFmtId="173" fontId="53" fillId="0" borderId="46" xfId="0" applyNumberFormat="1" applyFont="1" applyBorder="1" applyAlignment="1">
      <alignment horizontal="left" vertical="top" wrapText="1"/>
    </xf>
    <xf numFmtId="0" fontId="51" fillId="0" borderId="45" xfId="0" applyFont="1" applyBorder="1" applyAlignment="1">
      <alignment horizontal="left" vertical="top" wrapText="1"/>
    </xf>
    <xf numFmtId="173" fontId="50" fillId="0" borderId="45" xfId="0" applyNumberFormat="1" applyFont="1" applyBorder="1" applyAlignment="1">
      <alignment horizontal="left" vertical="top" wrapText="1"/>
    </xf>
    <xf numFmtId="0" fontId="52" fillId="0" borderId="0" xfId="0" applyFont="1" applyAlignment="1">
      <alignment horizontal="left" vertical="top"/>
    </xf>
    <xf numFmtId="0" fontId="81" fillId="44" borderId="45" xfId="0" applyFont="1" applyFill="1" applyBorder="1" applyAlignment="1">
      <alignment horizontal="left" vertical="top" wrapText="1"/>
    </xf>
    <xf numFmtId="0" fontId="82" fillId="44" borderId="45" xfId="0" applyFont="1" applyFill="1" applyBorder="1" applyAlignment="1">
      <alignment horizontal="left" vertical="top" wrapText="1"/>
    </xf>
    <xf numFmtId="172" fontId="83" fillId="44" borderId="45" xfId="0" applyNumberFormat="1" applyFont="1" applyFill="1" applyBorder="1" applyAlignment="1">
      <alignment horizontal="center" vertical="top" wrapText="1"/>
    </xf>
    <xf numFmtId="0" fontId="10" fillId="0" borderId="63" xfId="0" applyFont="1" applyBorder="1" applyAlignment="1">
      <alignment horizontal="left" vertical="top" wrapText="1"/>
    </xf>
    <xf numFmtId="174" fontId="77" fillId="0" borderId="63" xfId="0" applyNumberFormat="1" applyFont="1" applyBorder="1" applyAlignment="1">
      <alignment horizontal="left" vertical="top" wrapText="1"/>
    </xf>
    <xf numFmtId="174" fontId="0" fillId="0" borderId="0" xfId="0" applyNumberFormat="1"/>
    <xf numFmtId="0" fontId="10" fillId="0" borderId="46" xfId="0" applyFont="1" applyBorder="1" applyAlignment="1">
      <alignment horizontal="left" vertical="top" wrapText="1"/>
    </xf>
    <xf numFmtId="174" fontId="77" fillId="0" borderId="46" xfId="0" applyNumberFormat="1" applyFont="1" applyBorder="1" applyAlignment="1">
      <alignment horizontal="left" vertical="top" wrapText="1"/>
    </xf>
    <xf numFmtId="174" fontId="77" fillId="36" borderId="46" xfId="0" applyNumberFormat="1" applyFont="1" applyFill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174" fontId="77" fillId="0" borderId="64" xfId="0" applyNumberFormat="1" applyFont="1" applyBorder="1" applyAlignment="1">
      <alignment horizontal="left" vertical="top" wrapText="1"/>
    </xf>
    <xf numFmtId="0" fontId="10" fillId="0" borderId="63" xfId="0" applyFont="1" applyBorder="1" applyAlignment="1">
      <alignment horizontal="right" vertical="top" wrapText="1"/>
    </xf>
    <xf numFmtId="0" fontId="10" fillId="0" borderId="46" xfId="0" applyFont="1" applyBorder="1" applyAlignment="1">
      <alignment horizontal="right" vertical="top" wrapText="1"/>
    </xf>
    <xf numFmtId="0" fontId="10" fillId="0" borderId="64" xfId="0" applyFont="1" applyBorder="1" applyAlignment="1">
      <alignment horizontal="right" vertical="top" wrapText="1"/>
    </xf>
    <xf numFmtId="0" fontId="82" fillId="0" borderId="45" xfId="0" applyFont="1" applyBorder="1" applyAlignment="1">
      <alignment horizontal="left" vertical="top" wrapText="1"/>
    </xf>
    <xf numFmtId="172" fontId="83" fillId="0" borderId="45" xfId="0" applyNumberFormat="1" applyFont="1" applyBorder="1" applyAlignment="1">
      <alignment horizontal="center" vertical="top" wrapText="1"/>
    </xf>
    <xf numFmtId="1" fontId="6" fillId="4" borderId="0" xfId="0" applyNumberFormat="1" applyFont="1" applyFill="1"/>
    <xf numFmtId="170" fontId="0" fillId="36" borderId="0" xfId="0" applyNumberFormat="1" applyFill="1"/>
    <xf numFmtId="176" fontId="6" fillId="4" borderId="12" xfId="0" applyNumberFormat="1" applyFont="1" applyFill="1" applyBorder="1"/>
    <xf numFmtId="0" fontId="0" fillId="0" borderId="12" xfId="0" applyBorder="1" applyAlignment="1">
      <alignment horizontal="center"/>
    </xf>
    <xf numFmtId="0" fontId="6" fillId="52" borderId="0" xfId="0" applyFont="1" applyFill="1"/>
    <xf numFmtId="165" fontId="0" fillId="0" borderId="0" xfId="0" applyNumberFormat="1" applyFont="1"/>
    <xf numFmtId="11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6" fillId="52" borderId="0" xfId="0" applyFont="1" applyFill="1" applyBorder="1"/>
    <xf numFmtId="0" fontId="6" fillId="0" borderId="0" xfId="0" applyFont="1" applyBorder="1"/>
    <xf numFmtId="165" fontId="0" fillId="0" borderId="65" xfId="0" applyNumberFormat="1" applyFont="1" applyBorder="1"/>
    <xf numFmtId="0" fontId="0" fillId="0" borderId="65" xfId="0" applyFont="1" applyBorder="1"/>
    <xf numFmtId="11" fontId="0" fillId="0" borderId="65" xfId="0" applyNumberFormat="1" applyFont="1" applyBorder="1"/>
    <xf numFmtId="0" fontId="6" fillId="52" borderId="65" xfId="0" applyFont="1" applyFill="1" applyBorder="1"/>
    <xf numFmtId="0" fontId="6" fillId="0" borderId="65" xfId="0" applyFont="1" applyBorder="1"/>
    <xf numFmtId="0" fontId="0" fillId="0" borderId="0" xfId="0" applyBorder="1"/>
    <xf numFmtId="165" fontId="0" fillId="0" borderId="0" xfId="0" applyNumberFormat="1" applyBorder="1"/>
    <xf numFmtId="11" fontId="0" fillId="0" borderId="0" xfId="0" applyNumberFormat="1" applyBorder="1"/>
    <xf numFmtId="0" fontId="0" fillId="0" borderId="0" xfId="0"/>
    <xf numFmtId="0" fontId="6" fillId="53" borderId="0" xfId="0" applyFont="1" applyFill="1"/>
    <xf numFmtId="0" fontId="0" fillId="53" borderId="0" xfId="0" applyFill="1"/>
    <xf numFmtId="0" fontId="0" fillId="0" borderId="0" xfId="0" applyFont="1" applyFill="1"/>
    <xf numFmtId="8" fontId="0" fillId="0" borderId="0" xfId="0" applyNumberFormat="1"/>
    <xf numFmtId="0" fontId="6" fillId="2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1" fillId="0" borderId="0" xfId="9" applyFont="1" applyFill="1" applyBorder="1" applyAlignment="1" applyProtection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Alignment="1">
      <alignment wrapText="1"/>
    </xf>
    <xf numFmtId="0" fontId="32" fillId="0" borderId="0" xfId="0" applyFont="1" applyFill="1"/>
    <xf numFmtId="3" fontId="0" fillId="0" borderId="0" xfId="0" applyNumberFormat="1" applyFill="1"/>
    <xf numFmtId="2" fontId="0" fillId="0" borderId="0" xfId="0" applyNumberFormat="1" applyFill="1"/>
    <xf numFmtId="11" fontId="0" fillId="0" borderId="0" xfId="0" applyNumberFormat="1" applyFill="1"/>
    <xf numFmtId="9" fontId="0" fillId="0" borderId="0" xfId="75" applyFont="1"/>
    <xf numFmtId="0" fontId="2" fillId="0" borderId="0" xfId="8"/>
    <xf numFmtId="0" fontId="1" fillId="0" borderId="1" xfId="1" applyAlignment="1">
      <alignment wrapText="1"/>
    </xf>
    <xf numFmtId="0" fontId="84" fillId="0" borderId="0" xfId="0" applyFont="1"/>
    <xf numFmtId="0" fontId="85" fillId="0" borderId="0" xfId="0" applyFont="1"/>
    <xf numFmtId="0" fontId="5" fillId="0" borderId="0" xfId="12" applyAlignment="1">
      <alignment horizontal="left"/>
    </xf>
    <xf numFmtId="0" fontId="9" fillId="0" borderId="0" xfId="0" applyFont="1" applyAlignment="1">
      <alignment horizontal="right"/>
    </xf>
    <xf numFmtId="0" fontId="1" fillId="0" borderId="1" xfId="1" applyAlignment="1">
      <alignment horizontal="right" wrapText="1"/>
    </xf>
    <xf numFmtId="0" fontId="1" fillId="0" borderId="4" xfId="5" applyAlignment="1">
      <alignment wrapText="1"/>
    </xf>
    <xf numFmtId="0" fontId="0" fillId="0" borderId="2" xfId="2" applyFont="1" applyAlignment="1">
      <alignment wrapText="1"/>
    </xf>
    <xf numFmtId="168" fontId="0" fillId="0" borderId="2" xfId="2" applyNumberFormat="1" applyFon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0" fillId="0" borderId="0" xfId="0" applyAlignment="1" applyProtection="1">
      <alignment horizontal="left"/>
    </xf>
    <xf numFmtId="0" fontId="9" fillId="0" borderId="8" xfId="17" applyAlignment="1">
      <alignment horizontal="right" wrapText="1"/>
    </xf>
    <xf numFmtId="0" fontId="0" fillId="0" borderId="10" xfId="15" applyFont="1" applyFill="1" applyBorder="1" applyAlignment="1">
      <alignment wrapText="1"/>
    </xf>
    <xf numFmtId="0" fontId="0" fillId="0" borderId="0" xfId="0"/>
    <xf numFmtId="0" fontId="6" fillId="0" borderId="66" xfId="0" applyFont="1" applyBorder="1"/>
    <xf numFmtId="0" fontId="0" fillId="0" borderId="67" xfId="0" applyBorder="1"/>
    <xf numFmtId="1" fontId="0" fillId="54" borderId="0" xfId="0" applyNumberFormat="1" applyFill="1"/>
    <xf numFmtId="0" fontId="0" fillId="0" borderId="68" xfId="0" applyBorder="1"/>
    <xf numFmtId="1" fontId="0" fillId="0" borderId="65" xfId="0" applyNumberFormat="1" applyBorder="1"/>
    <xf numFmtId="0" fontId="0" fillId="0" borderId="69" xfId="0" applyBorder="1"/>
    <xf numFmtId="1" fontId="0" fillId="0" borderId="70" xfId="0" applyNumberFormat="1" applyBorder="1"/>
    <xf numFmtId="0" fontId="0" fillId="54" borderId="0" xfId="0" applyFill="1"/>
    <xf numFmtId="1" fontId="0" fillId="0" borderId="0" xfId="0" applyNumberFormat="1"/>
    <xf numFmtId="1" fontId="0" fillId="0" borderId="12" xfId="0" applyNumberFormat="1" applyBorder="1"/>
    <xf numFmtId="0" fontId="0" fillId="0" borderId="0" xfId="0" applyAlignment="1">
      <alignment wrapText="1"/>
    </xf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77" fontId="0" fillId="0" borderId="0" xfId="0" applyNumberFormat="1"/>
    <xf numFmtId="0" fontId="0" fillId="0" borderId="0" xfId="0" applyFill="1" applyBorder="1"/>
    <xf numFmtId="0" fontId="34" fillId="0" borderId="0" xfId="0" applyFont="1" applyFill="1" applyBorder="1" applyAlignment="1">
      <alignment vertical="center"/>
    </xf>
    <xf numFmtId="177" fontId="34" fillId="0" borderId="0" xfId="0" applyNumberFormat="1" applyFont="1" applyFill="1" applyBorder="1" applyAlignment="1">
      <alignment vertical="center"/>
    </xf>
    <xf numFmtId="0" fontId="34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/>
    <xf numFmtId="3" fontId="36" fillId="0" borderId="0" xfId="20" applyNumberFormat="1" applyFont="1" applyFill="1" applyBorder="1" applyAlignment="1">
      <alignment horizontal="center"/>
    </xf>
    <xf numFmtId="0" fontId="86" fillId="0" borderId="0" xfId="0" applyFont="1" applyFill="1" applyBorder="1"/>
    <xf numFmtId="0" fontId="69" fillId="0" borderId="0" xfId="0" applyFont="1" applyFill="1" applyBorder="1"/>
    <xf numFmtId="0" fontId="86" fillId="0" borderId="0" xfId="0" applyFont="1" applyFill="1" applyBorder="1" applyAlignment="1">
      <alignment horizontal="center"/>
    </xf>
    <xf numFmtId="0" fontId="87" fillId="0" borderId="0" xfId="0" applyFont="1" applyFill="1" applyBorder="1" applyAlignment="1">
      <alignment horizontal="center"/>
    </xf>
    <xf numFmtId="0" fontId="88" fillId="0" borderId="0" xfId="0" applyFont="1" applyFill="1" applyBorder="1" applyAlignment="1">
      <alignment vertical="center"/>
    </xf>
    <xf numFmtId="0" fontId="89" fillId="0" borderId="0" xfId="0" applyFont="1" applyFill="1" applyBorder="1" applyAlignment="1">
      <alignment vertical="center"/>
    </xf>
    <xf numFmtId="0" fontId="86" fillId="0" borderId="0" xfId="0" applyFont="1" applyFill="1" applyBorder="1" applyAlignment="1">
      <alignment horizontal="right" vertical="center"/>
    </xf>
    <xf numFmtId="178" fontId="86" fillId="0" borderId="0" xfId="20" applyNumberFormat="1" applyFont="1" applyFill="1" applyBorder="1" applyAlignment="1">
      <alignment horizontal="center" vertical="center"/>
    </xf>
    <xf numFmtId="0" fontId="90" fillId="0" borderId="0" xfId="0" applyFont="1" applyFill="1" applyBorder="1"/>
    <xf numFmtId="0" fontId="86" fillId="0" borderId="0" xfId="0" applyFont="1" applyFill="1" applyBorder="1" applyAlignment="1">
      <alignment horizontal="right"/>
    </xf>
    <xf numFmtId="178" fontId="88" fillId="0" borderId="0" xfId="20" applyNumberFormat="1" applyFont="1" applyFill="1" applyBorder="1"/>
    <xf numFmtId="178" fontId="86" fillId="0" borderId="0" xfId="20" applyNumberFormat="1" applyFont="1" applyFill="1" applyBorder="1"/>
    <xf numFmtId="0" fontId="69" fillId="0" borderId="0" xfId="0" applyFont="1" applyFill="1" applyBorder="1" applyAlignment="1">
      <alignment horizontal="right"/>
    </xf>
    <xf numFmtId="0" fontId="69" fillId="0" borderId="0" xfId="0" applyFont="1" applyFill="1" applyBorder="1" applyAlignment="1">
      <alignment horizontal="center"/>
    </xf>
    <xf numFmtId="9" fontId="91" fillId="0" borderId="0" xfId="75" applyFont="1" applyFill="1" applyBorder="1" applyAlignment="1">
      <alignment horizontal="center"/>
    </xf>
    <xf numFmtId="178" fontId="69" fillId="0" borderId="0" xfId="2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36" fillId="0" borderId="0" xfId="0" applyFont="1" applyFill="1" applyBorder="1" applyAlignment="1">
      <alignment horizontal="left"/>
    </xf>
    <xf numFmtId="178" fontId="0" fillId="0" borderId="0" xfId="0" applyNumberFormat="1" applyFill="1" applyBorder="1"/>
    <xf numFmtId="0" fontId="86" fillId="0" borderId="0" xfId="0" applyFont="1" applyFill="1" applyBorder="1" applyAlignment="1">
      <alignment horizontal="center" vertical="center"/>
    </xf>
    <xf numFmtId="170" fontId="86" fillId="0" borderId="0" xfId="0" applyNumberFormat="1" applyFont="1" applyFill="1" applyBorder="1" applyAlignment="1">
      <alignment horizontal="right" vertical="center"/>
    </xf>
    <xf numFmtId="0" fontId="92" fillId="0" borderId="0" xfId="0" applyFont="1" applyFill="1" applyBorder="1" applyAlignment="1">
      <alignment horizontal="right"/>
    </xf>
    <xf numFmtId="0" fontId="92" fillId="0" borderId="0" xfId="0" applyFont="1" applyFill="1" applyBorder="1"/>
    <xf numFmtId="0" fontId="92" fillId="0" borderId="0" xfId="0" applyFont="1" applyFill="1" applyBorder="1" applyAlignment="1">
      <alignment horizontal="center"/>
    </xf>
    <xf numFmtId="178" fontId="92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/>
    </xf>
    <xf numFmtId="2" fontId="34" fillId="0" borderId="0" xfId="20" applyNumberFormat="1" applyFont="1" applyFill="1" applyBorder="1" applyAlignment="1">
      <alignment horizontal="center" vertical="center"/>
    </xf>
    <xf numFmtId="178" fontId="93" fillId="0" borderId="0" xfId="2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 wrapText="1"/>
    </xf>
    <xf numFmtId="178" fontId="69" fillId="0" borderId="0" xfId="20" applyNumberFormat="1" applyFont="1" applyFill="1" applyBorder="1" applyAlignment="1">
      <alignment horizontal="center" vertical="center"/>
    </xf>
    <xf numFmtId="178" fontId="92" fillId="0" borderId="0" xfId="0" applyNumberFormat="1" applyFont="1" applyFill="1" applyBorder="1" applyAlignment="1">
      <alignment horizontal="center"/>
    </xf>
    <xf numFmtId="10" fontId="58" fillId="0" borderId="42" xfId="0" applyNumberFormat="1" applyFont="1" applyBorder="1" applyAlignment="1">
      <alignment horizontal="center" vertical="top" wrapText="1"/>
    </xf>
    <xf numFmtId="0" fontId="58" fillId="0" borderId="44" xfId="0" applyFont="1" applyBorder="1" applyAlignment="1">
      <alignment horizontal="center" vertical="top" wrapText="1"/>
    </xf>
    <xf numFmtId="0" fontId="48" fillId="43" borderId="42" xfId="0" applyFont="1" applyFill="1" applyBorder="1" applyAlignment="1">
      <alignment horizontal="left" vertical="top" wrapText="1"/>
    </xf>
    <xf numFmtId="0" fontId="49" fillId="43" borderId="43" xfId="0" applyFont="1" applyFill="1" applyBorder="1" applyAlignment="1">
      <alignment horizontal="left" vertical="top" wrapText="1"/>
    </xf>
    <xf numFmtId="0" fontId="49" fillId="43" borderId="44" xfId="0" applyFont="1" applyFill="1" applyBorder="1" applyAlignment="1">
      <alignment horizontal="left" vertical="top" wrapText="1"/>
    </xf>
    <xf numFmtId="0" fontId="50" fillId="0" borderId="42" xfId="0" applyFont="1" applyBorder="1" applyAlignment="1">
      <alignment horizontal="center" vertical="top" wrapText="1"/>
    </xf>
    <xf numFmtId="0" fontId="51" fillId="0" borderId="43" xfId="0" applyFont="1" applyBorder="1" applyAlignment="1">
      <alignment horizontal="center" vertical="top" wrapText="1"/>
    </xf>
    <xf numFmtId="0" fontId="51" fillId="0" borderId="44" xfId="0" applyFont="1" applyBorder="1" applyAlignment="1">
      <alignment horizontal="center" vertical="top" wrapText="1"/>
    </xf>
    <xf numFmtId="0" fontId="52" fillId="0" borderId="42" xfId="0" applyFont="1" applyBorder="1" applyAlignment="1">
      <alignment horizontal="right" vertical="top" wrapText="1"/>
    </xf>
    <xf numFmtId="0" fontId="52" fillId="0" borderId="43" xfId="0" applyFont="1" applyBorder="1" applyAlignment="1">
      <alignment horizontal="right" vertical="top" wrapText="1"/>
    </xf>
    <xf numFmtId="0" fontId="52" fillId="0" borderId="44" xfId="0" applyFont="1" applyBorder="1" applyAlignment="1">
      <alignment horizontal="right" vertical="top" wrapText="1"/>
    </xf>
    <xf numFmtId="0" fontId="58" fillId="0" borderId="42" xfId="0" applyFont="1" applyBorder="1" applyAlignment="1">
      <alignment horizontal="center" vertical="top" wrapText="1"/>
    </xf>
    <xf numFmtId="0" fontId="58" fillId="0" borderId="42" xfId="0" applyFont="1" applyBorder="1" applyAlignment="1">
      <alignment horizontal="left" vertical="top" wrapText="1"/>
    </xf>
    <xf numFmtId="0" fontId="58" fillId="0" borderId="44" xfId="0" applyFont="1" applyBorder="1" applyAlignment="1">
      <alignment horizontal="left" vertical="top" wrapText="1"/>
    </xf>
    <xf numFmtId="0" fontId="0" fillId="0" borderId="42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64" fillId="47" borderId="53" xfId="0" applyFont="1" applyFill="1" applyBorder="1" applyAlignment="1">
      <alignment horizontal="left" vertical="top" wrapText="1"/>
    </xf>
    <xf numFmtId="0" fontId="76" fillId="0" borderId="57" xfId="0" applyFont="1" applyBorder="1" applyAlignment="1">
      <alignment horizontal="right" vertical="top" wrapText="1"/>
    </xf>
    <xf numFmtId="0" fontId="76" fillId="0" borderId="58" xfId="0" applyFont="1" applyBorder="1" applyAlignment="1">
      <alignment horizontal="right" vertical="top" wrapText="1"/>
    </xf>
    <xf numFmtId="0" fontId="76" fillId="0" borderId="59" xfId="0" applyFont="1" applyBorder="1" applyAlignment="1">
      <alignment horizontal="right" vertical="top" wrapText="1"/>
    </xf>
    <xf numFmtId="0" fontId="51" fillId="0" borderId="60" xfId="0" applyFont="1" applyBorder="1" applyAlignment="1">
      <alignment horizontal="center" vertical="top" wrapText="1"/>
    </xf>
    <xf numFmtId="0" fontId="51" fillId="0" borderId="61" xfId="0" applyFont="1" applyBorder="1" applyAlignment="1">
      <alignment horizontal="center" vertical="top" wrapText="1"/>
    </xf>
    <xf numFmtId="0" fontId="51" fillId="0" borderId="62" xfId="0" applyFont="1" applyBorder="1" applyAlignment="1">
      <alignment horizontal="center" vertical="top" wrapText="1"/>
    </xf>
    <xf numFmtId="0" fontId="81" fillId="0" borderId="42" xfId="0" applyFont="1" applyBorder="1" applyAlignment="1">
      <alignment horizontal="center" vertical="top" wrapText="1"/>
    </xf>
    <xf numFmtId="0" fontId="81" fillId="0" borderId="43" xfId="0" applyFont="1" applyBorder="1" applyAlignment="1">
      <alignment horizontal="center" vertical="top" wrapText="1"/>
    </xf>
    <xf numFmtId="0" fontId="81" fillId="0" borderId="44" xfId="0" applyFont="1" applyBorder="1" applyAlignment="1">
      <alignment horizontal="center" vertical="top" wrapText="1"/>
    </xf>
    <xf numFmtId="0" fontId="80" fillId="0" borderId="42" xfId="0" applyFont="1" applyBorder="1" applyAlignment="1">
      <alignment horizontal="left" vertical="top" wrapText="1"/>
    </xf>
    <xf numFmtId="0" fontId="80" fillId="0" borderId="43" xfId="0" applyFont="1" applyBorder="1" applyAlignment="1">
      <alignment horizontal="left" vertical="top" wrapText="1"/>
    </xf>
    <xf numFmtId="0" fontId="80" fillId="0" borderId="44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right" vertical="top" wrapText="1"/>
    </xf>
    <xf numFmtId="0" fontId="10" fillId="0" borderId="43" xfId="0" applyFont="1" applyBorder="1" applyAlignment="1">
      <alignment horizontal="right" vertical="top" wrapText="1"/>
    </xf>
    <xf numFmtId="0" fontId="10" fillId="0" borderId="44" xfId="0" applyFont="1" applyBorder="1" applyAlignment="1">
      <alignment horizontal="right" vertical="top" wrapText="1"/>
    </xf>
    <xf numFmtId="0" fontId="81" fillId="0" borderId="42" xfId="0" applyFont="1" applyBorder="1" applyAlignment="1">
      <alignment horizontal="left" vertical="top" wrapText="1"/>
    </xf>
    <xf numFmtId="0" fontId="81" fillId="0" borderId="43" xfId="0" applyFont="1" applyBorder="1" applyAlignment="1">
      <alignment horizontal="left" vertical="top" wrapText="1"/>
    </xf>
    <xf numFmtId="0" fontId="81" fillId="0" borderId="44" xfId="0" applyFont="1" applyBorder="1" applyAlignment="1">
      <alignment horizontal="left" vertical="top" wrapText="1"/>
    </xf>
    <xf numFmtId="0" fontId="82" fillId="0" borderId="4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/>
    <xf numFmtId="0" fontId="32" fillId="0" borderId="12" xfId="0" applyFont="1" applyBorder="1" applyAlignment="1">
      <alignment wrapText="1"/>
    </xf>
    <xf numFmtId="0" fontId="32" fillId="0" borderId="12" xfId="0" applyFont="1" applyBorder="1"/>
    <xf numFmtId="0" fontId="10" fillId="0" borderId="3" xfId="6" applyFont="1" applyAlignment="1">
      <alignment wrapText="1"/>
    </xf>
    <xf numFmtId="0" fontId="0" fillId="0" borderId="11" xfId="0" applyBorder="1"/>
    <xf numFmtId="1" fontId="0" fillId="0" borderId="0" xfId="0" applyNumberFormat="1"/>
    <xf numFmtId="0" fontId="0" fillId="54" borderId="0" xfId="0" applyFill="1"/>
    <xf numFmtId="0" fontId="34" fillId="0" borderId="0" xfId="0" applyFont="1" applyFill="1" applyBorder="1" applyAlignment="1">
      <alignment horizontal="right"/>
    </xf>
    <xf numFmtId="0" fontId="33" fillId="0" borderId="0" xfId="0" applyFont="1" applyAlignment="1">
      <alignment horizontal="center" vertical="top" wrapText="1"/>
    </xf>
    <xf numFmtId="0" fontId="36" fillId="0" borderId="27" xfId="0" applyFont="1" applyBorder="1" applyAlignment="1">
      <alignment horizontal="left" wrapText="1"/>
    </xf>
    <xf numFmtId="0" fontId="36" fillId="36" borderId="0" xfId="0" applyFont="1" applyFill="1" applyAlignment="1">
      <alignment horizontal="left" wrapText="1"/>
    </xf>
    <xf numFmtId="0" fontId="36" fillId="0" borderId="0" xfId="0" applyFont="1" applyAlignment="1">
      <alignment horizontal="left" vertical="top" wrapText="1"/>
    </xf>
    <xf numFmtId="0" fontId="45" fillId="3" borderId="0" xfId="0" applyFont="1" applyFill="1" applyAlignment="1">
      <alignment wrapText="1"/>
    </xf>
    <xf numFmtId="0" fontId="40" fillId="39" borderId="28" xfId="0" applyFont="1" applyFill="1" applyBorder="1" applyAlignment="1">
      <alignment horizontal="center" wrapText="1"/>
    </xf>
    <xf numFmtId="0" fontId="40" fillId="39" borderId="29" xfId="0" applyFont="1" applyFill="1" applyBorder="1" applyAlignment="1">
      <alignment horizontal="center" wrapText="1"/>
    </xf>
    <xf numFmtId="0" fontId="40" fillId="39" borderId="30" xfId="0" applyFont="1" applyFill="1" applyBorder="1" applyAlignment="1">
      <alignment horizontal="center" wrapText="1"/>
    </xf>
    <xf numFmtId="0" fontId="41" fillId="39" borderId="31" xfId="0" applyFont="1" applyFill="1" applyBorder="1" applyAlignment="1">
      <alignment horizontal="center" wrapText="1"/>
    </xf>
    <xf numFmtId="0" fontId="41" fillId="39" borderId="32" xfId="0" applyFont="1" applyFill="1" applyBorder="1" applyAlignment="1">
      <alignment horizontal="center" wrapText="1"/>
    </xf>
    <xf numFmtId="0" fontId="41" fillId="39" borderId="33" xfId="0" applyFont="1" applyFill="1" applyBorder="1" applyAlignment="1">
      <alignment horizontal="center" wrapText="1"/>
    </xf>
    <xf numFmtId="0" fontId="42" fillId="40" borderId="34" xfId="0" applyFont="1" applyFill="1" applyBorder="1" applyAlignment="1">
      <alignment horizontal="left" wrapText="1"/>
    </xf>
    <xf numFmtId="0" fontId="42" fillId="40" borderId="38" xfId="0" applyFont="1" applyFill="1" applyBorder="1" applyAlignment="1">
      <alignment horizontal="left" wrapText="1"/>
    </xf>
    <xf numFmtId="0" fontId="42" fillId="40" borderId="35" xfId="0" applyFont="1" applyFill="1" applyBorder="1" applyAlignment="1">
      <alignment horizontal="center" wrapText="1"/>
    </xf>
    <xf numFmtId="0" fontId="42" fillId="40" borderId="36" xfId="0" applyFont="1" applyFill="1" applyBorder="1" applyAlignment="1">
      <alignment horizontal="center" wrapText="1"/>
    </xf>
    <xf numFmtId="0" fontId="42" fillId="40" borderId="37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  <xf numFmtId="0" fontId="8" fillId="0" borderId="11" xfId="14" applyFont="1" applyFill="1" applyBorder="1" applyAlignment="1">
      <alignment wrapText="1"/>
    </xf>
  </cellXfs>
  <cellStyles count="78">
    <cellStyle name="20% - Accent1" xfId="38" builtinId="30" customBuiltin="1"/>
    <cellStyle name="20% - Accent1 2" xfId="63"/>
    <cellStyle name="20% - Accent2" xfId="41" builtinId="34" customBuiltin="1"/>
    <cellStyle name="20% - Accent2 2" xfId="65"/>
    <cellStyle name="20% - Accent3" xfId="44" builtinId="38" customBuiltin="1"/>
    <cellStyle name="20% - Accent3 2" xfId="67"/>
    <cellStyle name="20% - Accent4" xfId="47" builtinId="42" customBuiltin="1"/>
    <cellStyle name="20% - Accent4 2" xfId="69"/>
    <cellStyle name="20% - Accent5" xfId="50" builtinId="46" customBuiltin="1"/>
    <cellStyle name="20% - Accent5 2" xfId="71"/>
    <cellStyle name="20% - Accent6" xfId="53" builtinId="50" customBuiltin="1"/>
    <cellStyle name="20% - Accent6 2" xfId="73"/>
    <cellStyle name="40% - Accent1" xfId="39" builtinId="31" customBuiltin="1"/>
    <cellStyle name="40% - Accent1 2" xfId="64"/>
    <cellStyle name="40% - Accent2" xfId="42" builtinId="35" customBuiltin="1"/>
    <cellStyle name="40% - Accent2 2" xfId="66"/>
    <cellStyle name="40% - Accent3" xfId="45" builtinId="39" customBuiltin="1"/>
    <cellStyle name="40% - Accent3 2" xfId="68"/>
    <cellStyle name="40% - Accent4" xfId="48" builtinId="43" customBuiltin="1"/>
    <cellStyle name="40% - Accent4 2" xfId="70"/>
    <cellStyle name="40% - Accent5" xfId="51" builtinId="47" customBuiltin="1"/>
    <cellStyle name="40% - Accent5 2" xfId="72"/>
    <cellStyle name="40% - Accent6" xfId="54" builtinId="51" customBuiltin="1"/>
    <cellStyle name="40% - Accent6 2" xfId="74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" xfId="37" builtinId="29" customBuiltin="1"/>
    <cellStyle name="Accent2" xfId="40" builtinId="33" customBuiltin="1"/>
    <cellStyle name="Accent3" xfId="43" builtinId="37" customBuiltin="1"/>
    <cellStyle name="Accent4" xfId="46" builtinId="41" customBuiltin="1"/>
    <cellStyle name="Accent5" xfId="49" builtinId="45" customBuiltin="1"/>
    <cellStyle name="Accent6" xfId="52" builtinId="49" customBuiltin="1"/>
    <cellStyle name="Bad" xfId="27" builtinId="27" customBuiltin="1"/>
    <cellStyle name="Body: normal cell" xfId="2"/>
    <cellStyle name="Body: normal cell 2" xfId="15"/>
    <cellStyle name="Calculation" xfId="30" builtinId="22" customBuiltin="1"/>
    <cellStyle name="Check Cell" xfId="32" builtinId="23" customBuiltin="1"/>
    <cellStyle name="Comma" xfId="20" builtinId="3"/>
    <cellStyle name="Comma 2" xfId="77"/>
    <cellStyle name="Comma 2 2" xfId="76"/>
    <cellStyle name="Explanatory Text" xfId="35" builtinId="53" customBuiltin="1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Good" xfId="26" builtinId="26" customBuiltin="1"/>
    <cellStyle name="Header: bottom row" xfId="1"/>
    <cellStyle name="Header: bottom row 2" xfId="17"/>
    <cellStyle name="Header: top rows" xfId="3"/>
    <cellStyle name="Heading 1" xfId="22" builtinId="16" customBuiltin="1"/>
    <cellStyle name="Heading 2" xfId="23" builtinId="17" customBuiltin="1"/>
    <cellStyle name="Heading 3" xfId="24" builtinId="18" customBuiltin="1"/>
    <cellStyle name="Heading 4" xfId="25" builtinId="19" customBuiltin="1"/>
    <cellStyle name="Hyperlink" xfId="9" builtinId="8" customBuiltin="1"/>
    <cellStyle name="Input" xfId="28" builtinId="20" customBuiltin="1"/>
    <cellStyle name="Linked Cell" xfId="31" builtinId="24" customBuiltin="1"/>
    <cellStyle name="Neutral 2" xfId="55"/>
    <cellStyle name="Normal" xfId="0" builtinId="0"/>
    <cellStyle name="Normal 2" xfId="13"/>
    <cellStyle name="Note" xfId="34" builtinId="10" customBuiltin="1"/>
    <cellStyle name="Note 2" xfId="62"/>
    <cellStyle name="Output" xfId="29" builtinId="21" customBuiltin="1"/>
    <cellStyle name="Parent row" xfId="5"/>
    <cellStyle name="Parent row 2" xfId="16"/>
    <cellStyle name="Percent" xfId="75" builtinId="5"/>
    <cellStyle name="Section Break" xfId="7"/>
    <cellStyle name="Section Break: parent row" xfId="4"/>
    <cellStyle name="Table title" xfId="12"/>
    <cellStyle name="Table title 2" xfId="19"/>
    <cellStyle name="Title" xfId="21" builtinId="15" customBuiltin="1"/>
    <cellStyle name="Total" xfId="36" builtinId="25" customBuiltin="1"/>
    <cellStyle name="Warning Text" xfId="3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1.xml"/><Relationship Id="rId89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5</xdr:col>
      <xdr:colOff>590550</xdr:colOff>
      <xdr:row>42</xdr:row>
      <xdr:rowOff>169384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91200"/>
          <a:ext cx="5829300" cy="2341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174246</xdr:colOff>
      <xdr:row>9</xdr:row>
      <xdr:rowOff>90487</xdr:rowOff>
    </xdr:from>
    <xdr:to>
      <xdr:col>4</xdr:col>
      <xdr:colOff>308382</xdr:colOff>
      <xdr:row>20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6" y="90487"/>
          <a:ext cx="5287161" cy="362426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30</xdr:row>
      <xdr:rowOff>0</xdr:rowOff>
    </xdr:from>
    <xdr:to>
      <xdr:col>4</xdr:col>
      <xdr:colOff>180816</xdr:colOff>
      <xdr:row>41</xdr:row>
      <xdr:rowOff>61913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800475"/>
          <a:ext cx="5067141" cy="223361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1</xdr:row>
      <xdr:rowOff>42863</xdr:rowOff>
    </xdr:from>
    <xdr:to>
      <xdr:col>3</xdr:col>
      <xdr:colOff>932275</xdr:colOff>
      <xdr:row>3</xdr:row>
      <xdr:rowOff>636948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8" y="223838"/>
          <a:ext cx="4594637" cy="1498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11</xdr:col>
      <xdr:colOff>305265</xdr:colOff>
      <xdr:row>14</xdr:row>
      <xdr:rowOff>133767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291B3-75BB-48E0-B128-F224AEEC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3334215" cy="2991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600074</xdr:colOff>
      <xdr:row>0</xdr:row>
      <xdr:rowOff>123825</xdr:rowOff>
    </xdr:from>
    <xdr:ext cx="4067175" cy="2633495"/>
    <xdr:pic>
      <xdr:nvPicPr>
        <xdr:cNvPr id="2" name="Picture 1">
          <a:extLst>
            <a:ext uri="{FF2B5EF4-FFF2-40B4-BE49-F238E27FC236}">
              <a16:creationId xmlns:a16="http://schemas.microsoft.com/office/drawing/2014/main" id="{1F3C4832-CD4E-4E51-949D-9DA627BC0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4" y="123825"/>
          <a:ext cx="4067175" cy="26334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0</xdr:rowOff>
    </xdr:from>
    <xdr:to>
      <xdr:col>16</xdr:col>
      <xdr:colOff>496227</xdr:colOff>
      <xdr:row>10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30AA4-06DB-4C66-8CD8-9EEE53A4D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81000"/>
          <a:ext cx="6639852" cy="1686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3</xdr:row>
      <xdr:rowOff>171450</xdr:rowOff>
    </xdr:from>
    <xdr:to>
      <xdr:col>11</xdr:col>
      <xdr:colOff>550975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FC167-9FA0-4618-BA5E-E3A608A6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742950"/>
          <a:ext cx="3579925" cy="1676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180975</xdr:rowOff>
    </xdr:from>
    <xdr:to>
      <xdr:col>16</xdr:col>
      <xdr:colOff>143759</xdr:colOff>
      <xdr:row>9</xdr:row>
      <xdr:rowOff>167408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31DD7-8278-4781-9BEB-70728F63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80975"/>
          <a:ext cx="6249284" cy="17009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35551</xdr:rowOff>
    </xdr:from>
    <xdr:to>
      <xdr:col>3</xdr:col>
      <xdr:colOff>1095376</xdr:colOff>
      <xdr:row>38</xdr:row>
      <xdr:rowOff>1618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D93F6-482A-4936-900E-5CBE1C15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5526"/>
          <a:ext cx="5972176" cy="3766542"/>
        </a:xfrm>
        <a:prstGeom prst="rect">
          <a:avLst/>
        </a:prstGeom>
      </xdr:spPr>
    </xdr:pic>
    <xdr:clientData/>
  </xdr:twoCellAnchor>
  <xdr:twoCellAnchor editAs="oneCell">
    <xdr:from>
      <xdr:col>3</xdr:col>
      <xdr:colOff>1615903</xdr:colOff>
      <xdr:row>17</xdr:row>
      <xdr:rowOff>161925</xdr:rowOff>
    </xdr:from>
    <xdr:to>
      <xdr:col>9</xdr:col>
      <xdr:colOff>467568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CE91-F60D-451B-99D8-DFFB6D8C6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703" y="3581400"/>
          <a:ext cx="5709665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99">
          <cell r="A99" t="str">
            <v>Currency Year Adjustment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state/seds/sep_prices/total/pdf/pr_US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petroleum.nic.in/sites/default/files/ipngstat_0.pdf" TargetMode="External"/><Relationship Id="rId12" Type="http://schemas.openxmlformats.org/officeDocument/2006/relationships/hyperlink" Target="https://iea.blob.core.windows.net/assets/1de6d91e-e23f-4e02-b1fb-51fdd6283b22/India_Energy_Outlook_2021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ces.iisc.ernet.in/energy/paper/alternative/calorific.html" TargetMode="External"/><Relationship Id="rId6" Type="http://schemas.openxmlformats.org/officeDocument/2006/relationships/hyperlink" Target="https://www.eia.gov/outlooks/aeo/tables_ref.php" TargetMode="External"/><Relationship Id="rId11" Type="http://schemas.openxmlformats.org/officeDocument/2006/relationships/hyperlink" Target="https://www.coalindia.in/DesktopModules/DocumentList/documents/Price_Notification_dated_08.01.2018_effective_from_0000_Hrs_of_09.01.2018_09012018.pdf" TargetMode="External"/><Relationship Id="rId5" Type="http://schemas.openxmlformats.org/officeDocument/2006/relationships/hyperlink" Target="http://planningcommission.nic.in/reports/genrep/rep_arpower0306.pdf" TargetMode="External"/><Relationship Id="rId10" Type="http://schemas.openxmlformats.org/officeDocument/2006/relationships/hyperlink" Target="https://ww2.energy.ca.gov/2015publications/CEC-600-2015-016/CEC-600-2015-016.pdf" TargetMode="External"/><Relationship Id="rId4" Type="http://schemas.openxmlformats.org/officeDocument/2006/relationships/hyperlink" Target="http://planningcommission.nic.in/reports/genrep/rep_arpower0306.pdf" TargetMode="External"/><Relationship Id="rId9" Type="http://schemas.openxmlformats.org/officeDocument/2006/relationships/hyperlink" Target="http://www.coalcontroller.gov.in/writereaddata/files/download/coaldirectory/CoalDirectory2017-18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petroleum.nic.in/sites/default/files/biofuels.pdf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workbookViewId="0">
      <selection activeCell="B2" sqref="B2"/>
    </sheetView>
  </sheetViews>
  <sheetFormatPr defaultColWidth="9.1328125" defaultRowHeight="14.25" x14ac:dyDescent="0.45"/>
  <cols>
    <col min="1" max="1" width="19.86328125" style="19" customWidth="1"/>
    <col min="2" max="2" width="91.73046875" style="19" customWidth="1"/>
    <col min="3" max="3" width="9.1328125" style="19"/>
    <col min="4" max="4" width="70.73046875" style="19" customWidth="1"/>
    <col min="5" max="16384" width="9.1328125" style="19"/>
  </cols>
  <sheetData>
    <row r="1" spans="1:7" x14ac:dyDescent="0.45">
      <c r="A1" s="21" t="s">
        <v>325</v>
      </c>
    </row>
    <row r="2" spans="1:7" x14ac:dyDescent="0.45">
      <c r="A2" s="21" t="s">
        <v>326</v>
      </c>
    </row>
    <row r="4" spans="1:7" x14ac:dyDescent="0.45">
      <c r="A4" s="12" t="s">
        <v>47</v>
      </c>
      <c r="B4" s="162" t="s">
        <v>705</v>
      </c>
      <c r="C4" s="11"/>
      <c r="D4" s="11"/>
    </row>
    <row r="5" spans="1:7" x14ac:dyDescent="0.45">
      <c r="A5" s="12"/>
      <c r="B5" s="12"/>
      <c r="C5" s="11"/>
      <c r="D5" s="11"/>
    </row>
    <row r="6" spans="1:7" x14ac:dyDescent="0.45">
      <c r="A6" s="11"/>
      <c r="B6" s="30" t="s">
        <v>706</v>
      </c>
      <c r="C6" s="11"/>
      <c r="D6" s="289" t="s">
        <v>1221</v>
      </c>
    </row>
    <row r="7" spans="1:7" x14ac:dyDescent="0.45">
      <c r="A7" s="11"/>
      <c r="B7" s="11" t="s">
        <v>707</v>
      </c>
      <c r="C7" s="11"/>
      <c r="D7" s="20" t="s">
        <v>1223</v>
      </c>
    </row>
    <row r="8" spans="1:7" x14ac:dyDescent="0.45">
      <c r="A8" s="11"/>
      <c r="B8" s="3">
        <v>2014</v>
      </c>
      <c r="C8" s="11"/>
      <c r="D8" s="290">
        <v>2015</v>
      </c>
    </row>
    <row r="9" spans="1:7" x14ac:dyDescent="0.45">
      <c r="A9" s="11"/>
      <c r="B9" s="11" t="s">
        <v>708</v>
      </c>
      <c r="C9" s="11"/>
      <c r="D9" s="20" t="s">
        <v>1225</v>
      </c>
    </row>
    <row r="10" spans="1:7" x14ac:dyDescent="0.45">
      <c r="A10" s="11"/>
      <c r="B10" s="6" t="s">
        <v>709</v>
      </c>
      <c r="C10" s="11"/>
      <c r="D10" s="291" t="s">
        <v>1227</v>
      </c>
    </row>
    <row r="11" spans="1:7" x14ac:dyDescent="0.45">
      <c r="A11" s="11"/>
      <c r="B11" s="11" t="s">
        <v>710</v>
      </c>
      <c r="C11" s="11"/>
      <c r="D11" s="20" t="s">
        <v>1229</v>
      </c>
    </row>
    <row r="12" spans="1:7" x14ac:dyDescent="0.45">
      <c r="A12" s="11"/>
      <c r="B12" s="11"/>
      <c r="C12" s="11"/>
      <c r="D12" s="11"/>
    </row>
    <row r="13" spans="1:7" x14ac:dyDescent="0.45">
      <c r="A13" s="11"/>
      <c r="B13" s="30" t="s">
        <v>1489</v>
      </c>
      <c r="C13" s="11"/>
      <c r="D13" s="289" t="s">
        <v>1222</v>
      </c>
    </row>
    <row r="14" spans="1:7" x14ac:dyDescent="0.45">
      <c r="A14" s="11"/>
      <c r="B14" s="11" t="s">
        <v>707</v>
      </c>
      <c r="C14" s="11"/>
      <c r="D14" s="20" t="s">
        <v>1224</v>
      </c>
    </row>
    <row r="15" spans="1:7" x14ac:dyDescent="0.45">
      <c r="A15" s="11"/>
      <c r="B15" s="3">
        <v>2014</v>
      </c>
      <c r="C15" s="11"/>
      <c r="D15" s="290">
        <v>2020</v>
      </c>
      <c r="G15" s="6"/>
    </row>
    <row r="16" spans="1:7" x14ac:dyDescent="0.45">
      <c r="A16" s="11"/>
      <c r="B16" s="11" t="s">
        <v>708</v>
      </c>
      <c r="C16" s="11"/>
      <c r="D16" s="20" t="s">
        <v>1226</v>
      </c>
    </row>
    <row r="17" spans="1:4" x14ac:dyDescent="0.45">
      <c r="A17" s="11"/>
      <c r="B17" s="6" t="s">
        <v>709</v>
      </c>
      <c r="C17" s="11"/>
      <c r="D17" s="291" t="s">
        <v>1228</v>
      </c>
    </row>
    <row r="18" spans="1:4" x14ac:dyDescent="0.45">
      <c r="A18" s="11"/>
      <c r="B18" s="11" t="s">
        <v>711</v>
      </c>
      <c r="C18" s="11"/>
      <c r="D18" s="20" t="s">
        <v>1230</v>
      </c>
    </row>
    <row r="19" spans="1:4" x14ac:dyDescent="0.45">
      <c r="A19" s="11"/>
      <c r="B19" s="11"/>
      <c r="C19" s="11"/>
      <c r="D19" s="11"/>
    </row>
    <row r="20" spans="1:4" x14ac:dyDescent="0.45">
      <c r="A20" s="11"/>
      <c r="B20" s="30" t="s">
        <v>712</v>
      </c>
      <c r="C20" s="11"/>
      <c r="D20" s="30" t="s">
        <v>713</v>
      </c>
    </row>
    <row r="21" spans="1:4" x14ac:dyDescent="0.45">
      <c r="A21" s="11"/>
      <c r="B21" s="11" t="s">
        <v>714</v>
      </c>
      <c r="C21" s="11"/>
      <c r="D21" s="11" t="s">
        <v>715</v>
      </c>
    </row>
    <row r="22" spans="1:4" x14ac:dyDescent="0.45">
      <c r="A22" s="11"/>
      <c r="B22" s="3">
        <v>2019</v>
      </c>
      <c r="C22" s="11"/>
      <c r="D22" s="3">
        <v>2019</v>
      </c>
    </row>
    <row r="23" spans="1:4" x14ac:dyDescent="0.45">
      <c r="A23" s="11"/>
      <c r="B23" s="11" t="s">
        <v>716</v>
      </c>
      <c r="C23" s="11"/>
      <c r="D23" s="11" t="s">
        <v>717</v>
      </c>
    </row>
    <row r="24" spans="1:4" x14ac:dyDescent="0.45">
      <c r="A24" s="11"/>
      <c r="B24" s="6" t="s">
        <v>1459</v>
      </c>
      <c r="C24" s="11"/>
      <c r="D24" s="11" t="s">
        <v>719</v>
      </c>
    </row>
    <row r="25" spans="1:4" x14ac:dyDescent="0.45">
      <c r="A25" s="11"/>
      <c r="B25" s="11" t="s">
        <v>720</v>
      </c>
      <c r="C25" s="11"/>
      <c r="D25" s="11" t="s">
        <v>721</v>
      </c>
    </row>
    <row r="26" spans="1:4" x14ac:dyDescent="0.45">
      <c r="A26" s="11"/>
      <c r="B26" s="11"/>
      <c r="C26" s="11"/>
      <c r="D26" s="11"/>
    </row>
    <row r="27" spans="1:4" x14ac:dyDescent="0.45">
      <c r="A27" s="11"/>
      <c r="B27" s="30" t="s">
        <v>1360</v>
      </c>
      <c r="C27" s="11"/>
      <c r="D27" s="30" t="s">
        <v>722</v>
      </c>
    </row>
    <row r="28" spans="1:4" x14ac:dyDescent="0.45">
      <c r="A28" s="11"/>
      <c r="B28" s="11" t="s">
        <v>723</v>
      </c>
      <c r="C28" s="11"/>
      <c r="D28" s="11" t="s">
        <v>724</v>
      </c>
    </row>
    <row r="29" spans="1:4" x14ac:dyDescent="0.45">
      <c r="A29" s="11"/>
      <c r="B29" s="3">
        <v>2018</v>
      </c>
      <c r="C29" s="11"/>
      <c r="D29" s="3">
        <v>2011</v>
      </c>
    </row>
    <row r="30" spans="1:4" x14ac:dyDescent="0.45">
      <c r="A30" s="11"/>
      <c r="B30" s="11" t="s">
        <v>725</v>
      </c>
      <c r="C30" s="11"/>
      <c r="D30" s="11" t="s">
        <v>726</v>
      </c>
    </row>
    <row r="31" spans="1:4" x14ac:dyDescent="0.45">
      <c r="A31" s="11"/>
      <c r="B31" s="6" t="s">
        <v>727</v>
      </c>
      <c r="C31" s="11"/>
      <c r="D31" s="6" t="s">
        <v>728</v>
      </c>
    </row>
    <row r="32" spans="1:4" x14ac:dyDescent="0.45">
      <c r="A32" s="11"/>
      <c r="B32" s="11" t="s">
        <v>729</v>
      </c>
      <c r="C32" s="11"/>
      <c r="D32" s="11" t="s">
        <v>604</v>
      </c>
    </row>
    <row r="33" spans="1:4" x14ac:dyDescent="0.45">
      <c r="A33" s="11"/>
      <c r="B33" s="11"/>
      <c r="C33" s="11"/>
      <c r="D33" s="11"/>
    </row>
    <row r="34" spans="1:4" x14ac:dyDescent="0.45">
      <c r="A34" s="293"/>
      <c r="B34" s="30" t="s">
        <v>1492</v>
      </c>
      <c r="C34" s="293"/>
      <c r="D34" s="293"/>
    </row>
    <row r="35" spans="1:4" x14ac:dyDescent="0.45">
      <c r="A35" s="293"/>
      <c r="B35" s="293" t="s">
        <v>1362</v>
      </c>
      <c r="C35" s="293"/>
      <c r="D35" s="293"/>
    </row>
    <row r="36" spans="1:4" x14ac:dyDescent="0.45">
      <c r="A36" s="293"/>
      <c r="B36" s="3">
        <v>2021</v>
      </c>
      <c r="C36" s="293"/>
      <c r="D36" s="293"/>
    </row>
    <row r="37" spans="1:4" x14ac:dyDescent="0.45">
      <c r="A37" s="293"/>
      <c r="B37" s="293" t="s">
        <v>1363</v>
      </c>
      <c r="C37" s="293"/>
      <c r="D37" s="293"/>
    </row>
    <row r="38" spans="1:4" x14ac:dyDescent="0.45">
      <c r="A38" s="293"/>
      <c r="B38" s="6" t="s">
        <v>1364</v>
      </c>
      <c r="C38" s="293"/>
      <c r="D38" s="293"/>
    </row>
    <row r="39" spans="1:4" x14ac:dyDescent="0.45">
      <c r="A39" s="293"/>
      <c r="B39" s="293" t="s">
        <v>1361</v>
      </c>
      <c r="C39" s="293"/>
      <c r="D39" s="293"/>
    </row>
    <row r="40" spans="1:4" x14ac:dyDescent="0.45">
      <c r="A40" s="293"/>
      <c r="B40" s="293"/>
      <c r="C40" s="293"/>
      <c r="D40" s="293"/>
    </row>
    <row r="41" spans="1:4" x14ac:dyDescent="0.45">
      <c r="A41" s="293"/>
      <c r="B41" s="293" t="s">
        <v>1366</v>
      </c>
      <c r="C41" s="293"/>
      <c r="D41" s="293"/>
    </row>
    <row r="42" spans="1:4" x14ac:dyDescent="0.45">
      <c r="A42" s="293"/>
      <c r="B42" s="293" t="s">
        <v>1367</v>
      </c>
      <c r="C42" s="293"/>
      <c r="D42" s="293"/>
    </row>
    <row r="43" spans="1:4" x14ac:dyDescent="0.45">
      <c r="A43" s="293"/>
      <c r="B43" s="3">
        <v>2019</v>
      </c>
      <c r="C43" s="293"/>
      <c r="D43" s="293"/>
    </row>
    <row r="44" spans="1:4" x14ac:dyDescent="0.45">
      <c r="A44" s="293"/>
      <c r="B44" s="293" t="s">
        <v>1368</v>
      </c>
      <c r="C44" s="293"/>
      <c r="D44" s="293"/>
    </row>
    <row r="45" spans="1:4" x14ac:dyDescent="0.45">
      <c r="A45" s="293"/>
      <c r="B45" s="293" t="s">
        <v>1365</v>
      </c>
      <c r="C45" s="293"/>
      <c r="D45" s="293"/>
    </row>
    <row r="46" spans="1:4" x14ac:dyDescent="0.45">
      <c r="A46" s="293"/>
      <c r="B46" s="293"/>
      <c r="C46" s="293"/>
      <c r="D46" s="293"/>
    </row>
    <row r="47" spans="1:4" x14ac:dyDescent="0.45">
      <c r="A47" s="11"/>
      <c r="B47" s="30" t="s">
        <v>730</v>
      </c>
      <c r="C47" s="11"/>
      <c r="D47" s="30" t="s">
        <v>731</v>
      </c>
    </row>
    <row r="48" spans="1:4" x14ac:dyDescent="0.45">
      <c r="A48" s="11"/>
      <c r="B48" s="11" t="s">
        <v>732</v>
      </c>
      <c r="C48" s="11"/>
      <c r="D48" s="11" t="s">
        <v>733</v>
      </c>
    </row>
    <row r="49" spans="1:4" x14ac:dyDescent="0.45">
      <c r="A49" s="11"/>
      <c r="B49" s="3">
        <v>2018</v>
      </c>
      <c r="C49" s="11"/>
      <c r="D49" s="163">
        <v>42675</v>
      </c>
    </row>
    <row r="50" spans="1:4" x14ac:dyDescent="0.45">
      <c r="A50" s="11"/>
      <c r="B50" s="11" t="s">
        <v>734</v>
      </c>
      <c r="C50" s="11"/>
      <c r="D50" s="11" t="s">
        <v>735</v>
      </c>
    </row>
    <row r="51" spans="1:4" x14ac:dyDescent="0.45">
      <c r="A51" s="11"/>
      <c r="B51" s="6" t="s">
        <v>736</v>
      </c>
      <c r="C51" s="11"/>
      <c r="D51" s="6" t="s">
        <v>737</v>
      </c>
    </row>
    <row r="52" spans="1:4" x14ac:dyDescent="0.45">
      <c r="A52" s="11"/>
      <c r="B52" s="11"/>
      <c r="C52" s="11"/>
      <c r="D52" s="11"/>
    </row>
    <row r="53" spans="1:4" x14ac:dyDescent="0.45">
      <c r="A53" s="11"/>
      <c r="B53" s="30" t="s">
        <v>738</v>
      </c>
      <c r="C53" s="11"/>
      <c r="D53" s="30" t="s">
        <v>739</v>
      </c>
    </row>
    <row r="54" spans="1:4" x14ac:dyDescent="0.45">
      <c r="A54" s="11"/>
      <c r="B54" s="11" t="s">
        <v>48</v>
      </c>
      <c r="C54" s="11"/>
      <c r="D54" s="163">
        <v>42948</v>
      </c>
    </row>
    <row r="55" spans="1:4" x14ac:dyDescent="0.45">
      <c r="A55" s="11"/>
      <c r="B55" s="3">
        <v>2017</v>
      </c>
      <c r="C55" s="11"/>
      <c r="D55" s="11" t="s">
        <v>740</v>
      </c>
    </row>
    <row r="56" spans="1:4" x14ac:dyDescent="0.45">
      <c r="A56" s="11"/>
      <c r="B56" s="11" t="s">
        <v>741</v>
      </c>
      <c r="C56" s="11"/>
      <c r="D56" s="11" t="s">
        <v>742</v>
      </c>
    </row>
    <row r="57" spans="1:4" x14ac:dyDescent="0.45">
      <c r="A57" s="11"/>
      <c r="B57" s="15" t="s">
        <v>743</v>
      </c>
      <c r="C57" s="11"/>
      <c r="D57" s="11"/>
    </row>
    <row r="58" spans="1:4" x14ac:dyDescent="0.45">
      <c r="A58" s="11"/>
      <c r="B58" s="11" t="s">
        <v>744</v>
      </c>
      <c r="C58" s="11"/>
      <c r="D58" s="11"/>
    </row>
    <row r="59" spans="1:4" x14ac:dyDescent="0.45">
      <c r="A59" s="11"/>
      <c r="B59" s="11"/>
      <c r="C59" s="11"/>
      <c r="D59" s="11"/>
    </row>
    <row r="60" spans="1:4" x14ac:dyDescent="0.45">
      <c r="A60" s="11"/>
      <c r="B60" s="30" t="s">
        <v>745</v>
      </c>
      <c r="C60" s="11"/>
      <c r="D60" s="11"/>
    </row>
    <row r="61" spans="1:4" x14ac:dyDescent="0.45">
      <c r="A61" s="11"/>
      <c r="B61" s="11" t="s">
        <v>746</v>
      </c>
      <c r="C61" s="11"/>
      <c r="D61" s="11"/>
    </row>
    <row r="62" spans="1:4" x14ac:dyDescent="0.45">
      <c r="A62" s="11"/>
      <c r="B62" s="3">
        <v>2019</v>
      </c>
      <c r="C62" s="11"/>
      <c r="D62" s="11"/>
    </row>
    <row r="63" spans="1:4" x14ac:dyDescent="0.45">
      <c r="A63" s="11"/>
      <c r="B63" s="11" t="s">
        <v>747</v>
      </c>
      <c r="C63" s="11"/>
      <c r="D63" s="11"/>
    </row>
    <row r="64" spans="1:4" x14ac:dyDescent="0.45">
      <c r="A64" s="11"/>
      <c r="B64" s="6" t="s">
        <v>748</v>
      </c>
      <c r="C64" s="11"/>
      <c r="D64" s="11"/>
    </row>
    <row r="65" spans="1:4" x14ac:dyDescent="0.45">
      <c r="A65" s="11"/>
      <c r="B65" s="11" t="s">
        <v>749</v>
      </c>
      <c r="C65" s="11"/>
      <c r="D65" s="11"/>
    </row>
    <row r="66" spans="1:4" x14ac:dyDescent="0.45">
      <c r="A66" s="11"/>
      <c r="B66" s="11"/>
      <c r="C66" s="11"/>
      <c r="D66" s="11"/>
    </row>
    <row r="67" spans="1:4" x14ac:dyDescent="0.45">
      <c r="A67" s="11"/>
      <c r="B67" s="30" t="s">
        <v>750</v>
      </c>
      <c r="C67" s="11"/>
      <c r="D67" s="30" t="s">
        <v>751</v>
      </c>
    </row>
    <row r="68" spans="1:4" x14ac:dyDescent="0.45">
      <c r="A68" s="11"/>
      <c r="B68" s="11" t="s">
        <v>723</v>
      </c>
      <c r="C68" s="11"/>
      <c r="D68" s="11" t="s">
        <v>723</v>
      </c>
    </row>
    <row r="69" spans="1:4" x14ac:dyDescent="0.45">
      <c r="A69" s="11"/>
      <c r="B69" s="164" t="s">
        <v>752</v>
      </c>
      <c r="C69" s="11"/>
      <c r="D69" s="164" t="s">
        <v>753</v>
      </c>
    </row>
    <row r="70" spans="1:4" x14ac:dyDescent="0.45">
      <c r="A70" s="11"/>
      <c r="B70" s="11" t="s">
        <v>754</v>
      </c>
      <c r="C70" s="11"/>
      <c r="D70" s="11" t="s">
        <v>755</v>
      </c>
    </row>
    <row r="71" spans="1:4" x14ac:dyDescent="0.45">
      <c r="A71" s="11"/>
      <c r="B71" s="6" t="s">
        <v>756</v>
      </c>
      <c r="C71" s="11"/>
      <c r="D71" s="6" t="s">
        <v>652</v>
      </c>
    </row>
    <row r="72" spans="1:4" x14ac:dyDescent="0.45">
      <c r="A72" s="11"/>
      <c r="B72" s="11" t="s">
        <v>757</v>
      </c>
      <c r="C72" s="11"/>
      <c r="D72" s="11" t="s">
        <v>758</v>
      </c>
    </row>
    <row r="73" spans="1:4" x14ac:dyDescent="0.45">
      <c r="A73" s="11"/>
      <c r="B73" s="11"/>
      <c r="C73" s="11"/>
      <c r="D73" s="11"/>
    </row>
    <row r="74" spans="1:4" x14ac:dyDescent="0.45">
      <c r="A74" s="11"/>
      <c r="B74" s="30" t="s">
        <v>759</v>
      </c>
      <c r="C74" s="11"/>
      <c r="D74" s="11"/>
    </row>
    <row r="75" spans="1:4" x14ac:dyDescent="0.45">
      <c r="A75" s="11"/>
      <c r="B75" s="11" t="s">
        <v>723</v>
      </c>
      <c r="C75" s="11"/>
      <c r="D75" s="11"/>
    </row>
    <row r="76" spans="1:4" x14ac:dyDescent="0.45">
      <c r="A76" s="11"/>
      <c r="B76" s="164" t="s">
        <v>752</v>
      </c>
      <c r="C76" s="11"/>
      <c r="D76" s="11"/>
    </row>
    <row r="77" spans="1:4" x14ac:dyDescent="0.45">
      <c r="A77" s="11"/>
      <c r="B77" s="11" t="s">
        <v>754</v>
      </c>
      <c r="C77" s="11"/>
      <c r="D77" s="11"/>
    </row>
    <row r="78" spans="1:4" x14ac:dyDescent="0.45">
      <c r="A78" s="11"/>
      <c r="B78" s="6" t="s">
        <v>756</v>
      </c>
      <c r="C78" s="11"/>
      <c r="D78" s="11"/>
    </row>
    <row r="79" spans="1:4" x14ac:dyDescent="0.45">
      <c r="A79" s="11"/>
      <c r="B79" s="11" t="s">
        <v>757</v>
      </c>
      <c r="C79" s="11"/>
      <c r="D79" s="11"/>
    </row>
    <row r="80" spans="1:4" x14ac:dyDescent="0.45">
      <c r="A80" s="11"/>
      <c r="B80" s="11"/>
      <c r="C80" s="11"/>
      <c r="D80" s="11"/>
    </row>
    <row r="81" spans="1:4" x14ac:dyDescent="0.45">
      <c r="A81" s="11"/>
      <c r="B81" s="30" t="s">
        <v>760</v>
      </c>
      <c r="C81" s="11"/>
      <c r="D81" s="11"/>
    </row>
    <row r="82" spans="1:4" x14ac:dyDescent="0.45">
      <c r="A82" s="11"/>
      <c r="B82" s="11" t="s">
        <v>48</v>
      </c>
      <c r="C82" s="11"/>
      <c r="D82" s="11"/>
    </row>
    <row r="83" spans="1:4" x14ac:dyDescent="0.45">
      <c r="A83" s="11"/>
      <c r="B83" s="3">
        <v>2017</v>
      </c>
      <c r="C83" s="11"/>
      <c r="D83" s="11"/>
    </row>
    <row r="84" spans="1:4" x14ac:dyDescent="0.45">
      <c r="A84" s="11"/>
      <c r="B84" s="11" t="s">
        <v>741</v>
      </c>
      <c r="C84" s="11"/>
      <c r="D84" s="11"/>
    </row>
    <row r="85" spans="1:4" x14ac:dyDescent="0.45">
      <c r="A85" s="11"/>
      <c r="B85" s="15" t="s">
        <v>743</v>
      </c>
      <c r="C85" s="11"/>
      <c r="D85" s="11"/>
    </row>
    <row r="86" spans="1:4" x14ac:dyDescent="0.45">
      <c r="A86" s="11"/>
      <c r="B86" s="11" t="s">
        <v>761</v>
      </c>
      <c r="C86" s="11"/>
      <c r="D86" s="11"/>
    </row>
    <row r="87" spans="1:4" x14ac:dyDescent="0.45">
      <c r="A87" s="11"/>
      <c r="B87" s="11"/>
      <c r="C87" s="11"/>
      <c r="D87" s="11"/>
    </row>
    <row r="88" spans="1:4" x14ac:dyDescent="0.45">
      <c r="A88" s="11"/>
      <c r="B88" s="30" t="s">
        <v>762</v>
      </c>
      <c r="C88" s="11"/>
      <c r="D88" s="30" t="s">
        <v>763</v>
      </c>
    </row>
    <row r="89" spans="1:4" x14ac:dyDescent="0.45">
      <c r="A89" s="11"/>
      <c r="B89" s="11" t="s">
        <v>764</v>
      </c>
      <c r="C89" s="11"/>
      <c r="D89" s="11" t="s">
        <v>765</v>
      </c>
    </row>
    <row r="90" spans="1:4" x14ac:dyDescent="0.45">
      <c r="A90" s="11"/>
      <c r="B90" s="3">
        <v>2015</v>
      </c>
      <c r="C90" s="11"/>
      <c r="D90" s="3">
        <v>2018</v>
      </c>
    </row>
    <row r="91" spans="1:4" ht="28.5" x14ac:dyDescent="0.45">
      <c r="A91" s="11"/>
      <c r="B91" s="11" t="s">
        <v>766</v>
      </c>
      <c r="C91" s="11"/>
      <c r="D91" s="139" t="s">
        <v>767</v>
      </c>
    </row>
    <row r="92" spans="1:4" x14ac:dyDescent="0.45">
      <c r="A92" s="11"/>
      <c r="B92" s="15" t="s">
        <v>768</v>
      </c>
      <c r="C92" s="11"/>
      <c r="D92" s="15" t="s">
        <v>769</v>
      </c>
    </row>
    <row r="93" spans="1:4" x14ac:dyDescent="0.45">
      <c r="A93" s="11"/>
      <c r="B93" s="11" t="s">
        <v>770</v>
      </c>
      <c r="C93" s="11"/>
      <c r="D93" s="11" t="s">
        <v>770</v>
      </c>
    </row>
    <row r="94" spans="1:4" x14ac:dyDescent="0.45">
      <c r="A94" s="11"/>
      <c r="B94" s="11"/>
      <c r="C94" s="11"/>
      <c r="D94" s="11"/>
    </row>
    <row r="95" spans="1:4" x14ac:dyDescent="0.45">
      <c r="A95" s="11"/>
      <c r="B95" s="162" t="s">
        <v>771</v>
      </c>
      <c r="C95" s="11"/>
      <c r="D95" s="11"/>
    </row>
    <row r="96" spans="1:4" x14ac:dyDescent="0.45">
      <c r="A96" s="11"/>
      <c r="B96" s="11"/>
      <c r="C96" s="11"/>
      <c r="D96" s="11"/>
    </row>
    <row r="97" spans="1:4" x14ac:dyDescent="0.45">
      <c r="A97" s="11"/>
      <c r="B97" s="30" t="s">
        <v>772</v>
      </c>
      <c r="C97" s="11"/>
      <c r="D97" s="11"/>
    </row>
    <row r="98" spans="1:4" x14ac:dyDescent="0.45">
      <c r="A98" s="11"/>
      <c r="B98" s="11" t="s">
        <v>773</v>
      </c>
      <c r="C98" s="11"/>
      <c r="D98" s="11"/>
    </row>
    <row r="99" spans="1:4" x14ac:dyDescent="0.45">
      <c r="A99" s="11"/>
      <c r="B99" s="11" t="s">
        <v>774</v>
      </c>
      <c r="C99" s="11"/>
      <c r="D99" s="11"/>
    </row>
    <row r="100" spans="1:4" x14ac:dyDescent="0.45">
      <c r="A100" s="11"/>
      <c r="B100" s="6" t="s">
        <v>775</v>
      </c>
      <c r="C100" s="11"/>
      <c r="D100" s="11"/>
    </row>
    <row r="101" spans="1:4" x14ac:dyDescent="0.45">
      <c r="A101" s="11"/>
      <c r="B101" s="11"/>
      <c r="C101" s="11"/>
      <c r="D101" s="11"/>
    </row>
    <row r="102" spans="1:4" x14ac:dyDescent="0.45">
      <c r="A102" s="11"/>
      <c r="B102" s="30" t="s">
        <v>776</v>
      </c>
      <c r="C102" s="11"/>
      <c r="D102" s="11"/>
    </row>
    <row r="103" spans="1:4" x14ac:dyDescent="0.45">
      <c r="A103" s="11"/>
      <c r="B103" s="11" t="s">
        <v>777</v>
      </c>
      <c r="C103" s="11"/>
      <c r="D103" s="11"/>
    </row>
    <row r="104" spans="1:4" x14ac:dyDescent="0.45">
      <c r="A104" s="11"/>
      <c r="B104" s="3">
        <v>2016</v>
      </c>
      <c r="C104" s="11"/>
      <c r="D104" s="11"/>
    </row>
    <row r="105" spans="1:4" x14ac:dyDescent="0.45">
      <c r="A105" s="11"/>
      <c r="B105" s="11" t="s">
        <v>778</v>
      </c>
      <c r="C105" s="11"/>
      <c r="D105" s="11"/>
    </row>
    <row r="106" spans="1:4" x14ac:dyDescent="0.45">
      <c r="A106" s="11"/>
      <c r="B106" s="6" t="s">
        <v>779</v>
      </c>
      <c r="C106" s="11"/>
      <c r="D106" s="11"/>
    </row>
    <row r="107" spans="1:4" x14ac:dyDescent="0.45">
      <c r="A107" s="11"/>
      <c r="B107" s="11" t="s">
        <v>780</v>
      </c>
      <c r="C107" s="11"/>
      <c r="D107" s="11"/>
    </row>
    <row r="108" spans="1:4" x14ac:dyDescent="0.45">
      <c r="A108" s="11"/>
      <c r="B108" s="11"/>
      <c r="C108" s="11"/>
      <c r="D108" s="11"/>
    </row>
    <row r="109" spans="1:4" x14ac:dyDescent="0.45">
      <c r="A109" s="11"/>
      <c r="B109" s="30" t="s">
        <v>781</v>
      </c>
      <c r="C109" s="11"/>
      <c r="D109" s="11"/>
    </row>
    <row r="110" spans="1:4" x14ac:dyDescent="0.45">
      <c r="A110" s="11"/>
      <c r="B110" s="11" t="s">
        <v>41</v>
      </c>
      <c r="C110" s="11"/>
      <c r="D110" s="11"/>
    </row>
    <row r="111" spans="1:4" x14ac:dyDescent="0.45">
      <c r="A111" s="11"/>
      <c r="B111" s="3">
        <v>2016</v>
      </c>
      <c r="C111" s="11"/>
      <c r="D111" s="11"/>
    </row>
    <row r="112" spans="1:4" x14ac:dyDescent="0.45">
      <c r="A112" s="11"/>
      <c r="B112" s="11" t="s">
        <v>383</v>
      </c>
      <c r="C112" s="11"/>
      <c r="D112" s="11"/>
    </row>
    <row r="113" spans="1:4" x14ac:dyDescent="0.45">
      <c r="A113" s="11"/>
      <c r="B113" s="28" t="s">
        <v>782</v>
      </c>
      <c r="C113" s="11"/>
      <c r="D113" s="11"/>
    </row>
    <row r="114" spans="1:4" x14ac:dyDescent="0.45">
      <c r="A114" s="11"/>
      <c r="B114" s="11" t="s">
        <v>783</v>
      </c>
      <c r="C114" s="11"/>
      <c r="D114" s="11"/>
    </row>
    <row r="115" spans="1:4" x14ac:dyDescent="0.45">
      <c r="A115" s="11"/>
      <c r="B115" s="11"/>
      <c r="C115" s="11"/>
      <c r="D115" s="11"/>
    </row>
    <row r="116" spans="1:4" x14ac:dyDescent="0.45">
      <c r="A116" s="11"/>
      <c r="B116" s="162" t="s">
        <v>784</v>
      </c>
      <c r="C116" s="11"/>
      <c r="D116" s="11"/>
    </row>
    <row r="117" spans="1:4" x14ac:dyDescent="0.45">
      <c r="A117" s="11"/>
      <c r="B117" s="11"/>
      <c r="C117" s="11"/>
      <c r="D117" s="11"/>
    </row>
    <row r="118" spans="1:4" x14ac:dyDescent="0.45">
      <c r="A118" s="11"/>
      <c r="B118" s="30" t="s">
        <v>784</v>
      </c>
      <c r="C118" s="11"/>
      <c r="D118" s="11"/>
    </row>
    <row r="119" spans="1:4" x14ac:dyDescent="0.45">
      <c r="A119" s="11"/>
      <c r="B119" s="11" t="s">
        <v>785</v>
      </c>
      <c r="C119" s="11"/>
      <c r="D119" s="11"/>
    </row>
    <row r="120" spans="1:4" x14ac:dyDescent="0.45">
      <c r="A120" s="11"/>
      <c r="B120" s="3" t="s">
        <v>1370</v>
      </c>
      <c r="C120" s="11"/>
      <c r="D120" s="11"/>
    </row>
    <row r="121" spans="1:4" x14ac:dyDescent="0.45">
      <c r="A121" s="11"/>
      <c r="B121" s="11" t="s">
        <v>1241</v>
      </c>
      <c r="C121" s="11"/>
      <c r="D121" s="11"/>
    </row>
    <row r="122" spans="1:4" x14ac:dyDescent="0.45">
      <c r="A122" s="11"/>
      <c r="B122" s="6" t="s">
        <v>786</v>
      </c>
      <c r="C122" s="11"/>
      <c r="D122" s="11"/>
    </row>
    <row r="123" spans="1:4" x14ac:dyDescent="0.45">
      <c r="A123" s="11"/>
      <c r="B123" s="11" t="s">
        <v>1369</v>
      </c>
      <c r="C123" s="11"/>
      <c r="D123" s="11"/>
    </row>
    <row r="124" spans="1:4" x14ac:dyDescent="0.45">
      <c r="A124" s="11"/>
      <c r="B124" s="11"/>
      <c r="C124" s="11"/>
      <c r="D124" s="11"/>
    </row>
    <row r="125" spans="1:4" x14ac:dyDescent="0.45">
      <c r="A125" s="11"/>
      <c r="B125" s="162" t="s">
        <v>839</v>
      </c>
      <c r="C125" s="11"/>
      <c r="D125" s="11"/>
    </row>
    <row r="126" spans="1:4" x14ac:dyDescent="0.45">
      <c r="A126" s="11"/>
      <c r="B126" s="30" t="s">
        <v>840</v>
      </c>
      <c r="C126" s="11"/>
      <c r="D126" s="11"/>
    </row>
    <row r="127" spans="1:4" x14ac:dyDescent="0.45">
      <c r="A127" s="11"/>
      <c r="B127" s="11" t="s">
        <v>841</v>
      </c>
      <c r="C127" s="11"/>
      <c r="D127" s="11"/>
    </row>
    <row r="128" spans="1:4" x14ac:dyDescent="0.45">
      <c r="A128" s="11"/>
      <c r="B128" s="3">
        <v>2018</v>
      </c>
      <c r="C128" s="11"/>
      <c r="D128" s="11"/>
    </row>
    <row r="129" spans="1:4" x14ac:dyDescent="0.45">
      <c r="A129" s="11"/>
      <c r="B129" s="11" t="s">
        <v>842</v>
      </c>
      <c r="C129" s="11"/>
      <c r="D129" s="11"/>
    </row>
    <row r="130" spans="1:4" x14ac:dyDescent="0.45">
      <c r="A130" s="11"/>
      <c r="B130" s="6" t="s">
        <v>843</v>
      </c>
      <c r="C130" s="11"/>
      <c r="D130" s="11"/>
    </row>
    <row r="131" spans="1:4" x14ac:dyDescent="0.45">
      <c r="A131" s="11"/>
      <c r="B131" s="11" t="s">
        <v>844</v>
      </c>
      <c r="C131" s="11"/>
      <c r="D131" s="11"/>
    </row>
    <row r="132" spans="1:4" x14ac:dyDescent="0.45">
      <c r="A132" s="11"/>
      <c r="B132" s="11"/>
      <c r="C132" s="11"/>
      <c r="D132" s="11"/>
    </row>
    <row r="133" spans="1:4" x14ac:dyDescent="0.45">
      <c r="A133" s="11"/>
      <c r="B133" s="30" t="s">
        <v>845</v>
      </c>
      <c r="C133" s="11"/>
      <c r="D133" s="11"/>
    </row>
    <row r="134" spans="1:4" x14ac:dyDescent="0.45">
      <c r="A134" s="11"/>
      <c r="B134" s="11" t="s">
        <v>714</v>
      </c>
      <c r="C134" s="11"/>
      <c r="D134" s="11"/>
    </row>
    <row r="135" spans="1:4" x14ac:dyDescent="0.45">
      <c r="A135" s="11"/>
      <c r="B135" s="3">
        <v>2018</v>
      </c>
      <c r="C135" s="11"/>
      <c r="D135" s="11"/>
    </row>
    <row r="136" spans="1:4" x14ac:dyDescent="0.45">
      <c r="A136" s="11"/>
      <c r="B136" s="11" t="s">
        <v>716</v>
      </c>
      <c r="C136" s="11"/>
      <c r="D136" s="11"/>
    </row>
    <row r="137" spans="1:4" x14ac:dyDescent="0.45">
      <c r="A137" s="11"/>
      <c r="B137" s="6" t="s">
        <v>718</v>
      </c>
      <c r="C137" s="11"/>
      <c r="D137" s="11"/>
    </row>
    <row r="138" spans="1:4" x14ac:dyDescent="0.45">
      <c r="A138" s="11"/>
      <c r="B138" s="11" t="s">
        <v>720</v>
      </c>
      <c r="C138" s="11"/>
      <c r="D138" s="11"/>
    </row>
    <row r="139" spans="1:4" x14ac:dyDescent="0.45">
      <c r="A139" s="11"/>
      <c r="B139" s="11"/>
      <c r="C139" s="11"/>
      <c r="D139" s="11"/>
    </row>
    <row r="140" spans="1:4" x14ac:dyDescent="0.45">
      <c r="A140" s="11"/>
      <c r="B140" s="30" t="s">
        <v>846</v>
      </c>
      <c r="C140" s="11"/>
      <c r="D140" s="11"/>
    </row>
    <row r="141" spans="1:4" x14ac:dyDescent="0.45">
      <c r="A141" s="11"/>
      <c r="B141" s="11" t="s">
        <v>847</v>
      </c>
      <c r="C141" s="11"/>
      <c r="D141" s="11"/>
    </row>
    <row r="142" spans="1:4" x14ac:dyDescent="0.45">
      <c r="A142" s="11"/>
      <c r="B142" s="3">
        <v>2018</v>
      </c>
      <c r="C142" s="11"/>
      <c r="D142" s="11"/>
    </row>
    <row r="143" spans="1:4" x14ac:dyDescent="0.45">
      <c r="A143" s="11"/>
      <c r="B143" s="11" t="s">
        <v>848</v>
      </c>
      <c r="C143" s="11"/>
      <c r="D143" s="11"/>
    </row>
    <row r="144" spans="1:4" x14ac:dyDescent="0.45">
      <c r="A144" s="11"/>
      <c r="B144" s="6" t="s">
        <v>849</v>
      </c>
      <c r="C144" s="11"/>
      <c r="D144" s="11"/>
    </row>
    <row r="145" spans="1:4" x14ac:dyDescent="0.45">
      <c r="A145" s="11"/>
      <c r="B145" s="11" t="s">
        <v>850</v>
      </c>
      <c r="C145" s="11"/>
      <c r="D145" s="11"/>
    </row>
    <row r="146" spans="1:4" x14ac:dyDescent="0.45">
      <c r="A146" s="11"/>
      <c r="B146" s="11"/>
      <c r="C146" s="11"/>
      <c r="D146" s="11"/>
    </row>
    <row r="147" spans="1:4" x14ac:dyDescent="0.45">
      <c r="A147" s="11"/>
      <c r="B147" s="30" t="s">
        <v>851</v>
      </c>
      <c r="C147" s="11"/>
      <c r="D147" s="11"/>
    </row>
    <row r="148" spans="1:4" x14ac:dyDescent="0.45">
      <c r="A148" s="11"/>
      <c r="B148" s="11" t="s">
        <v>852</v>
      </c>
      <c r="C148" s="11"/>
      <c r="D148" s="11"/>
    </row>
    <row r="149" spans="1:4" x14ac:dyDescent="0.45">
      <c r="A149" s="11"/>
      <c r="B149" s="3">
        <v>2013</v>
      </c>
      <c r="C149" s="11"/>
      <c r="D149" s="11"/>
    </row>
    <row r="150" spans="1:4" x14ac:dyDescent="0.45">
      <c r="A150" s="11"/>
      <c r="B150" s="11" t="s">
        <v>853</v>
      </c>
      <c r="C150" s="11"/>
      <c r="D150" s="11"/>
    </row>
    <row r="151" spans="1:4" x14ac:dyDescent="0.45">
      <c r="A151" s="11"/>
      <c r="B151" s="6" t="s">
        <v>854</v>
      </c>
      <c r="C151" s="11"/>
      <c r="D151" s="11"/>
    </row>
    <row r="152" spans="1:4" x14ac:dyDescent="0.45">
      <c r="B152" s="20"/>
    </row>
    <row r="153" spans="1:4" x14ac:dyDescent="0.45">
      <c r="B153" s="52"/>
    </row>
    <row r="154" spans="1:4" x14ac:dyDescent="0.45">
      <c r="B154" s="20"/>
    </row>
    <row r="155" spans="1:4" x14ac:dyDescent="0.45">
      <c r="A155" s="21" t="s">
        <v>42</v>
      </c>
    </row>
    <row r="156" spans="1:4" x14ac:dyDescent="0.45">
      <c r="A156" s="22"/>
    </row>
    <row r="157" spans="1:4" x14ac:dyDescent="0.45">
      <c r="A157" s="75" t="s">
        <v>305</v>
      </c>
    </row>
    <row r="158" spans="1:4" x14ac:dyDescent="0.45">
      <c r="A158" s="22" t="s">
        <v>294</v>
      </c>
    </row>
    <row r="159" spans="1:4" x14ac:dyDescent="0.45">
      <c r="A159" s="22"/>
    </row>
    <row r="160" spans="1:4" x14ac:dyDescent="0.45">
      <c r="A160" s="75" t="s">
        <v>306</v>
      </c>
    </row>
    <row r="161" spans="1:1" x14ac:dyDescent="0.45">
      <c r="A161" s="22" t="s">
        <v>293</v>
      </c>
    </row>
    <row r="162" spans="1:1" x14ac:dyDescent="0.45">
      <c r="A162" s="21" t="s">
        <v>304</v>
      </c>
    </row>
    <row r="163" spans="1:1" x14ac:dyDescent="0.45">
      <c r="A163" s="22" t="s">
        <v>296</v>
      </c>
    </row>
    <row r="164" spans="1:1" x14ac:dyDescent="0.45">
      <c r="A164" s="22" t="s">
        <v>297</v>
      </c>
    </row>
    <row r="165" spans="1:1" x14ac:dyDescent="0.45">
      <c r="A165" s="22"/>
    </row>
    <row r="166" spans="1:1" x14ac:dyDescent="0.45">
      <c r="A166" s="75" t="s">
        <v>307</v>
      </c>
    </row>
    <row r="167" spans="1:1" x14ac:dyDescent="0.45">
      <c r="A167" s="21" t="s">
        <v>308</v>
      </c>
    </row>
    <row r="168" spans="1:1" x14ac:dyDescent="0.45">
      <c r="A168" s="22" t="s">
        <v>295</v>
      </c>
    </row>
    <row r="169" spans="1:1" x14ac:dyDescent="0.45">
      <c r="A169" s="22" t="s">
        <v>299</v>
      </c>
    </row>
    <row r="170" spans="1:1" x14ac:dyDescent="0.45">
      <c r="A170" s="22" t="s">
        <v>300</v>
      </c>
    </row>
    <row r="171" spans="1:1" x14ac:dyDescent="0.45">
      <c r="A171" s="22" t="s">
        <v>301</v>
      </c>
    </row>
    <row r="172" spans="1:1" x14ac:dyDescent="0.45">
      <c r="A172" s="22" t="s">
        <v>302</v>
      </c>
    </row>
    <row r="173" spans="1:1" x14ac:dyDescent="0.45">
      <c r="A173" s="22" t="s">
        <v>298</v>
      </c>
    </row>
    <row r="174" spans="1:1" x14ac:dyDescent="0.45">
      <c r="A174" s="22" t="s">
        <v>303</v>
      </c>
    </row>
    <row r="175" spans="1:1" x14ac:dyDescent="0.45">
      <c r="A175" s="22" t="s">
        <v>309</v>
      </c>
    </row>
    <row r="176" spans="1:1" x14ac:dyDescent="0.45">
      <c r="A176" s="22"/>
    </row>
    <row r="177" spans="1:1" x14ac:dyDescent="0.45">
      <c r="A177" s="75" t="s">
        <v>310</v>
      </c>
    </row>
    <row r="178" spans="1:1" x14ac:dyDescent="0.45">
      <c r="A178" s="19" t="s">
        <v>50</v>
      </c>
    </row>
    <row r="179" spans="1:1" x14ac:dyDescent="0.45">
      <c r="A179" s="19" t="s">
        <v>44</v>
      </c>
    </row>
    <row r="181" spans="1:1" x14ac:dyDescent="0.45">
      <c r="A181" s="75" t="s">
        <v>787</v>
      </c>
    </row>
    <row r="182" spans="1:1" s="24" customFormat="1" x14ac:dyDescent="0.45">
      <c r="A182" s="12" t="s">
        <v>788</v>
      </c>
    </row>
    <row r="183" spans="1:1" s="24" customFormat="1" x14ac:dyDescent="0.45">
      <c r="A183" s="12" t="s">
        <v>789</v>
      </c>
    </row>
    <row r="184" spans="1:1" s="24" customFormat="1" x14ac:dyDescent="0.45">
      <c r="A184" s="11" t="s">
        <v>790</v>
      </c>
    </row>
    <row r="185" spans="1:1" s="24" customFormat="1" x14ac:dyDescent="0.45">
      <c r="A185" s="11" t="s">
        <v>791</v>
      </c>
    </row>
    <row r="186" spans="1:1" s="24" customFormat="1" x14ac:dyDescent="0.45">
      <c r="A186" s="11" t="s">
        <v>792</v>
      </c>
    </row>
    <row r="187" spans="1:1" s="24" customFormat="1" x14ac:dyDescent="0.45">
      <c r="A187" s="11" t="s">
        <v>793</v>
      </c>
    </row>
    <row r="188" spans="1:1" s="24" customFormat="1" x14ac:dyDescent="0.45">
      <c r="A188" s="11"/>
    </row>
    <row r="189" spans="1:1" s="24" customFormat="1" x14ac:dyDescent="0.45">
      <c r="A189" s="11" t="s">
        <v>794</v>
      </c>
    </row>
    <row r="190" spans="1:1" s="24" customFormat="1" x14ac:dyDescent="0.45">
      <c r="A190" s="11"/>
    </row>
    <row r="191" spans="1:1" s="24" customFormat="1" x14ac:dyDescent="0.45">
      <c r="A191" s="12" t="s">
        <v>795</v>
      </c>
    </row>
    <row r="192" spans="1:1" s="24" customFormat="1" x14ac:dyDescent="0.45">
      <c r="A192" s="11" t="s">
        <v>796</v>
      </c>
    </row>
    <row r="193" spans="1:1" s="24" customFormat="1" x14ac:dyDescent="0.45">
      <c r="A193" s="11" t="s">
        <v>797</v>
      </c>
    </row>
    <row r="194" spans="1:1" s="24" customFormat="1" x14ac:dyDescent="0.45">
      <c r="A194" s="11" t="s">
        <v>798</v>
      </c>
    </row>
    <row r="195" spans="1:1" s="24" customFormat="1" x14ac:dyDescent="0.45">
      <c r="A195" s="11" t="s">
        <v>799</v>
      </c>
    </row>
    <row r="196" spans="1:1" s="24" customFormat="1" x14ac:dyDescent="0.45">
      <c r="A196" s="11" t="s">
        <v>800</v>
      </c>
    </row>
    <row r="197" spans="1:1" s="24" customFormat="1" x14ac:dyDescent="0.45">
      <c r="A197" s="11"/>
    </row>
    <row r="198" spans="1:1" s="24" customFormat="1" x14ac:dyDescent="0.45">
      <c r="A198" s="11" t="s">
        <v>801</v>
      </c>
    </row>
    <row r="199" spans="1:1" s="24" customFormat="1" x14ac:dyDescent="0.45">
      <c r="A199" s="11" t="s">
        <v>802</v>
      </c>
    </row>
    <row r="200" spans="1:1" s="24" customFormat="1" x14ac:dyDescent="0.45">
      <c r="A200" s="11"/>
    </row>
    <row r="201" spans="1:1" s="24" customFormat="1" x14ac:dyDescent="0.45">
      <c r="A201" s="11" t="s">
        <v>803</v>
      </c>
    </row>
    <row r="202" spans="1:1" s="24" customFormat="1" x14ac:dyDescent="0.45">
      <c r="A202" s="11" t="s">
        <v>804</v>
      </c>
    </row>
    <row r="203" spans="1:1" s="24" customFormat="1" x14ac:dyDescent="0.45">
      <c r="A203" s="11" t="s">
        <v>805</v>
      </c>
    </row>
    <row r="204" spans="1:1" s="24" customFormat="1" x14ac:dyDescent="0.45">
      <c r="A204" s="11"/>
    </row>
    <row r="205" spans="1:1" s="24" customFormat="1" x14ac:dyDescent="0.45">
      <c r="A205" s="11" t="s">
        <v>806</v>
      </c>
    </row>
    <row r="206" spans="1:1" s="24" customFormat="1" x14ac:dyDescent="0.45">
      <c r="A206" s="11" t="s">
        <v>807</v>
      </c>
    </row>
    <row r="207" spans="1:1" s="24" customFormat="1" x14ac:dyDescent="0.45">
      <c r="A207" s="11" t="s">
        <v>808</v>
      </c>
    </row>
    <row r="208" spans="1:1" s="24" customFormat="1" x14ac:dyDescent="0.45">
      <c r="A208" s="11" t="s">
        <v>809</v>
      </c>
    </row>
    <row r="209" spans="1:1" s="24" customFormat="1" x14ac:dyDescent="0.45">
      <c r="A209" s="11" t="s">
        <v>810</v>
      </c>
    </row>
    <row r="210" spans="1:1" s="24" customFormat="1" x14ac:dyDescent="0.45">
      <c r="A210" s="11" t="s">
        <v>811</v>
      </c>
    </row>
    <row r="211" spans="1:1" s="24" customFormat="1" x14ac:dyDescent="0.45">
      <c r="A211" s="11" t="s">
        <v>812</v>
      </c>
    </row>
    <row r="212" spans="1:1" s="24" customFormat="1" x14ac:dyDescent="0.45">
      <c r="A212" s="11"/>
    </row>
    <row r="213" spans="1:1" s="24" customFormat="1" x14ac:dyDescent="0.45">
      <c r="A213" s="11" t="s">
        <v>813</v>
      </c>
    </row>
    <row r="214" spans="1:1" s="24" customFormat="1" x14ac:dyDescent="0.45">
      <c r="A214" s="11" t="s">
        <v>814</v>
      </c>
    </row>
    <row r="215" spans="1:1" s="24" customFormat="1" x14ac:dyDescent="0.45">
      <c r="A215" s="11" t="s">
        <v>815</v>
      </c>
    </row>
    <row r="216" spans="1:1" s="24" customFormat="1" x14ac:dyDescent="0.45">
      <c r="A216" s="11" t="s">
        <v>816</v>
      </c>
    </row>
    <row r="217" spans="1:1" s="24" customFormat="1" x14ac:dyDescent="0.45">
      <c r="A217" s="11" t="s">
        <v>817</v>
      </c>
    </row>
    <row r="218" spans="1:1" s="24" customFormat="1" x14ac:dyDescent="0.45">
      <c r="A218" s="11"/>
    </row>
    <row r="219" spans="1:1" s="24" customFormat="1" x14ac:dyDescent="0.45">
      <c r="A219" s="11" t="s">
        <v>818</v>
      </c>
    </row>
    <row r="220" spans="1:1" s="24" customFormat="1" x14ac:dyDescent="0.45">
      <c r="A220" s="11" t="s">
        <v>819</v>
      </c>
    </row>
    <row r="221" spans="1:1" s="24" customFormat="1" x14ac:dyDescent="0.45">
      <c r="A221" s="11" t="s">
        <v>820</v>
      </c>
    </row>
    <row r="222" spans="1:1" s="24" customFormat="1" x14ac:dyDescent="0.45">
      <c r="A222" s="11" t="s">
        <v>821</v>
      </c>
    </row>
    <row r="223" spans="1:1" s="24" customFormat="1" x14ac:dyDescent="0.45">
      <c r="A223" s="11"/>
    </row>
    <row r="224" spans="1:1" s="24" customFormat="1" x14ac:dyDescent="0.45">
      <c r="A224" s="12" t="s">
        <v>822</v>
      </c>
    </row>
    <row r="225" spans="1:1" s="24" customFormat="1" x14ac:dyDescent="0.45">
      <c r="A225" s="11" t="s">
        <v>823</v>
      </c>
    </row>
    <row r="226" spans="1:1" s="24" customFormat="1" x14ac:dyDescent="0.45">
      <c r="A226" s="11" t="s">
        <v>824</v>
      </c>
    </row>
    <row r="227" spans="1:1" s="24" customFormat="1" x14ac:dyDescent="0.45">
      <c r="A227" s="165" t="s">
        <v>825</v>
      </c>
    </row>
    <row r="228" spans="1:1" s="24" customFormat="1" x14ac:dyDescent="0.45">
      <c r="A228" s="165" t="s">
        <v>826</v>
      </c>
    </row>
    <row r="229" spans="1:1" s="24" customFormat="1" x14ac:dyDescent="0.45">
      <c r="A229" s="165" t="s">
        <v>827</v>
      </c>
    </row>
    <row r="230" spans="1:1" s="24" customFormat="1" x14ac:dyDescent="0.45">
      <c r="A230" s="165" t="s">
        <v>828</v>
      </c>
    </row>
    <row r="231" spans="1:1" s="24" customFormat="1" x14ac:dyDescent="0.45">
      <c r="A231" s="165" t="s">
        <v>829</v>
      </c>
    </row>
    <row r="232" spans="1:1" s="24" customFormat="1" x14ac:dyDescent="0.45">
      <c r="A232" s="165" t="s">
        <v>830</v>
      </c>
    </row>
    <row r="233" spans="1:1" s="24" customFormat="1" x14ac:dyDescent="0.45">
      <c r="A233" s="165" t="s">
        <v>831</v>
      </c>
    </row>
    <row r="234" spans="1:1" s="24" customFormat="1" x14ac:dyDescent="0.45">
      <c r="A234" s="165" t="s">
        <v>832</v>
      </c>
    </row>
    <row r="235" spans="1:1" s="24" customFormat="1" x14ac:dyDescent="0.45">
      <c r="A235" s="165" t="s">
        <v>833</v>
      </c>
    </row>
    <row r="236" spans="1:1" s="24" customFormat="1" x14ac:dyDescent="0.45">
      <c r="A236" s="165" t="s">
        <v>834</v>
      </c>
    </row>
    <row r="237" spans="1:1" s="24" customFormat="1" x14ac:dyDescent="0.45">
      <c r="A237" s="165" t="s">
        <v>835</v>
      </c>
    </row>
    <row r="238" spans="1:1" s="24" customFormat="1" x14ac:dyDescent="0.45">
      <c r="A238" s="11"/>
    </row>
    <row r="239" spans="1:1" s="24" customFormat="1" x14ac:dyDescent="0.45">
      <c r="A239" s="11" t="s">
        <v>836</v>
      </c>
    </row>
    <row r="240" spans="1:1" s="24" customFormat="1" x14ac:dyDescent="0.45">
      <c r="A240" s="11" t="s">
        <v>837</v>
      </c>
    </row>
    <row r="241" spans="1:2" s="24" customFormat="1" x14ac:dyDescent="0.45">
      <c r="A241" s="11" t="s">
        <v>838</v>
      </c>
    </row>
    <row r="243" spans="1:2" x14ac:dyDescent="0.45">
      <c r="A243" s="21" t="s">
        <v>54</v>
      </c>
    </row>
    <row r="244" spans="1:2" x14ac:dyDescent="0.45">
      <c r="A244" s="22" t="s">
        <v>55</v>
      </c>
    </row>
    <row r="245" spans="1:2" x14ac:dyDescent="0.45">
      <c r="A245" s="22" t="s">
        <v>157</v>
      </c>
    </row>
    <row r="246" spans="1:2" x14ac:dyDescent="0.45">
      <c r="A246" s="19" t="s">
        <v>156</v>
      </c>
    </row>
    <row r="247" spans="1:2" x14ac:dyDescent="0.45">
      <c r="A247" s="51">
        <v>0.89805481563188172</v>
      </c>
      <c r="B247" s="19" t="s">
        <v>291</v>
      </c>
    </row>
    <row r="248" spans="1:2" x14ac:dyDescent="0.45">
      <c r="A248" s="23">
        <v>0.91400000000000003</v>
      </c>
      <c r="B248" s="19" t="s">
        <v>169</v>
      </c>
    </row>
    <row r="249" spans="1:2" x14ac:dyDescent="0.45">
      <c r="A249" s="23">
        <v>0.9686815713640794</v>
      </c>
      <c r="B249" s="19" t="s">
        <v>260</v>
      </c>
    </row>
    <row r="250" spans="1:2" x14ac:dyDescent="0.45">
      <c r="A250" s="23">
        <v>0.96983137334414704</v>
      </c>
      <c r="B250" s="19" t="s">
        <v>1491</v>
      </c>
    </row>
    <row r="251" spans="1:2" x14ac:dyDescent="0.45">
      <c r="A251" s="19">
        <v>1.022</v>
      </c>
      <c r="B251" s="19" t="s">
        <v>53</v>
      </c>
    </row>
    <row r="252" spans="1:2" x14ac:dyDescent="0.45">
      <c r="A252" s="19" t="s">
        <v>52</v>
      </c>
    </row>
    <row r="255" spans="1:2" x14ac:dyDescent="0.45">
      <c r="A255" s="21" t="s">
        <v>252</v>
      </c>
    </row>
    <row r="256" spans="1:2" x14ac:dyDescent="0.45">
      <c r="A256" s="19">
        <v>5.7190000000000003</v>
      </c>
      <c r="B256" s="19" t="s">
        <v>253</v>
      </c>
    </row>
    <row r="257" spans="1:2" x14ac:dyDescent="0.45">
      <c r="A257" s="19">
        <v>6.0629999999999997</v>
      </c>
      <c r="B257" s="19" t="s">
        <v>254</v>
      </c>
    </row>
    <row r="258" spans="1:2" x14ac:dyDescent="0.45">
      <c r="A258" s="31" t="s">
        <v>255</v>
      </c>
    </row>
    <row r="260" spans="1:2" x14ac:dyDescent="0.45">
      <c r="A260" s="19" t="s">
        <v>258</v>
      </c>
    </row>
    <row r="261" spans="1:2" x14ac:dyDescent="0.45">
      <c r="A261" s="19" t="s">
        <v>256</v>
      </c>
    </row>
    <row r="262" spans="1:2" x14ac:dyDescent="0.45">
      <c r="A262" s="19" t="s">
        <v>257</v>
      </c>
    </row>
    <row r="264" spans="1:2" x14ac:dyDescent="0.45">
      <c r="A264" s="21" t="s">
        <v>267</v>
      </c>
    </row>
    <row r="265" spans="1:2" x14ac:dyDescent="0.45">
      <c r="A265" s="19" t="s">
        <v>261</v>
      </c>
    </row>
    <row r="266" spans="1:2" x14ac:dyDescent="0.45">
      <c r="A266" s="19" t="s">
        <v>262</v>
      </c>
    </row>
    <row r="267" spans="1:2" x14ac:dyDescent="0.45">
      <c r="A267" s="19" t="s">
        <v>263</v>
      </c>
    </row>
    <row r="268" spans="1:2" x14ac:dyDescent="0.45">
      <c r="A268" s="19" t="s">
        <v>264</v>
      </c>
    </row>
    <row r="269" spans="1:2" x14ac:dyDescent="0.45">
      <c r="A269" s="19" t="s">
        <v>265</v>
      </c>
    </row>
    <row r="270" spans="1:2" x14ac:dyDescent="0.45">
      <c r="A270" s="19" t="s">
        <v>311</v>
      </c>
    </row>
    <row r="271" spans="1:2" x14ac:dyDescent="0.45">
      <c r="A271" s="19" t="s">
        <v>266</v>
      </c>
    </row>
  </sheetData>
  <hyperlinks>
    <hyperlink ref="B100" r:id="rId1"/>
    <hyperlink ref="B57" r:id="rId2"/>
    <hyperlink ref="B106" r:id="rId3"/>
    <hyperlink ref="B17" r:id="rId4"/>
    <hyperlink ref="B10" r:id="rId5"/>
    <hyperlink ref="B122" r:id="rId6"/>
    <hyperlink ref="B31" r:id="rId7"/>
    <hyperlink ref="B85" r:id="rId8"/>
    <hyperlink ref="B137" r:id="rId9"/>
    <hyperlink ref="D10" r:id="rId10"/>
    <hyperlink ref="B130" r:id="rId11"/>
    <hyperlink ref="B38" r:id="rId12"/>
  </hyperlinks>
  <pageMargins left="0.7" right="0.7" top="0.75" bottom="0.75" header="0.3" footer="0.3"/>
  <pageSetup orientation="portrait" horizontalDpi="1200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9"/>
  <sheetViews>
    <sheetView workbookViewId="0">
      <selection activeCell="F6" sqref="F6"/>
    </sheetView>
  </sheetViews>
  <sheetFormatPr defaultColWidth="9.1328125" defaultRowHeight="14.25" x14ac:dyDescent="0.45"/>
  <cols>
    <col min="1" max="1" width="30.3984375" style="11" customWidth="1"/>
    <col min="2" max="2" width="7.73046875" style="11" customWidth="1"/>
    <col min="3" max="3" width="9.265625" style="11" customWidth="1"/>
    <col min="4" max="4" width="16.3984375" style="11" customWidth="1"/>
    <col min="5" max="5" width="18.73046875" style="11" customWidth="1"/>
    <col min="6" max="6" width="22.265625" style="11" customWidth="1"/>
    <col min="7" max="7" width="13.265625" style="11" customWidth="1"/>
    <col min="8" max="16384" width="9.1328125" style="11"/>
  </cols>
  <sheetData>
    <row r="1" spans="1:7" x14ac:dyDescent="0.45">
      <c r="A1" s="30" t="s">
        <v>1136</v>
      </c>
      <c r="B1" s="29"/>
      <c r="E1" s="30" t="s">
        <v>1137</v>
      </c>
      <c r="F1" s="30"/>
      <c r="G1" s="30"/>
    </row>
    <row r="2" spans="1:7" ht="33.75" customHeight="1" x14ac:dyDescent="0.45">
      <c r="B2" s="11" t="s">
        <v>158</v>
      </c>
      <c r="C2" s="11" t="s">
        <v>159</v>
      </c>
      <c r="E2" s="410" t="s">
        <v>1138</v>
      </c>
      <c r="F2" s="411"/>
    </row>
    <row r="3" spans="1:7" x14ac:dyDescent="0.45">
      <c r="A3" s="11" t="s">
        <v>513</v>
      </c>
      <c r="B3" s="87">
        <v>675.4</v>
      </c>
      <c r="C3" s="87">
        <v>46.64</v>
      </c>
      <c r="E3" s="11" t="s">
        <v>1139</v>
      </c>
      <c r="F3" s="11" t="s">
        <v>1140</v>
      </c>
    </row>
    <row r="4" spans="1:7" x14ac:dyDescent="0.45">
      <c r="A4" s="11" t="s">
        <v>514</v>
      </c>
      <c r="B4" s="79">
        <v>975724.7</v>
      </c>
      <c r="C4" s="79">
        <v>79416.7</v>
      </c>
      <c r="E4" s="11">
        <v>1140</v>
      </c>
      <c r="F4" s="11">
        <v>1368</v>
      </c>
    </row>
    <row r="5" spans="1:7" x14ac:dyDescent="0.45">
      <c r="A5" s="11" t="s">
        <v>515</v>
      </c>
      <c r="B5" s="79">
        <f>B4/B3</f>
        <v>1444.6619780870594</v>
      </c>
      <c r="C5" s="79">
        <f>C4/C3</f>
        <v>1702.759433962264</v>
      </c>
      <c r="E5" s="11" t="s">
        <v>1141</v>
      </c>
      <c r="F5" s="36">
        <f>AVERAGE(E4:F4)</f>
        <v>1254</v>
      </c>
    </row>
    <row r="6" spans="1:7" x14ac:dyDescent="0.45">
      <c r="E6" s="11" t="s">
        <v>1142</v>
      </c>
    </row>
    <row r="7" spans="1:7" x14ac:dyDescent="0.45">
      <c r="A7" s="86" t="s">
        <v>1143</v>
      </c>
      <c r="E7" s="86" t="s">
        <v>1144</v>
      </c>
    </row>
    <row r="8" spans="1:7" x14ac:dyDescent="0.45">
      <c r="A8" s="86" t="s">
        <v>720</v>
      </c>
      <c r="E8" s="86" t="s">
        <v>1145</v>
      </c>
    </row>
    <row r="10" spans="1:7" x14ac:dyDescent="0.45">
      <c r="A10" s="30" t="s">
        <v>1146</v>
      </c>
      <c r="E10" s="30" t="s">
        <v>1147</v>
      </c>
      <c r="F10" s="30"/>
      <c r="G10" s="30"/>
    </row>
    <row r="11" spans="1:7" x14ac:dyDescent="0.45">
      <c r="A11" s="264">
        <f>F5*(C5/B5)</f>
        <v>1478.0345593479738</v>
      </c>
      <c r="B11" s="11" t="s">
        <v>1148</v>
      </c>
      <c r="E11" s="11" t="s">
        <v>1149</v>
      </c>
      <c r="F11" s="11" t="s">
        <v>1150</v>
      </c>
    </row>
    <row r="12" spans="1:7" x14ac:dyDescent="0.45">
      <c r="A12" s="86" t="s">
        <v>1151</v>
      </c>
      <c r="E12" s="11" t="s">
        <v>1152</v>
      </c>
      <c r="F12" s="11">
        <v>1018.3</v>
      </c>
    </row>
    <row r="13" spans="1:7" x14ac:dyDescent="0.45">
      <c r="A13" s="86"/>
      <c r="F13" s="12"/>
    </row>
    <row r="14" spans="1:7" x14ac:dyDescent="0.45">
      <c r="A14" s="30" t="s">
        <v>1153</v>
      </c>
      <c r="B14" s="29"/>
      <c r="C14" s="29"/>
      <c r="E14" s="86" t="s">
        <v>1154</v>
      </c>
    </row>
    <row r="15" spans="1:7" x14ac:dyDescent="0.45">
      <c r="B15" s="11" t="s">
        <v>158</v>
      </c>
      <c r="C15" s="11" t="s">
        <v>159</v>
      </c>
      <c r="E15" s="86" t="s">
        <v>1155</v>
      </c>
    </row>
    <row r="16" spans="1:7" x14ac:dyDescent="0.45">
      <c r="A16" s="11" t="s">
        <v>1156</v>
      </c>
      <c r="B16" s="11">
        <f>F5</f>
        <v>1254</v>
      </c>
      <c r="C16" s="79">
        <f>A11</f>
        <v>1478.0345593479738</v>
      </c>
    </row>
    <row r="17" spans="1:7" x14ac:dyDescent="0.45">
      <c r="A17" s="11" t="s">
        <v>1157</v>
      </c>
      <c r="B17" s="124">
        <f>0.05*B16</f>
        <v>62.7</v>
      </c>
      <c r="C17" s="265">
        <f>0.05*C16</f>
        <v>73.901727967398685</v>
      </c>
      <c r="E17" s="412" t="s">
        <v>1158</v>
      </c>
      <c r="F17" s="413"/>
      <c r="G17" s="413"/>
    </row>
    <row r="18" spans="1:7" ht="28.5" x14ac:dyDescent="0.45">
      <c r="A18" s="139" t="s">
        <v>1159</v>
      </c>
      <c r="B18" s="124">
        <v>400</v>
      </c>
      <c r="C18" s="124">
        <v>400</v>
      </c>
      <c r="E18" s="413"/>
      <c r="F18" s="413"/>
      <c r="G18" s="413"/>
    </row>
    <row r="19" spans="1:7" x14ac:dyDescent="0.45">
      <c r="A19" s="139" t="s">
        <v>1160</v>
      </c>
      <c r="B19" s="124">
        <f>0.14*B16</f>
        <v>175.56000000000003</v>
      </c>
      <c r="C19" s="124">
        <f>0.06*C16</f>
        <v>88.682073560878422</v>
      </c>
      <c r="E19" s="413"/>
      <c r="F19" s="413"/>
      <c r="G19" s="413"/>
    </row>
    <row r="20" spans="1:7" x14ac:dyDescent="0.45">
      <c r="A20" s="11" t="s">
        <v>1161</v>
      </c>
      <c r="B20" s="11">
        <f>F12</f>
        <v>1018.3</v>
      </c>
      <c r="C20" s="11">
        <f>F12</f>
        <v>1018.3</v>
      </c>
      <c r="E20" s="413"/>
      <c r="F20" s="413"/>
      <c r="G20" s="413"/>
    </row>
    <row r="21" spans="1:7" x14ac:dyDescent="0.45">
      <c r="A21" s="11" t="s">
        <v>1162</v>
      </c>
      <c r="B21" s="11">
        <f>0.05*B20</f>
        <v>50.914999999999999</v>
      </c>
      <c r="C21" s="11">
        <f>0.05*C20</f>
        <v>50.914999999999999</v>
      </c>
      <c r="E21" s="413"/>
      <c r="F21" s="413"/>
      <c r="G21" s="413"/>
    </row>
    <row r="22" spans="1:7" x14ac:dyDescent="0.45">
      <c r="A22" s="11" t="s">
        <v>1163</v>
      </c>
      <c r="B22" s="11">
        <f>SUM(B16:B21)</f>
        <v>2961.4749999999999</v>
      </c>
      <c r="C22" s="87">
        <f>SUM(C16:C21)</f>
        <v>3109.8333608762509</v>
      </c>
      <c r="E22" s="413"/>
      <c r="F22" s="413"/>
      <c r="G22" s="413"/>
    </row>
    <row r="23" spans="1:7" ht="28.5" x14ac:dyDescent="0.45">
      <c r="A23" s="139" t="s">
        <v>1164</v>
      </c>
      <c r="B23" s="266">
        <f>SUM(B17:B19,B21)/B22</f>
        <v>0.23271342827476171</v>
      </c>
      <c r="C23" s="266">
        <f>SUM(C17:C19,C21)/C22</f>
        <v>0.19727706611116066</v>
      </c>
    </row>
    <row r="24" spans="1:7" x14ac:dyDescent="0.45">
      <c r="A24" s="12"/>
    </row>
    <row r="25" spans="1:7" x14ac:dyDescent="0.45">
      <c r="A25" s="412" t="s">
        <v>1165</v>
      </c>
      <c r="B25" s="413"/>
      <c r="C25" s="413"/>
    </row>
    <row r="26" spans="1:7" x14ac:dyDescent="0.45">
      <c r="A26" s="413"/>
      <c r="B26" s="413"/>
      <c r="C26" s="413"/>
    </row>
    <row r="27" spans="1:7" x14ac:dyDescent="0.45">
      <c r="A27" s="413"/>
      <c r="B27" s="413"/>
      <c r="C27" s="413"/>
    </row>
    <row r="28" spans="1:7" x14ac:dyDescent="0.45">
      <c r="A28" s="413"/>
      <c r="B28" s="413"/>
      <c r="C28" s="413"/>
    </row>
    <row r="29" spans="1:7" ht="3.75" customHeight="1" x14ac:dyDescent="0.45">
      <c r="A29" s="413"/>
      <c r="B29" s="413"/>
      <c r="C29" s="413"/>
    </row>
  </sheetData>
  <mergeCells count="3">
    <mergeCell ref="E2:F2"/>
    <mergeCell ref="E17:G22"/>
    <mergeCell ref="A25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6"/>
  <sheetViews>
    <sheetView workbookViewId="0"/>
  </sheetViews>
  <sheetFormatPr defaultColWidth="9.1328125" defaultRowHeight="14.25" x14ac:dyDescent="0.45"/>
  <cols>
    <col min="1" max="1" width="16.3984375" style="11" customWidth="1"/>
    <col min="2" max="16384" width="9.1328125" style="11"/>
  </cols>
  <sheetData>
    <row r="1" spans="1:4" x14ac:dyDescent="0.45">
      <c r="A1" s="12" t="s">
        <v>1166</v>
      </c>
    </row>
    <row r="2" spans="1:4" x14ac:dyDescent="0.45">
      <c r="A2" s="85" t="s">
        <v>1167</v>
      </c>
      <c r="B2" s="85" t="s">
        <v>1168</v>
      </c>
      <c r="C2" s="85" t="s">
        <v>1169</v>
      </c>
      <c r="D2" s="11" t="s">
        <v>1170</v>
      </c>
    </row>
    <row r="3" spans="1:4" x14ac:dyDescent="0.45">
      <c r="A3" s="85" t="s">
        <v>1171</v>
      </c>
      <c r="B3" s="267">
        <v>9</v>
      </c>
      <c r="C3" s="267">
        <v>9</v>
      </c>
    </row>
    <row r="4" spans="1:4" x14ac:dyDescent="0.45">
      <c r="A4" s="85" t="s">
        <v>1172</v>
      </c>
      <c r="B4" s="267">
        <v>2.5</v>
      </c>
      <c r="C4" s="267">
        <v>2.5</v>
      </c>
    </row>
    <row r="5" spans="1:4" x14ac:dyDescent="0.45">
      <c r="A5" s="86" t="s">
        <v>931</v>
      </c>
    </row>
    <row r="6" spans="1:4" x14ac:dyDescent="0.45">
      <c r="A6" s="86" t="s">
        <v>1173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2"/>
  <sheetViews>
    <sheetView workbookViewId="0">
      <selection activeCell="B9" sqref="B9"/>
    </sheetView>
  </sheetViews>
  <sheetFormatPr defaultColWidth="9.1328125" defaultRowHeight="14.25" x14ac:dyDescent="0.45"/>
  <cols>
    <col min="1" max="1" width="21.86328125" style="11" customWidth="1"/>
    <col min="2" max="2" width="17.1328125" style="11" customWidth="1"/>
    <col min="3" max="16384" width="9.1328125" style="11"/>
  </cols>
  <sheetData>
    <row r="1" spans="1:2" x14ac:dyDescent="0.45">
      <c r="B1" s="11" t="s">
        <v>1174</v>
      </c>
    </row>
    <row r="2" spans="1:2" x14ac:dyDescent="0.45">
      <c r="A2" s="11" t="s">
        <v>313</v>
      </c>
      <c r="B2" s="77">
        <f>'Coal &amp; Lignite'!B23</f>
        <v>0.23271342827476171</v>
      </c>
    </row>
    <row r="3" spans="1:2" x14ac:dyDescent="0.45">
      <c r="A3" s="11" t="s">
        <v>314</v>
      </c>
      <c r="B3" s="77">
        <f>SUMPRODUCT('Tax Rates'!C6:C38,'Tax Rates'!Z6:Z38)/SUM('Tax Rates'!Z6:Z38)</f>
        <v>0.1206258820183351</v>
      </c>
    </row>
    <row r="4" spans="1:2" x14ac:dyDescent="0.45">
      <c r="A4" s="11" t="s">
        <v>316</v>
      </c>
      <c r="B4" s="77">
        <f>'Petroleum &amp; Diesel Prices'!B9</f>
        <v>0.49136152656008247</v>
      </c>
    </row>
    <row r="5" spans="1:2" x14ac:dyDescent="0.45">
      <c r="A5" s="11" t="s">
        <v>317</v>
      </c>
      <c r="B5" s="77">
        <f>'Petroleum &amp; Diesel Prices'!C9</f>
        <v>0.37339233854238696</v>
      </c>
    </row>
    <row r="6" spans="1:2" x14ac:dyDescent="0.45">
      <c r="A6" s="11" t="s">
        <v>319</v>
      </c>
      <c r="B6" s="77">
        <f>SUMPRODUCT('Tax Rates'!Y6:Y38,'Tax Rates'!P6:P38)/SUM('Tax Rates'!Y6:Y38)</f>
        <v>0.10387508175277957</v>
      </c>
    </row>
    <row r="7" spans="1:2" x14ac:dyDescent="0.45">
      <c r="A7" s="11" t="s">
        <v>318</v>
      </c>
      <c r="B7" s="77">
        <v>0.05</v>
      </c>
    </row>
    <row r="8" spans="1:2" x14ac:dyDescent="0.45">
      <c r="A8" s="11" t="s">
        <v>49</v>
      </c>
      <c r="B8" s="77">
        <v>0.05</v>
      </c>
    </row>
    <row r="9" spans="1:2" x14ac:dyDescent="0.45">
      <c r="A9" s="11" t="s">
        <v>312</v>
      </c>
      <c r="B9" s="77">
        <f>SUMPRODUCT('Electricity Tax Rates'!B30:G53,'Electricity Tax Rates'!B57:G80)/SUM('Electricity Tax Rates'!B57:G80)</f>
        <v>5.5335908619313187E-2</v>
      </c>
    </row>
    <row r="10" spans="1:2" x14ac:dyDescent="0.45">
      <c r="A10" s="11" t="s">
        <v>170</v>
      </c>
      <c r="B10" s="77">
        <v>0.05</v>
      </c>
    </row>
    <row r="11" spans="1:2" x14ac:dyDescent="0.45">
      <c r="A11" s="12" t="s">
        <v>320</v>
      </c>
      <c r="B11" s="77">
        <f>'Coal &amp; Lignite'!C23</f>
        <v>0.19727706611116066</v>
      </c>
    </row>
    <row r="12" spans="1:2" x14ac:dyDescent="0.45">
      <c r="A12" s="12" t="s">
        <v>321</v>
      </c>
      <c r="B12" s="77">
        <f>'Crude Oil Production'!D13</f>
        <v>4.9553227013645E-2</v>
      </c>
    </row>
    <row r="13" spans="1:2" x14ac:dyDescent="0.45">
      <c r="A13" s="12" t="s">
        <v>322</v>
      </c>
      <c r="B13" s="77">
        <f>SUM('Fuel Oil &amp; LPG'!B3:C3)/100</f>
        <v>0.18</v>
      </c>
    </row>
    <row r="14" spans="1:2" x14ac:dyDescent="0.45">
      <c r="A14" s="12" t="s">
        <v>323</v>
      </c>
      <c r="B14" s="77">
        <f>SUM('Fuel Oil &amp; LPG'!B4:C4)/100</f>
        <v>0.05</v>
      </c>
    </row>
    <row r="15" spans="1:2" x14ac:dyDescent="0.45">
      <c r="A15" s="12" t="s">
        <v>702</v>
      </c>
      <c r="B15" s="77">
        <v>0</v>
      </c>
    </row>
    <row r="16" spans="1:2" x14ac:dyDescent="0.45">
      <c r="A16" s="12" t="s">
        <v>259</v>
      </c>
      <c r="B16" s="77">
        <f>B9</f>
        <v>5.5335908619313187E-2</v>
      </c>
    </row>
    <row r="21" spans="1:3" x14ac:dyDescent="0.45">
      <c r="A21" s="11" t="s">
        <v>1057</v>
      </c>
    </row>
    <row r="22" spans="1:3" x14ac:dyDescent="0.45">
      <c r="A22" s="11" t="s">
        <v>1175</v>
      </c>
      <c r="B22" s="11">
        <v>1.1000000000000001</v>
      </c>
      <c r="C22" s="11" t="s">
        <v>644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I22"/>
  <sheetViews>
    <sheetView workbookViewId="0">
      <selection activeCell="B9" sqref="B9"/>
    </sheetView>
  </sheetViews>
  <sheetFormatPr defaultColWidth="9.1328125" defaultRowHeight="14.25" x14ac:dyDescent="0.45"/>
  <cols>
    <col min="1" max="1" width="37.265625" style="11" customWidth="1"/>
    <col min="2" max="16384" width="9.1328125" style="11"/>
  </cols>
  <sheetData>
    <row r="1" spans="1:35" x14ac:dyDescent="0.45">
      <c r="A1" s="12" t="s">
        <v>1176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312</v>
      </c>
      <c r="B2" s="77">
        <f>'Start Year Taxes'!B9</f>
        <v>5.5335908619313187E-2</v>
      </c>
      <c r="C2" s="77">
        <f>B2</f>
        <v>5.5335908619313187E-2</v>
      </c>
      <c r="D2" s="77">
        <f t="shared" ref="D2:AI9" si="0">C2</f>
        <v>5.5335908619313187E-2</v>
      </c>
      <c r="E2" s="77">
        <f t="shared" si="0"/>
        <v>5.5335908619313187E-2</v>
      </c>
      <c r="F2" s="77">
        <f t="shared" si="0"/>
        <v>5.5335908619313187E-2</v>
      </c>
      <c r="G2" s="77">
        <f t="shared" si="0"/>
        <v>5.5335908619313187E-2</v>
      </c>
      <c r="H2" s="77">
        <f t="shared" si="0"/>
        <v>5.5335908619313187E-2</v>
      </c>
      <c r="I2" s="77">
        <f t="shared" si="0"/>
        <v>5.5335908619313187E-2</v>
      </c>
      <c r="J2" s="77">
        <f t="shared" si="0"/>
        <v>5.5335908619313187E-2</v>
      </c>
      <c r="K2" s="77">
        <f t="shared" si="0"/>
        <v>5.5335908619313187E-2</v>
      </c>
      <c r="L2" s="77">
        <f t="shared" si="0"/>
        <v>5.5335908619313187E-2</v>
      </c>
      <c r="M2" s="77">
        <f t="shared" si="0"/>
        <v>5.5335908619313187E-2</v>
      </c>
      <c r="N2" s="77">
        <f t="shared" si="0"/>
        <v>5.5335908619313187E-2</v>
      </c>
      <c r="O2" s="77">
        <f t="shared" si="0"/>
        <v>5.5335908619313187E-2</v>
      </c>
      <c r="P2" s="77">
        <f t="shared" si="0"/>
        <v>5.5335908619313187E-2</v>
      </c>
      <c r="Q2" s="77">
        <f t="shared" si="0"/>
        <v>5.5335908619313187E-2</v>
      </c>
      <c r="R2" s="77">
        <f t="shared" si="0"/>
        <v>5.5335908619313187E-2</v>
      </c>
      <c r="S2" s="77">
        <f t="shared" si="0"/>
        <v>5.5335908619313187E-2</v>
      </c>
      <c r="T2" s="77">
        <f t="shared" si="0"/>
        <v>5.5335908619313187E-2</v>
      </c>
      <c r="U2" s="77">
        <f t="shared" si="0"/>
        <v>5.5335908619313187E-2</v>
      </c>
      <c r="V2" s="77">
        <f t="shared" si="0"/>
        <v>5.5335908619313187E-2</v>
      </c>
      <c r="W2" s="77">
        <f t="shared" si="0"/>
        <v>5.5335908619313187E-2</v>
      </c>
      <c r="X2" s="77">
        <f t="shared" si="0"/>
        <v>5.5335908619313187E-2</v>
      </c>
      <c r="Y2" s="77">
        <f t="shared" si="0"/>
        <v>5.5335908619313187E-2</v>
      </c>
      <c r="Z2" s="77">
        <f t="shared" si="0"/>
        <v>5.5335908619313187E-2</v>
      </c>
      <c r="AA2" s="77">
        <f t="shared" si="0"/>
        <v>5.5335908619313187E-2</v>
      </c>
      <c r="AB2" s="77">
        <f t="shared" si="0"/>
        <v>5.5335908619313187E-2</v>
      </c>
      <c r="AC2" s="77">
        <f t="shared" si="0"/>
        <v>5.5335908619313187E-2</v>
      </c>
      <c r="AD2" s="77">
        <f t="shared" si="0"/>
        <v>5.5335908619313187E-2</v>
      </c>
      <c r="AE2" s="77">
        <f t="shared" si="0"/>
        <v>5.5335908619313187E-2</v>
      </c>
      <c r="AF2" s="77">
        <f t="shared" si="0"/>
        <v>5.5335908619313187E-2</v>
      </c>
      <c r="AG2" s="77">
        <f t="shared" si="0"/>
        <v>5.5335908619313187E-2</v>
      </c>
      <c r="AH2" s="77">
        <f t="shared" si="0"/>
        <v>5.5335908619313187E-2</v>
      </c>
      <c r="AI2" s="77">
        <f t="shared" si="0"/>
        <v>5.5335908619313187E-2</v>
      </c>
    </row>
    <row r="3" spans="1:35" x14ac:dyDescent="0.45">
      <c r="A3" s="12" t="s">
        <v>158</v>
      </c>
      <c r="B3" s="77">
        <f>'Start Year Taxes'!B2</f>
        <v>0.23271342827476171</v>
      </c>
      <c r="C3" s="77">
        <f t="shared" ref="C3:C9" si="1">B3</f>
        <v>0.23271342827476171</v>
      </c>
      <c r="D3" s="77">
        <f t="shared" si="0"/>
        <v>0.23271342827476171</v>
      </c>
      <c r="E3" s="77">
        <f t="shared" si="0"/>
        <v>0.23271342827476171</v>
      </c>
      <c r="F3" s="77">
        <f t="shared" si="0"/>
        <v>0.23271342827476171</v>
      </c>
      <c r="G3" s="77">
        <f t="shared" si="0"/>
        <v>0.23271342827476171</v>
      </c>
      <c r="H3" s="77">
        <f t="shared" si="0"/>
        <v>0.23271342827476171</v>
      </c>
      <c r="I3" s="77">
        <f t="shared" si="0"/>
        <v>0.23271342827476171</v>
      </c>
      <c r="J3" s="77">
        <f t="shared" si="0"/>
        <v>0.23271342827476171</v>
      </c>
      <c r="K3" s="77">
        <f t="shared" si="0"/>
        <v>0.23271342827476171</v>
      </c>
      <c r="L3" s="77">
        <f t="shared" si="0"/>
        <v>0.23271342827476171</v>
      </c>
      <c r="M3" s="77">
        <f t="shared" si="0"/>
        <v>0.23271342827476171</v>
      </c>
      <c r="N3" s="77">
        <f t="shared" si="0"/>
        <v>0.23271342827476171</v>
      </c>
      <c r="O3" s="77">
        <f t="shared" si="0"/>
        <v>0.23271342827476171</v>
      </c>
      <c r="P3" s="77">
        <f t="shared" si="0"/>
        <v>0.23271342827476171</v>
      </c>
      <c r="Q3" s="77">
        <f t="shared" si="0"/>
        <v>0.23271342827476171</v>
      </c>
      <c r="R3" s="77">
        <f t="shared" si="0"/>
        <v>0.23271342827476171</v>
      </c>
      <c r="S3" s="77">
        <f t="shared" si="0"/>
        <v>0.23271342827476171</v>
      </c>
      <c r="T3" s="77">
        <f t="shared" si="0"/>
        <v>0.23271342827476171</v>
      </c>
      <c r="U3" s="77">
        <f t="shared" si="0"/>
        <v>0.23271342827476171</v>
      </c>
      <c r="V3" s="77">
        <f t="shared" si="0"/>
        <v>0.23271342827476171</v>
      </c>
      <c r="W3" s="77">
        <f t="shared" si="0"/>
        <v>0.23271342827476171</v>
      </c>
      <c r="X3" s="77">
        <f t="shared" si="0"/>
        <v>0.23271342827476171</v>
      </c>
      <c r="Y3" s="77">
        <f t="shared" si="0"/>
        <v>0.23271342827476171</v>
      </c>
      <c r="Z3" s="77">
        <f t="shared" si="0"/>
        <v>0.23271342827476171</v>
      </c>
      <c r="AA3" s="77">
        <f t="shared" si="0"/>
        <v>0.23271342827476171</v>
      </c>
      <c r="AB3" s="77">
        <f t="shared" si="0"/>
        <v>0.23271342827476171</v>
      </c>
      <c r="AC3" s="77">
        <f t="shared" si="0"/>
        <v>0.23271342827476171</v>
      </c>
      <c r="AD3" s="77">
        <f t="shared" si="0"/>
        <v>0.23271342827476171</v>
      </c>
      <c r="AE3" s="77">
        <f t="shared" si="0"/>
        <v>0.23271342827476171</v>
      </c>
      <c r="AF3" s="77">
        <f t="shared" si="0"/>
        <v>0.23271342827476171</v>
      </c>
      <c r="AG3" s="77">
        <f t="shared" si="0"/>
        <v>0.23271342827476171</v>
      </c>
      <c r="AH3" s="77">
        <f t="shared" si="0"/>
        <v>0.23271342827476171</v>
      </c>
      <c r="AI3" s="77">
        <f t="shared" si="0"/>
        <v>0.23271342827476171</v>
      </c>
    </row>
    <row r="4" spans="1:35" x14ac:dyDescent="0.45">
      <c r="A4" s="12" t="s">
        <v>314</v>
      </c>
      <c r="B4" s="77">
        <f>'Start Year Taxes'!B3</f>
        <v>0.1206258820183351</v>
      </c>
      <c r="C4" s="77">
        <f t="shared" si="1"/>
        <v>0.1206258820183351</v>
      </c>
      <c r="D4" s="77">
        <f t="shared" si="0"/>
        <v>0.1206258820183351</v>
      </c>
      <c r="E4" s="77">
        <f t="shared" si="0"/>
        <v>0.1206258820183351</v>
      </c>
      <c r="F4" s="77">
        <f t="shared" si="0"/>
        <v>0.1206258820183351</v>
      </c>
      <c r="G4" s="77">
        <f t="shared" si="0"/>
        <v>0.1206258820183351</v>
      </c>
      <c r="H4" s="77">
        <f t="shared" si="0"/>
        <v>0.1206258820183351</v>
      </c>
      <c r="I4" s="77">
        <f t="shared" si="0"/>
        <v>0.1206258820183351</v>
      </c>
      <c r="J4" s="77">
        <f t="shared" si="0"/>
        <v>0.1206258820183351</v>
      </c>
      <c r="K4" s="77">
        <f t="shared" si="0"/>
        <v>0.1206258820183351</v>
      </c>
      <c r="L4" s="77">
        <f t="shared" si="0"/>
        <v>0.1206258820183351</v>
      </c>
      <c r="M4" s="77">
        <f t="shared" si="0"/>
        <v>0.1206258820183351</v>
      </c>
      <c r="N4" s="77">
        <f t="shared" si="0"/>
        <v>0.1206258820183351</v>
      </c>
      <c r="O4" s="77">
        <f t="shared" si="0"/>
        <v>0.1206258820183351</v>
      </c>
      <c r="P4" s="77">
        <f t="shared" si="0"/>
        <v>0.1206258820183351</v>
      </c>
      <c r="Q4" s="77">
        <f t="shared" si="0"/>
        <v>0.1206258820183351</v>
      </c>
      <c r="R4" s="77">
        <f t="shared" si="0"/>
        <v>0.1206258820183351</v>
      </c>
      <c r="S4" s="77">
        <f t="shared" si="0"/>
        <v>0.1206258820183351</v>
      </c>
      <c r="T4" s="77">
        <f t="shared" si="0"/>
        <v>0.1206258820183351</v>
      </c>
      <c r="U4" s="77">
        <f t="shared" si="0"/>
        <v>0.1206258820183351</v>
      </c>
      <c r="V4" s="77">
        <f t="shared" si="0"/>
        <v>0.1206258820183351</v>
      </c>
      <c r="W4" s="77">
        <f t="shared" si="0"/>
        <v>0.1206258820183351</v>
      </c>
      <c r="X4" s="77">
        <f t="shared" si="0"/>
        <v>0.1206258820183351</v>
      </c>
      <c r="Y4" s="77">
        <f t="shared" si="0"/>
        <v>0.1206258820183351</v>
      </c>
      <c r="Z4" s="77">
        <f t="shared" si="0"/>
        <v>0.1206258820183351</v>
      </c>
      <c r="AA4" s="77">
        <f t="shared" si="0"/>
        <v>0.1206258820183351</v>
      </c>
      <c r="AB4" s="77">
        <f t="shared" si="0"/>
        <v>0.1206258820183351</v>
      </c>
      <c r="AC4" s="77">
        <f t="shared" si="0"/>
        <v>0.1206258820183351</v>
      </c>
      <c r="AD4" s="77">
        <f t="shared" si="0"/>
        <v>0.1206258820183351</v>
      </c>
      <c r="AE4" s="77">
        <f t="shared" si="0"/>
        <v>0.1206258820183351</v>
      </c>
      <c r="AF4" s="77">
        <f t="shared" si="0"/>
        <v>0.1206258820183351</v>
      </c>
      <c r="AG4" s="77">
        <f t="shared" si="0"/>
        <v>0.1206258820183351</v>
      </c>
      <c r="AH4" s="77">
        <f t="shared" si="0"/>
        <v>0.1206258820183351</v>
      </c>
      <c r="AI4" s="77">
        <f t="shared" si="0"/>
        <v>0.1206258820183351</v>
      </c>
    </row>
    <row r="5" spans="1:35" x14ac:dyDescent="0.45">
      <c r="A5" s="12" t="s">
        <v>315</v>
      </c>
      <c r="B5" s="77">
        <f>About!$G$59</f>
        <v>0</v>
      </c>
      <c r="C5" s="77">
        <f t="shared" si="1"/>
        <v>0</v>
      </c>
      <c r="D5" s="77">
        <f t="shared" si="0"/>
        <v>0</v>
      </c>
      <c r="E5" s="77">
        <f t="shared" si="0"/>
        <v>0</v>
      </c>
      <c r="F5" s="77">
        <f t="shared" si="0"/>
        <v>0</v>
      </c>
      <c r="G5" s="77">
        <f t="shared" si="0"/>
        <v>0</v>
      </c>
      <c r="H5" s="77">
        <f t="shared" si="0"/>
        <v>0</v>
      </c>
      <c r="I5" s="77">
        <f t="shared" si="0"/>
        <v>0</v>
      </c>
      <c r="J5" s="77">
        <f t="shared" si="0"/>
        <v>0</v>
      </c>
      <c r="K5" s="77">
        <f t="shared" si="0"/>
        <v>0</v>
      </c>
      <c r="L5" s="77">
        <f t="shared" si="0"/>
        <v>0</v>
      </c>
      <c r="M5" s="77">
        <f t="shared" si="0"/>
        <v>0</v>
      </c>
      <c r="N5" s="77">
        <f t="shared" si="0"/>
        <v>0</v>
      </c>
      <c r="O5" s="77">
        <f t="shared" si="0"/>
        <v>0</v>
      </c>
      <c r="P5" s="77">
        <f t="shared" si="0"/>
        <v>0</v>
      </c>
      <c r="Q5" s="77">
        <f t="shared" si="0"/>
        <v>0</v>
      </c>
      <c r="R5" s="77">
        <f t="shared" si="0"/>
        <v>0</v>
      </c>
      <c r="S5" s="77">
        <f t="shared" si="0"/>
        <v>0</v>
      </c>
      <c r="T5" s="77">
        <f t="shared" si="0"/>
        <v>0</v>
      </c>
      <c r="U5" s="77">
        <f t="shared" si="0"/>
        <v>0</v>
      </c>
      <c r="V5" s="77">
        <f t="shared" si="0"/>
        <v>0</v>
      </c>
      <c r="W5" s="77">
        <f t="shared" si="0"/>
        <v>0</v>
      </c>
      <c r="X5" s="77">
        <f t="shared" si="0"/>
        <v>0</v>
      </c>
      <c r="Y5" s="77">
        <f t="shared" si="0"/>
        <v>0</v>
      </c>
      <c r="Z5" s="77">
        <f t="shared" si="0"/>
        <v>0</v>
      </c>
      <c r="AA5" s="77">
        <f t="shared" si="0"/>
        <v>0</v>
      </c>
      <c r="AB5" s="77">
        <f t="shared" si="0"/>
        <v>0</v>
      </c>
      <c r="AC5" s="77">
        <f t="shared" si="0"/>
        <v>0</v>
      </c>
      <c r="AD5" s="77">
        <f t="shared" si="0"/>
        <v>0</v>
      </c>
      <c r="AE5" s="77">
        <f t="shared" si="0"/>
        <v>0</v>
      </c>
      <c r="AF5" s="77">
        <f t="shared" si="0"/>
        <v>0</v>
      </c>
      <c r="AG5" s="77">
        <f t="shared" si="0"/>
        <v>0</v>
      </c>
      <c r="AH5" s="77">
        <f t="shared" si="0"/>
        <v>0</v>
      </c>
      <c r="AI5" s="77">
        <f t="shared" si="0"/>
        <v>0</v>
      </c>
    </row>
    <row r="6" spans="1:35" x14ac:dyDescent="0.45">
      <c r="A6" s="12" t="s">
        <v>1179</v>
      </c>
      <c r="B6" s="77">
        <v>0</v>
      </c>
      <c r="C6" s="77">
        <f t="shared" si="1"/>
        <v>0</v>
      </c>
      <c r="D6" s="77">
        <f t="shared" si="0"/>
        <v>0</v>
      </c>
      <c r="E6" s="77">
        <f t="shared" si="0"/>
        <v>0</v>
      </c>
      <c r="F6" s="77">
        <f t="shared" si="0"/>
        <v>0</v>
      </c>
      <c r="G6" s="77">
        <f t="shared" si="0"/>
        <v>0</v>
      </c>
      <c r="H6" s="77">
        <f t="shared" si="0"/>
        <v>0</v>
      </c>
      <c r="I6" s="77">
        <f t="shared" si="0"/>
        <v>0</v>
      </c>
      <c r="J6" s="77">
        <f t="shared" si="0"/>
        <v>0</v>
      </c>
      <c r="K6" s="77">
        <f t="shared" si="0"/>
        <v>0</v>
      </c>
      <c r="L6" s="77">
        <f t="shared" si="0"/>
        <v>0</v>
      </c>
      <c r="M6" s="77">
        <f t="shared" si="0"/>
        <v>0</v>
      </c>
      <c r="N6" s="77">
        <f t="shared" si="0"/>
        <v>0</v>
      </c>
      <c r="O6" s="77">
        <f t="shared" si="0"/>
        <v>0</v>
      </c>
      <c r="P6" s="77">
        <f t="shared" si="0"/>
        <v>0</v>
      </c>
      <c r="Q6" s="77">
        <f t="shared" si="0"/>
        <v>0</v>
      </c>
      <c r="R6" s="77">
        <f t="shared" si="0"/>
        <v>0</v>
      </c>
      <c r="S6" s="77">
        <f t="shared" si="0"/>
        <v>0</v>
      </c>
      <c r="T6" s="77">
        <f t="shared" si="0"/>
        <v>0</v>
      </c>
      <c r="U6" s="77">
        <f t="shared" si="0"/>
        <v>0</v>
      </c>
      <c r="V6" s="77">
        <f t="shared" si="0"/>
        <v>0</v>
      </c>
      <c r="W6" s="77">
        <f t="shared" si="0"/>
        <v>0</v>
      </c>
      <c r="X6" s="77">
        <f t="shared" si="0"/>
        <v>0</v>
      </c>
      <c r="Y6" s="77">
        <f t="shared" si="0"/>
        <v>0</v>
      </c>
      <c r="Z6" s="77">
        <f t="shared" si="0"/>
        <v>0</v>
      </c>
      <c r="AA6" s="77">
        <f t="shared" si="0"/>
        <v>0</v>
      </c>
      <c r="AB6" s="77">
        <f t="shared" si="0"/>
        <v>0</v>
      </c>
      <c r="AC6" s="77">
        <f t="shared" si="0"/>
        <v>0</v>
      </c>
      <c r="AD6" s="77">
        <f t="shared" si="0"/>
        <v>0</v>
      </c>
      <c r="AE6" s="77">
        <f t="shared" si="0"/>
        <v>0</v>
      </c>
      <c r="AF6" s="77">
        <f t="shared" si="0"/>
        <v>0</v>
      </c>
      <c r="AG6" s="77">
        <f t="shared" si="0"/>
        <v>0</v>
      </c>
      <c r="AH6" s="77">
        <f t="shared" si="0"/>
        <v>0</v>
      </c>
      <c r="AI6" s="77">
        <f t="shared" si="0"/>
        <v>0</v>
      </c>
    </row>
    <row r="7" spans="1:35" x14ac:dyDescent="0.45">
      <c r="A7" s="12" t="s">
        <v>1180</v>
      </c>
      <c r="B7" s="77">
        <v>0</v>
      </c>
      <c r="C7" s="77">
        <f t="shared" si="1"/>
        <v>0</v>
      </c>
      <c r="D7" s="77">
        <f t="shared" si="0"/>
        <v>0</v>
      </c>
      <c r="E7" s="77">
        <f t="shared" si="0"/>
        <v>0</v>
      </c>
      <c r="F7" s="77">
        <f t="shared" si="0"/>
        <v>0</v>
      </c>
      <c r="G7" s="77">
        <f t="shared" si="0"/>
        <v>0</v>
      </c>
      <c r="H7" s="77">
        <f t="shared" si="0"/>
        <v>0</v>
      </c>
      <c r="I7" s="77">
        <f t="shared" si="0"/>
        <v>0</v>
      </c>
      <c r="J7" s="77">
        <f t="shared" si="0"/>
        <v>0</v>
      </c>
      <c r="K7" s="77">
        <f t="shared" si="0"/>
        <v>0</v>
      </c>
      <c r="L7" s="77">
        <f t="shared" si="0"/>
        <v>0</v>
      </c>
      <c r="M7" s="77">
        <f t="shared" si="0"/>
        <v>0</v>
      </c>
      <c r="N7" s="77">
        <f t="shared" si="0"/>
        <v>0</v>
      </c>
      <c r="O7" s="77">
        <f t="shared" si="0"/>
        <v>0</v>
      </c>
      <c r="P7" s="77">
        <f t="shared" si="0"/>
        <v>0</v>
      </c>
      <c r="Q7" s="77">
        <f t="shared" si="0"/>
        <v>0</v>
      </c>
      <c r="R7" s="77">
        <f t="shared" si="0"/>
        <v>0</v>
      </c>
      <c r="S7" s="77">
        <f t="shared" si="0"/>
        <v>0</v>
      </c>
      <c r="T7" s="77">
        <f t="shared" si="0"/>
        <v>0</v>
      </c>
      <c r="U7" s="77">
        <f t="shared" si="0"/>
        <v>0</v>
      </c>
      <c r="V7" s="77">
        <f t="shared" si="0"/>
        <v>0</v>
      </c>
      <c r="W7" s="77">
        <f t="shared" si="0"/>
        <v>0</v>
      </c>
      <c r="X7" s="77">
        <f t="shared" si="0"/>
        <v>0</v>
      </c>
      <c r="Y7" s="77">
        <f t="shared" si="0"/>
        <v>0</v>
      </c>
      <c r="Z7" s="77">
        <f t="shared" si="0"/>
        <v>0</v>
      </c>
      <c r="AA7" s="77">
        <f t="shared" si="0"/>
        <v>0</v>
      </c>
      <c r="AB7" s="77">
        <f t="shared" si="0"/>
        <v>0</v>
      </c>
      <c r="AC7" s="77">
        <f t="shared" si="0"/>
        <v>0</v>
      </c>
      <c r="AD7" s="77">
        <f t="shared" si="0"/>
        <v>0</v>
      </c>
      <c r="AE7" s="77">
        <f t="shared" si="0"/>
        <v>0</v>
      </c>
      <c r="AF7" s="77">
        <f t="shared" si="0"/>
        <v>0</v>
      </c>
      <c r="AG7" s="77">
        <f t="shared" si="0"/>
        <v>0</v>
      </c>
      <c r="AH7" s="77">
        <f t="shared" si="0"/>
        <v>0</v>
      </c>
      <c r="AI7" s="77">
        <f t="shared" si="0"/>
        <v>0</v>
      </c>
    </row>
    <row r="8" spans="1:35" x14ac:dyDescent="0.45">
      <c r="A8" s="12" t="s">
        <v>1181</v>
      </c>
      <c r="B8" s="77">
        <v>0</v>
      </c>
      <c r="C8" s="77">
        <f t="shared" si="1"/>
        <v>0</v>
      </c>
      <c r="D8" s="77">
        <f t="shared" si="0"/>
        <v>0</v>
      </c>
      <c r="E8" s="77">
        <f t="shared" si="0"/>
        <v>0</v>
      </c>
      <c r="F8" s="77">
        <f t="shared" si="0"/>
        <v>0</v>
      </c>
      <c r="G8" s="77">
        <f t="shared" si="0"/>
        <v>0</v>
      </c>
      <c r="H8" s="77">
        <f t="shared" si="0"/>
        <v>0</v>
      </c>
      <c r="I8" s="77">
        <f t="shared" si="0"/>
        <v>0</v>
      </c>
      <c r="J8" s="77">
        <f t="shared" si="0"/>
        <v>0</v>
      </c>
      <c r="K8" s="77">
        <f t="shared" si="0"/>
        <v>0</v>
      </c>
      <c r="L8" s="77">
        <f t="shared" si="0"/>
        <v>0</v>
      </c>
      <c r="M8" s="77">
        <f t="shared" si="0"/>
        <v>0</v>
      </c>
      <c r="N8" s="77">
        <f t="shared" si="0"/>
        <v>0</v>
      </c>
      <c r="O8" s="77">
        <f t="shared" si="0"/>
        <v>0</v>
      </c>
      <c r="P8" s="77">
        <f t="shared" si="0"/>
        <v>0</v>
      </c>
      <c r="Q8" s="77">
        <f t="shared" si="0"/>
        <v>0</v>
      </c>
      <c r="R8" s="77">
        <f t="shared" si="0"/>
        <v>0</v>
      </c>
      <c r="S8" s="77">
        <f t="shared" si="0"/>
        <v>0</v>
      </c>
      <c r="T8" s="77">
        <f t="shared" si="0"/>
        <v>0</v>
      </c>
      <c r="U8" s="77">
        <f t="shared" si="0"/>
        <v>0</v>
      </c>
      <c r="V8" s="77">
        <f t="shared" si="0"/>
        <v>0</v>
      </c>
      <c r="W8" s="77">
        <f t="shared" si="0"/>
        <v>0</v>
      </c>
      <c r="X8" s="77">
        <f t="shared" si="0"/>
        <v>0</v>
      </c>
      <c r="Y8" s="77">
        <f t="shared" si="0"/>
        <v>0</v>
      </c>
      <c r="Z8" s="77">
        <f t="shared" si="0"/>
        <v>0</v>
      </c>
      <c r="AA8" s="77">
        <f t="shared" si="0"/>
        <v>0</v>
      </c>
      <c r="AB8" s="77">
        <f t="shared" si="0"/>
        <v>0</v>
      </c>
      <c r="AC8" s="77">
        <f t="shared" si="0"/>
        <v>0</v>
      </c>
      <c r="AD8" s="77">
        <f t="shared" si="0"/>
        <v>0</v>
      </c>
      <c r="AE8" s="77">
        <f t="shared" si="0"/>
        <v>0</v>
      </c>
      <c r="AF8" s="77">
        <f t="shared" si="0"/>
        <v>0</v>
      </c>
      <c r="AG8" s="77">
        <f t="shared" si="0"/>
        <v>0</v>
      </c>
      <c r="AH8" s="77">
        <f t="shared" si="0"/>
        <v>0</v>
      </c>
      <c r="AI8" s="77">
        <f t="shared" si="0"/>
        <v>0</v>
      </c>
    </row>
    <row r="9" spans="1:35" x14ac:dyDescent="0.45">
      <c r="A9" s="12" t="s">
        <v>170</v>
      </c>
      <c r="B9" s="77">
        <f>'Start Year Taxes'!B10</f>
        <v>0.05</v>
      </c>
      <c r="C9" s="77">
        <f t="shared" si="1"/>
        <v>0.05</v>
      </c>
      <c r="D9" s="77">
        <f t="shared" si="0"/>
        <v>0.05</v>
      </c>
      <c r="E9" s="77">
        <f t="shared" si="0"/>
        <v>0.05</v>
      </c>
      <c r="F9" s="77">
        <f t="shared" si="0"/>
        <v>0.05</v>
      </c>
      <c r="G9" s="77">
        <f t="shared" si="0"/>
        <v>0.05</v>
      </c>
      <c r="H9" s="77">
        <f t="shared" si="0"/>
        <v>0.05</v>
      </c>
      <c r="I9" s="77">
        <f t="shared" si="0"/>
        <v>0.05</v>
      </c>
      <c r="J9" s="77">
        <f t="shared" si="0"/>
        <v>0.05</v>
      </c>
      <c r="K9" s="77">
        <f t="shared" si="0"/>
        <v>0.05</v>
      </c>
      <c r="L9" s="77">
        <f t="shared" si="0"/>
        <v>0.05</v>
      </c>
      <c r="M9" s="77">
        <f t="shared" si="0"/>
        <v>0.05</v>
      </c>
      <c r="N9" s="77">
        <f t="shared" si="0"/>
        <v>0.05</v>
      </c>
      <c r="O9" s="77">
        <f t="shared" si="0"/>
        <v>0.05</v>
      </c>
      <c r="P9" s="77">
        <f t="shared" si="0"/>
        <v>0.05</v>
      </c>
      <c r="Q9" s="77">
        <f t="shared" si="0"/>
        <v>0.05</v>
      </c>
      <c r="R9" s="77">
        <f t="shared" si="0"/>
        <v>0.05</v>
      </c>
      <c r="S9" s="77">
        <f t="shared" si="0"/>
        <v>0.05</v>
      </c>
      <c r="T9" s="77">
        <f t="shared" si="0"/>
        <v>0.05</v>
      </c>
      <c r="U9" s="77">
        <f t="shared" si="0"/>
        <v>0.05</v>
      </c>
      <c r="V9" s="77">
        <f t="shared" si="0"/>
        <v>0.05</v>
      </c>
      <c r="W9" s="77">
        <f t="shared" si="0"/>
        <v>0.05</v>
      </c>
      <c r="X9" s="77">
        <f t="shared" si="0"/>
        <v>0.05</v>
      </c>
      <c r="Y9" s="77">
        <f t="shared" si="0"/>
        <v>0.05</v>
      </c>
      <c r="Z9" s="77">
        <f t="shared" si="0"/>
        <v>0.05</v>
      </c>
      <c r="AA9" s="77">
        <f t="shared" si="0"/>
        <v>0.05</v>
      </c>
      <c r="AB9" s="77">
        <f t="shared" si="0"/>
        <v>0.05</v>
      </c>
      <c r="AC9" s="77">
        <f t="shared" si="0"/>
        <v>0.05</v>
      </c>
      <c r="AD9" s="77">
        <f t="shared" si="0"/>
        <v>0.05</v>
      </c>
      <c r="AE9" s="77">
        <f t="shared" si="0"/>
        <v>0.05</v>
      </c>
      <c r="AF9" s="77">
        <f t="shared" si="0"/>
        <v>0.05</v>
      </c>
      <c r="AG9" s="77">
        <f t="shared" si="0"/>
        <v>0.05</v>
      </c>
      <c r="AH9" s="77">
        <f t="shared" si="0"/>
        <v>0.05</v>
      </c>
      <c r="AI9" s="77">
        <f t="shared" ref="AI9" si="2">AH9</f>
        <v>0.05</v>
      </c>
    </row>
    <row r="10" spans="1:35" x14ac:dyDescent="0.45">
      <c r="A10" s="12" t="s">
        <v>316</v>
      </c>
      <c r="B10" s="77">
        <f>'Start Year Taxes'!B4</f>
        <v>0.49136152656008247</v>
      </c>
      <c r="C10" s="77">
        <f>B10</f>
        <v>0.49136152656008247</v>
      </c>
      <c r="D10" s="77">
        <f t="shared" ref="D10:AI17" si="3">C10</f>
        <v>0.49136152656008247</v>
      </c>
      <c r="E10" s="77">
        <f t="shared" si="3"/>
        <v>0.49136152656008247</v>
      </c>
      <c r="F10" s="77">
        <f t="shared" si="3"/>
        <v>0.49136152656008247</v>
      </c>
      <c r="G10" s="77">
        <f t="shared" si="3"/>
        <v>0.49136152656008247</v>
      </c>
      <c r="H10" s="77">
        <f t="shared" si="3"/>
        <v>0.49136152656008247</v>
      </c>
      <c r="I10" s="77">
        <f t="shared" si="3"/>
        <v>0.49136152656008247</v>
      </c>
      <c r="J10" s="77">
        <f t="shared" si="3"/>
        <v>0.49136152656008247</v>
      </c>
      <c r="K10" s="77">
        <f t="shared" si="3"/>
        <v>0.49136152656008247</v>
      </c>
      <c r="L10" s="77">
        <f t="shared" si="3"/>
        <v>0.49136152656008247</v>
      </c>
      <c r="M10" s="77">
        <f t="shared" si="3"/>
        <v>0.49136152656008247</v>
      </c>
      <c r="N10" s="77">
        <f t="shared" si="3"/>
        <v>0.49136152656008247</v>
      </c>
      <c r="O10" s="77">
        <f t="shared" si="3"/>
        <v>0.49136152656008247</v>
      </c>
      <c r="P10" s="77">
        <f t="shared" si="3"/>
        <v>0.49136152656008247</v>
      </c>
      <c r="Q10" s="77">
        <f t="shared" si="3"/>
        <v>0.49136152656008247</v>
      </c>
      <c r="R10" s="77">
        <f t="shared" si="3"/>
        <v>0.49136152656008247</v>
      </c>
      <c r="S10" s="77">
        <f t="shared" si="3"/>
        <v>0.49136152656008247</v>
      </c>
      <c r="T10" s="77">
        <f t="shared" si="3"/>
        <v>0.49136152656008247</v>
      </c>
      <c r="U10" s="77">
        <f t="shared" si="3"/>
        <v>0.49136152656008247</v>
      </c>
      <c r="V10" s="77">
        <f t="shared" si="3"/>
        <v>0.49136152656008247</v>
      </c>
      <c r="W10" s="77">
        <f t="shared" si="3"/>
        <v>0.49136152656008247</v>
      </c>
      <c r="X10" s="77">
        <f t="shared" si="3"/>
        <v>0.49136152656008247</v>
      </c>
      <c r="Y10" s="77">
        <f t="shared" si="3"/>
        <v>0.49136152656008247</v>
      </c>
      <c r="Z10" s="77">
        <f t="shared" si="3"/>
        <v>0.49136152656008247</v>
      </c>
      <c r="AA10" s="77">
        <f t="shared" si="3"/>
        <v>0.49136152656008247</v>
      </c>
      <c r="AB10" s="77">
        <f t="shared" si="3"/>
        <v>0.49136152656008247</v>
      </c>
      <c r="AC10" s="77">
        <f t="shared" si="3"/>
        <v>0.49136152656008247</v>
      </c>
      <c r="AD10" s="77">
        <f t="shared" si="3"/>
        <v>0.49136152656008247</v>
      </c>
      <c r="AE10" s="77">
        <f t="shared" si="3"/>
        <v>0.49136152656008247</v>
      </c>
      <c r="AF10" s="77">
        <f t="shared" si="3"/>
        <v>0.49136152656008247</v>
      </c>
      <c r="AG10" s="77">
        <f t="shared" si="3"/>
        <v>0.49136152656008247</v>
      </c>
      <c r="AH10" s="77">
        <f t="shared" si="3"/>
        <v>0.49136152656008247</v>
      </c>
      <c r="AI10" s="77">
        <f t="shared" si="3"/>
        <v>0.49136152656008247</v>
      </c>
    </row>
    <row r="11" spans="1:35" x14ac:dyDescent="0.45">
      <c r="A11" s="12" t="s">
        <v>317</v>
      </c>
      <c r="B11" s="77">
        <f>'Start Year Taxes'!B5</f>
        <v>0.37339233854238696</v>
      </c>
      <c r="C11" s="77">
        <f>B11</f>
        <v>0.37339233854238696</v>
      </c>
      <c r="D11" s="77">
        <f t="shared" si="3"/>
        <v>0.37339233854238696</v>
      </c>
      <c r="E11" s="77">
        <f t="shared" si="3"/>
        <v>0.37339233854238696</v>
      </c>
      <c r="F11" s="77">
        <f t="shared" si="3"/>
        <v>0.37339233854238696</v>
      </c>
      <c r="G11" s="77">
        <f t="shared" si="3"/>
        <v>0.37339233854238696</v>
      </c>
      <c r="H11" s="77">
        <f t="shared" si="3"/>
        <v>0.37339233854238696</v>
      </c>
      <c r="I11" s="77">
        <f t="shared" si="3"/>
        <v>0.37339233854238696</v>
      </c>
      <c r="J11" s="77">
        <f t="shared" si="3"/>
        <v>0.37339233854238696</v>
      </c>
      <c r="K11" s="77">
        <f t="shared" si="3"/>
        <v>0.37339233854238696</v>
      </c>
      <c r="L11" s="77">
        <f t="shared" si="3"/>
        <v>0.37339233854238696</v>
      </c>
      <c r="M11" s="77">
        <f t="shared" si="3"/>
        <v>0.37339233854238696</v>
      </c>
      <c r="N11" s="77">
        <f t="shared" si="3"/>
        <v>0.37339233854238696</v>
      </c>
      <c r="O11" s="77">
        <f t="shared" si="3"/>
        <v>0.37339233854238696</v>
      </c>
      <c r="P11" s="77">
        <f t="shared" si="3"/>
        <v>0.37339233854238696</v>
      </c>
      <c r="Q11" s="77">
        <f t="shared" si="3"/>
        <v>0.37339233854238696</v>
      </c>
      <c r="R11" s="77">
        <f t="shared" si="3"/>
        <v>0.37339233854238696</v>
      </c>
      <c r="S11" s="77">
        <f t="shared" si="3"/>
        <v>0.37339233854238696</v>
      </c>
      <c r="T11" s="77">
        <f t="shared" si="3"/>
        <v>0.37339233854238696</v>
      </c>
      <c r="U11" s="77">
        <f t="shared" si="3"/>
        <v>0.37339233854238696</v>
      </c>
      <c r="V11" s="77">
        <f t="shared" si="3"/>
        <v>0.37339233854238696</v>
      </c>
      <c r="W11" s="77">
        <f t="shared" si="3"/>
        <v>0.37339233854238696</v>
      </c>
      <c r="X11" s="77">
        <f t="shared" si="3"/>
        <v>0.37339233854238696</v>
      </c>
      <c r="Y11" s="77">
        <f t="shared" si="3"/>
        <v>0.37339233854238696</v>
      </c>
      <c r="Z11" s="77">
        <f t="shared" si="3"/>
        <v>0.37339233854238696</v>
      </c>
      <c r="AA11" s="77">
        <f t="shared" si="3"/>
        <v>0.37339233854238696</v>
      </c>
      <c r="AB11" s="77">
        <f t="shared" si="3"/>
        <v>0.37339233854238696</v>
      </c>
      <c r="AC11" s="77">
        <f t="shared" si="3"/>
        <v>0.37339233854238696</v>
      </c>
      <c r="AD11" s="77">
        <f t="shared" si="3"/>
        <v>0.37339233854238696</v>
      </c>
      <c r="AE11" s="77">
        <f t="shared" si="3"/>
        <v>0.37339233854238696</v>
      </c>
      <c r="AF11" s="77">
        <f t="shared" si="3"/>
        <v>0.37339233854238696</v>
      </c>
      <c r="AG11" s="77">
        <f t="shared" si="3"/>
        <v>0.37339233854238696</v>
      </c>
      <c r="AH11" s="77">
        <f t="shared" si="3"/>
        <v>0.37339233854238696</v>
      </c>
      <c r="AI11" s="77">
        <f t="shared" si="3"/>
        <v>0.37339233854238696</v>
      </c>
    </row>
    <row r="12" spans="1:35" x14ac:dyDescent="0.45">
      <c r="A12" s="12" t="s">
        <v>318</v>
      </c>
      <c r="B12" s="77">
        <f>'Start Year Taxes'!B7</f>
        <v>0.05</v>
      </c>
      <c r="C12" s="77">
        <f>B12</f>
        <v>0.05</v>
      </c>
      <c r="D12" s="77">
        <f t="shared" si="3"/>
        <v>0.05</v>
      </c>
      <c r="E12" s="77">
        <f t="shared" si="3"/>
        <v>0.05</v>
      </c>
      <c r="F12" s="77">
        <f t="shared" si="3"/>
        <v>0.05</v>
      </c>
      <c r="G12" s="77">
        <f t="shared" si="3"/>
        <v>0.05</v>
      </c>
      <c r="H12" s="77">
        <f t="shared" si="3"/>
        <v>0.05</v>
      </c>
      <c r="I12" s="77">
        <f t="shared" si="3"/>
        <v>0.05</v>
      </c>
      <c r="J12" s="77">
        <f t="shared" si="3"/>
        <v>0.05</v>
      </c>
      <c r="K12" s="77">
        <f t="shared" si="3"/>
        <v>0.05</v>
      </c>
      <c r="L12" s="77">
        <f t="shared" si="3"/>
        <v>0.05</v>
      </c>
      <c r="M12" s="77">
        <f t="shared" si="3"/>
        <v>0.05</v>
      </c>
      <c r="N12" s="77">
        <f t="shared" si="3"/>
        <v>0.05</v>
      </c>
      <c r="O12" s="77">
        <f t="shared" si="3"/>
        <v>0.05</v>
      </c>
      <c r="P12" s="77">
        <f t="shared" si="3"/>
        <v>0.05</v>
      </c>
      <c r="Q12" s="77">
        <f t="shared" si="3"/>
        <v>0.05</v>
      </c>
      <c r="R12" s="77">
        <f t="shared" si="3"/>
        <v>0.05</v>
      </c>
      <c r="S12" s="77">
        <f t="shared" si="3"/>
        <v>0.05</v>
      </c>
      <c r="T12" s="77">
        <f t="shared" si="3"/>
        <v>0.05</v>
      </c>
      <c r="U12" s="77">
        <f t="shared" si="3"/>
        <v>0.05</v>
      </c>
      <c r="V12" s="77">
        <f t="shared" si="3"/>
        <v>0.05</v>
      </c>
      <c r="W12" s="77">
        <f t="shared" si="3"/>
        <v>0.05</v>
      </c>
      <c r="X12" s="77">
        <f t="shared" si="3"/>
        <v>0.05</v>
      </c>
      <c r="Y12" s="77">
        <f t="shared" si="3"/>
        <v>0.05</v>
      </c>
      <c r="Z12" s="77">
        <f t="shared" si="3"/>
        <v>0.05</v>
      </c>
      <c r="AA12" s="77">
        <f t="shared" si="3"/>
        <v>0.05</v>
      </c>
      <c r="AB12" s="77">
        <f t="shared" si="3"/>
        <v>0.05</v>
      </c>
      <c r="AC12" s="77">
        <f t="shared" si="3"/>
        <v>0.05</v>
      </c>
      <c r="AD12" s="77">
        <f t="shared" si="3"/>
        <v>0.05</v>
      </c>
      <c r="AE12" s="77">
        <f t="shared" si="3"/>
        <v>0.05</v>
      </c>
      <c r="AF12" s="77">
        <f t="shared" si="3"/>
        <v>0.05</v>
      </c>
      <c r="AG12" s="77">
        <f t="shared" si="3"/>
        <v>0.05</v>
      </c>
      <c r="AH12" s="77">
        <f t="shared" si="3"/>
        <v>0.05</v>
      </c>
      <c r="AI12" s="77">
        <f t="shared" si="3"/>
        <v>0.05</v>
      </c>
    </row>
    <row r="13" spans="1:35" x14ac:dyDescent="0.45">
      <c r="A13" s="12" t="s">
        <v>49</v>
      </c>
      <c r="B13" s="77">
        <f>'Start Year Taxes'!B8</f>
        <v>0.05</v>
      </c>
      <c r="C13" s="77">
        <f>B13</f>
        <v>0.05</v>
      </c>
      <c r="D13" s="77">
        <f t="shared" si="3"/>
        <v>0.05</v>
      </c>
      <c r="E13" s="77">
        <f t="shared" si="3"/>
        <v>0.05</v>
      </c>
      <c r="F13" s="77">
        <f t="shared" si="3"/>
        <v>0.05</v>
      </c>
      <c r="G13" s="77">
        <f t="shared" si="3"/>
        <v>0.05</v>
      </c>
      <c r="H13" s="77">
        <f t="shared" si="3"/>
        <v>0.05</v>
      </c>
      <c r="I13" s="77">
        <f t="shared" si="3"/>
        <v>0.05</v>
      </c>
      <c r="J13" s="77">
        <f t="shared" si="3"/>
        <v>0.05</v>
      </c>
      <c r="K13" s="77">
        <f t="shared" si="3"/>
        <v>0.05</v>
      </c>
      <c r="L13" s="77">
        <f t="shared" si="3"/>
        <v>0.05</v>
      </c>
      <c r="M13" s="77">
        <f t="shared" si="3"/>
        <v>0.05</v>
      </c>
      <c r="N13" s="77">
        <f t="shared" si="3"/>
        <v>0.05</v>
      </c>
      <c r="O13" s="77">
        <f t="shared" si="3"/>
        <v>0.05</v>
      </c>
      <c r="P13" s="77">
        <f t="shared" si="3"/>
        <v>0.05</v>
      </c>
      <c r="Q13" s="77">
        <f t="shared" si="3"/>
        <v>0.05</v>
      </c>
      <c r="R13" s="77">
        <f t="shared" si="3"/>
        <v>0.05</v>
      </c>
      <c r="S13" s="77">
        <f t="shared" si="3"/>
        <v>0.05</v>
      </c>
      <c r="T13" s="77">
        <f t="shared" si="3"/>
        <v>0.05</v>
      </c>
      <c r="U13" s="77">
        <f t="shared" si="3"/>
        <v>0.05</v>
      </c>
      <c r="V13" s="77">
        <f t="shared" si="3"/>
        <v>0.05</v>
      </c>
      <c r="W13" s="77">
        <f t="shared" si="3"/>
        <v>0.05</v>
      </c>
      <c r="X13" s="77">
        <f t="shared" si="3"/>
        <v>0.05</v>
      </c>
      <c r="Y13" s="77">
        <f t="shared" si="3"/>
        <v>0.05</v>
      </c>
      <c r="Z13" s="77">
        <f t="shared" si="3"/>
        <v>0.05</v>
      </c>
      <c r="AA13" s="77">
        <f t="shared" si="3"/>
        <v>0.05</v>
      </c>
      <c r="AB13" s="77">
        <f t="shared" si="3"/>
        <v>0.05</v>
      </c>
      <c r="AC13" s="77">
        <f t="shared" si="3"/>
        <v>0.05</v>
      </c>
      <c r="AD13" s="77">
        <f t="shared" si="3"/>
        <v>0.05</v>
      </c>
      <c r="AE13" s="77">
        <f t="shared" si="3"/>
        <v>0.05</v>
      </c>
      <c r="AF13" s="77">
        <f t="shared" si="3"/>
        <v>0.05</v>
      </c>
      <c r="AG13" s="77">
        <f t="shared" si="3"/>
        <v>0.05</v>
      </c>
      <c r="AH13" s="77">
        <f t="shared" si="3"/>
        <v>0.05</v>
      </c>
      <c r="AI13" s="77">
        <f t="shared" si="3"/>
        <v>0.05</v>
      </c>
    </row>
    <row r="14" spans="1:35" x14ac:dyDescent="0.45">
      <c r="A14" s="12" t="s">
        <v>1185</v>
      </c>
      <c r="B14" s="77">
        <f>'Start Year Taxes'!B6</f>
        <v>0.10387508175277957</v>
      </c>
      <c r="C14" s="77">
        <f>B14</f>
        <v>0.10387508175277957</v>
      </c>
      <c r="D14" s="77">
        <f t="shared" si="3"/>
        <v>0.10387508175277957</v>
      </c>
      <c r="E14" s="77">
        <f t="shared" si="3"/>
        <v>0.10387508175277957</v>
      </c>
      <c r="F14" s="77">
        <f t="shared" si="3"/>
        <v>0.10387508175277957</v>
      </c>
      <c r="G14" s="77">
        <f t="shared" si="3"/>
        <v>0.10387508175277957</v>
      </c>
      <c r="H14" s="77">
        <f t="shared" si="3"/>
        <v>0.10387508175277957</v>
      </c>
      <c r="I14" s="77">
        <f t="shared" si="3"/>
        <v>0.10387508175277957</v>
      </c>
      <c r="J14" s="77">
        <f t="shared" si="3"/>
        <v>0.10387508175277957</v>
      </c>
      <c r="K14" s="77">
        <f t="shared" si="3"/>
        <v>0.10387508175277957</v>
      </c>
      <c r="L14" s="77">
        <f t="shared" si="3"/>
        <v>0.10387508175277957</v>
      </c>
      <c r="M14" s="77">
        <f t="shared" si="3"/>
        <v>0.10387508175277957</v>
      </c>
      <c r="N14" s="77">
        <f t="shared" si="3"/>
        <v>0.10387508175277957</v>
      </c>
      <c r="O14" s="77">
        <f t="shared" si="3"/>
        <v>0.10387508175277957</v>
      </c>
      <c r="P14" s="77">
        <f t="shared" si="3"/>
        <v>0.10387508175277957</v>
      </c>
      <c r="Q14" s="77">
        <f t="shared" si="3"/>
        <v>0.10387508175277957</v>
      </c>
      <c r="R14" s="77">
        <f t="shared" si="3"/>
        <v>0.10387508175277957</v>
      </c>
      <c r="S14" s="77">
        <f t="shared" si="3"/>
        <v>0.10387508175277957</v>
      </c>
      <c r="T14" s="77">
        <f t="shared" si="3"/>
        <v>0.10387508175277957</v>
      </c>
      <c r="U14" s="77">
        <f t="shared" si="3"/>
        <v>0.10387508175277957</v>
      </c>
      <c r="V14" s="77">
        <f t="shared" si="3"/>
        <v>0.10387508175277957</v>
      </c>
      <c r="W14" s="77">
        <f t="shared" si="3"/>
        <v>0.10387508175277957</v>
      </c>
      <c r="X14" s="77">
        <f t="shared" si="3"/>
        <v>0.10387508175277957</v>
      </c>
      <c r="Y14" s="77">
        <f t="shared" si="3"/>
        <v>0.10387508175277957</v>
      </c>
      <c r="Z14" s="77">
        <f t="shared" si="3"/>
        <v>0.10387508175277957</v>
      </c>
      <c r="AA14" s="77">
        <f t="shared" si="3"/>
        <v>0.10387508175277957</v>
      </c>
      <c r="AB14" s="77">
        <f t="shared" si="3"/>
        <v>0.10387508175277957</v>
      </c>
      <c r="AC14" s="77">
        <f t="shared" si="3"/>
        <v>0.10387508175277957</v>
      </c>
      <c r="AD14" s="77">
        <f t="shared" si="3"/>
        <v>0.10387508175277957</v>
      </c>
      <c r="AE14" s="77">
        <f t="shared" si="3"/>
        <v>0.10387508175277957</v>
      </c>
      <c r="AF14" s="77">
        <f t="shared" si="3"/>
        <v>0.10387508175277957</v>
      </c>
      <c r="AG14" s="77">
        <f t="shared" si="3"/>
        <v>0.10387508175277957</v>
      </c>
      <c r="AH14" s="77">
        <f t="shared" si="3"/>
        <v>0.10387508175277957</v>
      </c>
      <c r="AI14" s="77">
        <f t="shared" si="3"/>
        <v>0.10387508175277957</v>
      </c>
    </row>
    <row r="15" spans="1:35" x14ac:dyDescent="0.45">
      <c r="A15" s="12" t="s">
        <v>51</v>
      </c>
      <c r="B15" s="77">
        <v>0</v>
      </c>
      <c r="C15" s="77">
        <f t="shared" ref="C15:C17" si="4">B15</f>
        <v>0</v>
      </c>
      <c r="D15" s="77">
        <f t="shared" si="3"/>
        <v>0</v>
      </c>
      <c r="E15" s="77">
        <f t="shared" si="3"/>
        <v>0</v>
      </c>
      <c r="F15" s="77">
        <f t="shared" si="3"/>
        <v>0</v>
      </c>
      <c r="G15" s="77">
        <f t="shared" si="3"/>
        <v>0</v>
      </c>
      <c r="H15" s="77">
        <f t="shared" si="3"/>
        <v>0</v>
      </c>
      <c r="I15" s="77">
        <f t="shared" si="3"/>
        <v>0</v>
      </c>
      <c r="J15" s="77">
        <f t="shared" si="3"/>
        <v>0</v>
      </c>
      <c r="K15" s="77">
        <f t="shared" si="3"/>
        <v>0</v>
      </c>
      <c r="L15" s="77">
        <f t="shared" si="3"/>
        <v>0</v>
      </c>
      <c r="M15" s="77">
        <f t="shared" si="3"/>
        <v>0</v>
      </c>
      <c r="N15" s="77">
        <f t="shared" si="3"/>
        <v>0</v>
      </c>
      <c r="O15" s="77">
        <f t="shared" si="3"/>
        <v>0</v>
      </c>
      <c r="P15" s="77">
        <f t="shared" si="3"/>
        <v>0</v>
      </c>
      <c r="Q15" s="77">
        <f t="shared" si="3"/>
        <v>0</v>
      </c>
      <c r="R15" s="77">
        <f t="shared" si="3"/>
        <v>0</v>
      </c>
      <c r="S15" s="77">
        <f t="shared" si="3"/>
        <v>0</v>
      </c>
      <c r="T15" s="77">
        <f t="shared" si="3"/>
        <v>0</v>
      </c>
      <c r="U15" s="77">
        <f t="shared" si="3"/>
        <v>0</v>
      </c>
      <c r="V15" s="77">
        <f t="shared" si="3"/>
        <v>0</v>
      </c>
      <c r="W15" s="77">
        <f t="shared" si="3"/>
        <v>0</v>
      </c>
      <c r="X15" s="77">
        <f t="shared" si="3"/>
        <v>0</v>
      </c>
      <c r="Y15" s="77">
        <f t="shared" si="3"/>
        <v>0</v>
      </c>
      <c r="Z15" s="77">
        <f t="shared" si="3"/>
        <v>0</v>
      </c>
      <c r="AA15" s="77">
        <f t="shared" si="3"/>
        <v>0</v>
      </c>
      <c r="AB15" s="77">
        <f t="shared" si="3"/>
        <v>0</v>
      </c>
      <c r="AC15" s="77">
        <f t="shared" si="3"/>
        <v>0</v>
      </c>
      <c r="AD15" s="77">
        <f t="shared" si="3"/>
        <v>0</v>
      </c>
      <c r="AE15" s="77">
        <f t="shared" si="3"/>
        <v>0</v>
      </c>
      <c r="AF15" s="77">
        <f t="shared" si="3"/>
        <v>0</v>
      </c>
      <c r="AG15" s="77">
        <f t="shared" si="3"/>
        <v>0</v>
      </c>
      <c r="AH15" s="77">
        <f t="shared" si="3"/>
        <v>0</v>
      </c>
      <c r="AI15" s="77">
        <f t="shared" si="3"/>
        <v>0</v>
      </c>
    </row>
    <row r="16" spans="1:35" x14ac:dyDescent="0.45">
      <c r="A16" s="12" t="s">
        <v>1187</v>
      </c>
      <c r="B16" s="77">
        <f>0</f>
        <v>0</v>
      </c>
      <c r="C16" s="77">
        <f t="shared" si="4"/>
        <v>0</v>
      </c>
      <c r="D16" s="77">
        <f t="shared" si="3"/>
        <v>0</v>
      </c>
      <c r="E16" s="77">
        <f t="shared" si="3"/>
        <v>0</v>
      </c>
      <c r="F16" s="77">
        <f t="shared" si="3"/>
        <v>0</v>
      </c>
      <c r="G16" s="77">
        <f t="shared" si="3"/>
        <v>0</v>
      </c>
      <c r="H16" s="77">
        <f t="shared" si="3"/>
        <v>0</v>
      </c>
      <c r="I16" s="77">
        <f t="shared" si="3"/>
        <v>0</v>
      </c>
      <c r="J16" s="77">
        <f t="shared" si="3"/>
        <v>0</v>
      </c>
      <c r="K16" s="77">
        <f t="shared" si="3"/>
        <v>0</v>
      </c>
      <c r="L16" s="77">
        <f t="shared" si="3"/>
        <v>0</v>
      </c>
      <c r="M16" s="77">
        <f t="shared" si="3"/>
        <v>0</v>
      </c>
      <c r="N16" s="77">
        <f t="shared" si="3"/>
        <v>0</v>
      </c>
      <c r="O16" s="77">
        <f t="shared" si="3"/>
        <v>0</v>
      </c>
      <c r="P16" s="77">
        <f t="shared" si="3"/>
        <v>0</v>
      </c>
      <c r="Q16" s="77">
        <f t="shared" si="3"/>
        <v>0</v>
      </c>
      <c r="R16" s="77">
        <f t="shared" si="3"/>
        <v>0</v>
      </c>
      <c r="S16" s="77">
        <f t="shared" si="3"/>
        <v>0</v>
      </c>
      <c r="T16" s="77">
        <f t="shared" si="3"/>
        <v>0</v>
      </c>
      <c r="U16" s="77">
        <f t="shared" si="3"/>
        <v>0</v>
      </c>
      <c r="V16" s="77">
        <f t="shared" si="3"/>
        <v>0</v>
      </c>
      <c r="W16" s="77">
        <f t="shared" si="3"/>
        <v>0</v>
      </c>
      <c r="X16" s="77">
        <f t="shared" si="3"/>
        <v>0</v>
      </c>
      <c r="Y16" s="77">
        <f t="shared" si="3"/>
        <v>0</v>
      </c>
      <c r="Z16" s="77">
        <f t="shared" si="3"/>
        <v>0</v>
      </c>
      <c r="AA16" s="77">
        <f t="shared" si="3"/>
        <v>0</v>
      </c>
      <c r="AB16" s="77">
        <f t="shared" si="3"/>
        <v>0</v>
      </c>
      <c r="AC16" s="77">
        <f t="shared" si="3"/>
        <v>0</v>
      </c>
      <c r="AD16" s="77">
        <f t="shared" si="3"/>
        <v>0</v>
      </c>
      <c r="AE16" s="77">
        <f t="shared" si="3"/>
        <v>0</v>
      </c>
      <c r="AF16" s="77">
        <f t="shared" si="3"/>
        <v>0</v>
      </c>
      <c r="AG16" s="77">
        <f t="shared" si="3"/>
        <v>0</v>
      </c>
      <c r="AH16" s="77">
        <f t="shared" si="3"/>
        <v>0</v>
      </c>
      <c r="AI16" s="77">
        <f t="shared" si="3"/>
        <v>0</v>
      </c>
    </row>
    <row r="17" spans="1:35" x14ac:dyDescent="0.45">
      <c r="A17" s="12" t="s">
        <v>320</v>
      </c>
      <c r="B17" s="77">
        <f>'Start Year Taxes'!B11</f>
        <v>0.19727706611116066</v>
      </c>
      <c r="C17" s="77">
        <f t="shared" si="4"/>
        <v>0.19727706611116066</v>
      </c>
      <c r="D17" s="77">
        <f t="shared" si="3"/>
        <v>0.19727706611116066</v>
      </c>
      <c r="E17" s="77">
        <f t="shared" si="3"/>
        <v>0.19727706611116066</v>
      </c>
      <c r="F17" s="77">
        <f t="shared" si="3"/>
        <v>0.19727706611116066</v>
      </c>
      <c r="G17" s="77">
        <f t="shared" si="3"/>
        <v>0.19727706611116066</v>
      </c>
      <c r="H17" s="77">
        <f t="shared" si="3"/>
        <v>0.19727706611116066</v>
      </c>
      <c r="I17" s="77">
        <f t="shared" si="3"/>
        <v>0.19727706611116066</v>
      </c>
      <c r="J17" s="77">
        <f t="shared" si="3"/>
        <v>0.19727706611116066</v>
      </c>
      <c r="K17" s="77">
        <f t="shared" si="3"/>
        <v>0.19727706611116066</v>
      </c>
      <c r="L17" s="77">
        <f t="shared" si="3"/>
        <v>0.19727706611116066</v>
      </c>
      <c r="M17" s="77">
        <f t="shared" si="3"/>
        <v>0.19727706611116066</v>
      </c>
      <c r="N17" s="77">
        <f t="shared" si="3"/>
        <v>0.19727706611116066</v>
      </c>
      <c r="O17" s="77">
        <f t="shared" si="3"/>
        <v>0.19727706611116066</v>
      </c>
      <c r="P17" s="77">
        <f t="shared" si="3"/>
        <v>0.19727706611116066</v>
      </c>
      <c r="Q17" s="77">
        <f t="shared" si="3"/>
        <v>0.19727706611116066</v>
      </c>
      <c r="R17" s="77">
        <f t="shared" si="3"/>
        <v>0.19727706611116066</v>
      </c>
      <c r="S17" s="77">
        <f t="shared" si="3"/>
        <v>0.19727706611116066</v>
      </c>
      <c r="T17" s="77">
        <f t="shared" si="3"/>
        <v>0.19727706611116066</v>
      </c>
      <c r="U17" s="77">
        <f t="shared" si="3"/>
        <v>0.19727706611116066</v>
      </c>
      <c r="V17" s="77">
        <f t="shared" si="3"/>
        <v>0.19727706611116066</v>
      </c>
      <c r="W17" s="77">
        <f t="shared" si="3"/>
        <v>0.19727706611116066</v>
      </c>
      <c r="X17" s="77">
        <f t="shared" si="3"/>
        <v>0.19727706611116066</v>
      </c>
      <c r="Y17" s="77">
        <f t="shared" si="3"/>
        <v>0.19727706611116066</v>
      </c>
      <c r="Z17" s="77">
        <f t="shared" si="3"/>
        <v>0.19727706611116066</v>
      </c>
      <c r="AA17" s="77">
        <f t="shared" si="3"/>
        <v>0.19727706611116066</v>
      </c>
      <c r="AB17" s="77">
        <f t="shared" si="3"/>
        <v>0.19727706611116066</v>
      </c>
      <c r="AC17" s="77">
        <f t="shared" si="3"/>
        <v>0.19727706611116066</v>
      </c>
      <c r="AD17" s="77">
        <f t="shared" si="3"/>
        <v>0.19727706611116066</v>
      </c>
      <c r="AE17" s="77">
        <f t="shared" si="3"/>
        <v>0.19727706611116066</v>
      </c>
      <c r="AF17" s="77">
        <f t="shared" si="3"/>
        <v>0.19727706611116066</v>
      </c>
      <c r="AG17" s="77">
        <f t="shared" si="3"/>
        <v>0.19727706611116066</v>
      </c>
      <c r="AH17" s="77">
        <f t="shared" si="3"/>
        <v>0.19727706611116066</v>
      </c>
      <c r="AI17" s="77">
        <f t="shared" ref="D17:AI22" si="5">AH17</f>
        <v>0.19727706611116066</v>
      </c>
    </row>
    <row r="18" spans="1:35" x14ac:dyDescent="0.45">
      <c r="A18" s="12" t="s">
        <v>321</v>
      </c>
      <c r="B18" s="77">
        <f>'Start Year Taxes'!B12</f>
        <v>4.9553227013645E-2</v>
      </c>
      <c r="C18" s="77">
        <f>B18</f>
        <v>4.9553227013645E-2</v>
      </c>
      <c r="D18" s="77">
        <f t="shared" si="5"/>
        <v>4.9553227013645E-2</v>
      </c>
      <c r="E18" s="77">
        <f t="shared" si="5"/>
        <v>4.9553227013645E-2</v>
      </c>
      <c r="F18" s="77">
        <f t="shared" si="5"/>
        <v>4.9553227013645E-2</v>
      </c>
      <c r="G18" s="77">
        <f t="shared" si="5"/>
        <v>4.9553227013645E-2</v>
      </c>
      <c r="H18" s="77">
        <f t="shared" si="5"/>
        <v>4.9553227013645E-2</v>
      </c>
      <c r="I18" s="77">
        <f t="shared" si="5"/>
        <v>4.9553227013645E-2</v>
      </c>
      <c r="J18" s="77">
        <f t="shared" si="5"/>
        <v>4.9553227013645E-2</v>
      </c>
      <c r="K18" s="77">
        <f t="shared" si="5"/>
        <v>4.9553227013645E-2</v>
      </c>
      <c r="L18" s="77">
        <f t="shared" si="5"/>
        <v>4.9553227013645E-2</v>
      </c>
      <c r="M18" s="77">
        <f t="shared" si="5"/>
        <v>4.9553227013645E-2</v>
      </c>
      <c r="N18" s="77">
        <f t="shared" si="5"/>
        <v>4.9553227013645E-2</v>
      </c>
      <c r="O18" s="77">
        <f t="shared" si="5"/>
        <v>4.9553227013645E-2</v>
      </c>
      <c r="P18" s="77">
        <f t="shared" si="5"/>
        <v>4.9553227013645E-2</v>
      </c>
      <c r="Q18" s="77">
        <f t="shared" si="5"/>
        <v>4.9553227013645E-2</v>
      </c>
      <c r="R18" s="77">
        <f t="shared" si="5"/>
        <v>4.9553227013645E-2</v>
      </c>
      <c r="S18" s="77">
        <f t="shared" si="5"/>
        <v>4.9553227013645E-2</v>
      </c>
      <c r="T18" s="77">
        <f t="shared" si="5"/>
        <v>4.9553227013645E-2</v>
      </c>
      <c r="U18" s="77">
        <f t="shared" si="5"/>
        <v>4.9553227013645E-2</v>
      </c>
      <c r="V18" s="77">
        <f t="shared" si="5"/>
        <v>4.9553227013645E-2</v>
      </c>
      <c r="W18" s="77">
        <f t="shared" si="5"/>
        <v>4.9553227013645E-2</v>
      </c>
      <c r="X18" s="77">
        <f t="shared" si="5"/>
        <v>4.9553227013645E-2</v>
      </c>
      <c r="Y18" s="77">
        <f t="shared" si="5"/>
        <v>4.9553227013645E-2</v>
      </c>
      <c r="Z18" s="77">
        <f t="shared" si="5"/>
        <v>4.9553227013645E-2</v>
      </c>
      <c r="AA18" s="77">
        <f t="shared" si="5"/>
        <v>4.9553227013645E-2</v>
      </c>
      <c r="AB18" s="77">
        <f t="shared" si="5"/>
        <v>4.9553227013645E-2</v>
      </c>
      <c r="AC18" s="77">
        <f t="shared" si="5"/>
        <v>4.9553227013645E-2</v>
      </c>
      <c r="AD18" s="77">
        <f t="shared" si="5"/>
        <v>4.9553227013645E-2</v>
      </c>
      <c r="AE18" s="77">
        <f t="shared" si="5"/>
        <v>4.9553227013645E-2</v>
      </c>
      <c r="AF18" s="77">
        <f t="shared" si="5"/>
        <v>4.9553227013645E-2</v>
      </c>
      <c r="AG18" s="77">
        <f t="shared" si="5"/>
        <v>4.9553227013645E-2</v>
      </c>
      <c r="AH18" s="77">
        <f t="shared" si="5"/>
        <v>4.9553227013645E-2</v>
      </c>
      <c r="AI18" s="77">
        <f t="shared" si="5"/>
        <v>4.9553227013645E-2</v>
      </c>
    </row>
    <row r="19" spans="1:35" x14ac:dyDescent="0.45">
      <c r="A19" s="12" t="s">
        <v>322</v>
      </c>
      <c r="B19" s="77">
        <f>'Start Year Taxes'!B13</f>
        <v>0.18</v>
      </c>
      <c r="C19" s="77">
        <f>B19</f>
        <v>0.18</v>
      </c>
      <c r="D19" s="77">
        <f t="shared" si="5"/>
        <v>0.18</v>
      </c>
      <c r="E19" s="77">
        <f t="shared" si="5"/>
        <v>0.18</v>
      </c>
      <c r="F19" s="77">
        <f t="shared" si="5"/>
        <v>0.18</v>
      </c>
      <c r="G19" s="77">
        <f t="shared" si="5"/>
        <v>0.18</v>
      </c>
      <c r="H19" s="77">
        <f t="shared" si="5"/>
        <v>0.18</v>
      </c>
      <c r="I19" s="77">
        <f t="shared" si="5"/>
        <v>0.18</v>
      </c>
      <c r="J19" s="77">
        <f t="shared" si="5"/>
        <v>0.18</v>
      </c>
      <c r="K19" s="77">
        <f t="shared" si="5"/>
        <v>0.18</v>
      </c>
      <c r="L19" s="77">
        <f t="shared" si="5"/>
        <v>0.18</v>
      </c>
      <c r="M19" s="77">
        <f t="shared" si="5"/>
        <v>0.18</v>
      </c>
      <c r="N19" s="77">
        <f t="shared" si="5"/>
        <v>0.18</v>
      </c>
      <c r="O19" s="77">
        <f t="shared" si="5"/>
        <v>0.18</v>
      </c>
      <c r="P19" s="77">
        <f t="shared" si="5"/>
        <v>0.18</v>
      </c>
      <c r="Q19" s="77">
        <f t="shared" si="5"/>
        <v>0.18</v>
      </c>
      <c r="R19" s="77">
        <f t="shared" si="5"/>
        <v>0.18</v>
      </c>
      <c r="S19" s="77">
        <f t="shared" si="5"/>
        <v>0.18</v>
      </c>
      <c r="T19" s="77">
        <f t="shared" si="5"/>
        <v>0.18</v>
      </c>
      <c r="U19" s="77">
        <f t="shared" si="5"/>
        <v>0.18</v>
      </c>
      <c r="V19" s="77">
        <f t="shared" si="5"/>
        <v>0.18</v>
      </c>
      <c r="W19" s="77">
        <f t="shared" si="5"/>
        <v>0.18</v>
      </c>
      <c r="X19" s="77">
        <f t="shared" si="5"/>
        <v>0.18</v>
      </c>
      <c r="Y19" s="77">
        <f t="shared" si="5"/>
        <v>0.18</v>
      </c>
      <c r="Z19" s="77">
        <f t="shared" si="5"/>
        <v>0.18</v>
      </c>
      <c r="AA19" s="77">
        <f t="shared" si="5"/>
        <v>0.18</v>
      </c>
      <c r="AB19" s="77">
        <f t="shared" si="5"/>
        <v>0.18</v>
      </c>
      <c r="AC19" s="77">
        <f t="shared" si="5"/>
        <v>0.18</v>
      </c>
      <c r="AD19" s="77">
        <f t="shared" si="5"/>
        <v>0.18</v>
      </c>
      <c r="AE19" s="77">
        <f t="shared" si="5"/>
        <v>0.18</v>
      </c>
      <c r="AF19" s="77">
        <f t="shared" si="5"/>
        <v>0.18</v>
      </c>
      <c r="AG19" s="77">
        <f t="shared" si="5"/>
        <v>0.18</v>
      </c>
      <c r="AH19" s="77">
        <f t="shared" si="5"/>
        <v>0.18</v>
      </c>
      <c r="AI19" s="77">
        <f t="shared" si="5"/>
        <v>0.18</v>
      </c>
    </row>
    <row r="20" spans="1:35" x14ac:dyDescent="0.45">
      <c r="A20" s="12" t="s">
        <v>323</v>
      </c>
      <c r="B20" s="77">
        <f>'Start Year Taxes'!B14</f>
        <v>0.05</v>
      </c>
      <c r="C20" s="77">
        <f>B20</f>
        <v>0.05</v>
      </c>
      <c r="D20" s="77">
        <f t="shared" si="5"/>
        <v>0.05</v>
      </c>
      <c r="E20" s="77">
        <f t="shared" si="5"/>
        <v>0.05</v>
      </c>
      <c r="F20" s="77">
        <f t="shared" si="5"/>
        <v>0.05</v>
      </c>
      <c r="G20" s="77">
        <f t="shared" si="5"/>
        <v>0.05</v>
      </c>
      <c r="H20" s="77">
        <f t="shared" si="5"/>
        <v>0.05</v>
      </c>
      <c r="I20" s="77">
        <f t="shared" si="5"/>
        <v>0.05</v>
      </c>
      <c r="J20" s="77">
        <f t="shared" si="5"/>
        <v>0.05</v>
      </c>
      <c r="K20" s="77">
        <f t="shared" si="5"/>
        <v>0.05</v>
      </c>
      <c r="L20" s="77">
        <f t="shared" si="5"/>
        <v>0.05</v>
      </c>
      <c r="M20" s="77">
        <f t="shared" si="5"/>
        <v>0.05</v>
      </c>
      <c r="N20" s="77">
        <f t="shared" si="5"/>
        <v>0.05</v>
      </c>
      <c r="O20" s="77">
        <f t="shared" si="5"/>
        <v>0.05</v>
      </c>
      <c r="P20" s="77">
        <f t="shared" si="5"/>
        <v>0.05</v>
      </c>
      <c r="Q20" s="77">
        <f t="shared" si="5"/>
        <v>0.05</v>
      </c>
      <c r="R20" s="77">
        <f t="shared" si="5"/>
        <v>0.05</v>
      </c>
      <c r="S20" s="77">
        <f t="shared" si="5"/>
        <v>0.05</v>
      </c>
      <c r="T20" s="77">
        <f t="shared" si="5"/>
        <v>0.05</v>
      </c>
      <c r="U20" s="77">
        <f t="shared" si="5"/>
        <v>0.05</v>
      </c>
      <c r="V20" s="77">
        <f t="shared" si="5"/>
        <v>0.05</v>
      </c>
      <c r="W20" s="77">
        <f t="shared" si="5"/>
        <v>0.05</v>
      </c>
      <c r="X20" s="77">
        <f t="shared" si="5"/>
        <v>0.05</v>
      </c>
      <c r="Y20" s="77">
        <f t="shared" si="5"/>
        <v>0.05</v>
      </c>
      <c r="Z20" s="77">
        <f t="shared" si="5"/>
        <v>0.05</v>
      </c>
      <c r="AA20" s="77">
        <f t="shared" si="5"/>
        <v>0.05</v>
      </c>
      <c r="AB20" s="77">
        <f t="shared" si="5"/>
        <v>0.05</v>
      </c>
      <c r="AC20" s="77">
        <f t="shared" si="5"/>
        <v>0.05</v>
      </c>
      <c r="AD20" s="77">
        <f t="shared" si="5"/>
        <v>0.05</v>
      </c>
      <c r="AE20" s="77">
        <f t="shared" si="5"/>
        <v>0.05</v>
      </c>
      <c r="AF20" s="77">
        <f t="shared" si="5"/>
        <v>0.05</v>
      </c>
      <c r="AG20" s="77">
        <f t="shared" si="5"/>
        <v>0.05</v>
      </c>
      <c r="AH20" s="77">
        <f t="shared" si="5"/>
        <v>0.05</v>
      </c>
      <c r="AI20" s="77">
        <f t="shared" si="5"/>
        <v>0.05</v>
      </c>
    </row>
    <row r="21" spans="1:35" x14ac:dyDescent="0.45">
      <c r="A21" s="12" t="s">
        <v>702</v>
      </c>
      <c r="B21" s="77">
        <f>'Start Year Taxes'!B15</f>
        <v>0</v>
      </c>
      <c r="C21" s="77">
        <f>B21</f>
        <v>0</v>
      </c>
      <c r="D21" s="77">
        <f t="shared" si="5"/>
        <v>0</v>
      </c>
      <c r="E21" s="77">
        <f t="shared" si="5"/>
        <v>0</v>
      </c>
      <c r="F21" s="77">
        <f t="shared" si="5"/>
        <v>0</v>
      </c>
      <c r="G21" s="77">
        <f t="shared" si="5"/>
        <v>0</v>
      </c>
      <c r="H21" s="77">
        <f t="shared" si="5"/>
        <v>0</v>
      </c>
      <c r="I21" s="77">
        <f t="shared" si="5"/>
        <v>0</v>
      </c>
      <c r="J21" s="77">
        <f t="shared" si="5"/>
        <v>0</v>
      </c>
      <c r="K21" s="77">
        <f t="shared" si="5"/>
        <v>0</v>
      </c>
      <c r="L21" s="77">
        <f t="shared" si="5"/>
        <v>0</v>
      </c>
      <c r="M21" s="77">
        <f t="shared" si="5"/>
        <v>0</v>
      </c>
      <c r="N21" s="77">
        <f t="shared" si="5"/>
        <v>0</v>
      </c>
      <c r="O21" s="77">
        <f t="shared" si="5"/>
        <v>0</v>
      </c>
      <c r="P21" s="77">
        <f t="shared" si="5"/>
        <v>0</v>
      </c>
      <c r="Q21" s="77">
        <f t="shared" si="5"/>
        <v>0</v>
      </c>
      <c r="R21" s="77">
        <f t="shared" si="5"/>
        <v>0</v>
      </c>
      <c r="S21" s="77">
        <f t="shared" si="5"/>
        <v>0</v>
      </c>
      <c r="T21" s="77">
        <f t="shared" si="5"/>
        <v>0</v>
      </c>
      <c r="U21" s="77">
        <f t="shared" si="5"/>
        <v>0</v>
      </c>
      <c r="V21" s="77">
        <f t="shared" si="5"/>
        <v>0</v>
      </c>
      <c r="W21" s="77">
        <f t="shared" si="5"/>
        <v>0</v>
      </c>
      <c r="X21" s="77">
        <f t="shared" si="5"/>
        <v>0</v>
      </c>
      <c r="Y21" s="77">
        <f t="shared" si="5"/>
        <v>0</v>
      </c>
      <c r="Z21" s="77">
        <f t="shared" si="5"/>
        <v>0</v>
      </c>
      <c r="AA21" s="77">
        <f t="shared" si="5"/>
        <v>0</v>
      </c>
      <c r="AB21" s="77">
        <f t="shared" si="5"/>
        <v>0</v>
      </c>
      <c r="AC21" s="77">
        <f t="shared" si="5"/>
        <v>0</v>
      </c>
      <c r="AD21" s="77">
        <f t="shared" si="5"/>
        <v>0</v>
      </c>
      <c r="AE21" s="77">
        <f t="shared" si="5"/>
        <v>0</v>
      </c>
      <c r="AF21" s="77">
        <f t="shared" si="5"/>
        <v>0</v>
      </c>
      <c r="AG21" s="77">
        <f t="shared" si="5"/>
        <v>0</v>
      </c>
      <c r="AH21" s="77">
        <f t="shared" si="5"/>
        <v>0</v>
      </c>
      <c r="AI21" s="77">
        <f t="shared" si="5"/>
        <v>0</v>
      </c>
    </row>
    <row r="22" spans="1:35" x14ac:dyDescent="0.45">
      <c r="A22" s="12" t="s">
        <v>259</v>
      </c>
      <c r="B22" s="77">
        <f>'Start Year Taxes'!B16</f>
        <v>5.5335908619313187E-2</v>
      </c>
      <c r="C22" s="77">
        <f>B22</f>
        <v>5.5335908619313187E-2</v>
      </c>
      <c r="D22" s="77">
        <f t="shared" si="5"/>
        <v>5.5335908619313187E-2</v>
      </c>
      <c r="E22" s="77">
        <f t="shared" si="5"/>
        <v>5.5335908619313187E-2</v>
      </c>
      <c r="F22" s="77">
        <f t="shared" si="5"/>
        <v>5.5335908619313187E-2</v>
      </c>
      <c r="G22" s="77">
        <f t="shared" si="5"/>
        <v>5.5335908619313187E-2</v>
      </c>
      <c r="H22" s="77">
        <f t="shared" si="5"/>
        <v>5.5335908619313187E-2</v>
      </c>
      <c r="I22" s="77">
        <f t="shared" si="5"/>
        <v>5.5335908619313187E-2</v>
      </c>
      <c r="J22" s="77">
        <f t="shared" si="5"/>
        <v>5.5335908619313187E-2</v>
      </c>
      <c r="K22" s="77">
        <f t="shared" si="5"/>
        <v>5.5335908619313187E-2</v>
      </c>
      <c r="L22" s="77">
        <f t="shared" si="5"/>
        <v>5.5335908619313187E-2</v>
      </c>
      <c r="M22" s="77">
        <f t="shared" si="5"/>
        <v>5.5335908619313187E-2</v>
      </c>
      <c r="N22" s="77">
        <f t="shared" si="5"/>
        <v>5.5335908619313187E-2</v>
      </c>
      <c r="O22" s="77">
        <f t="shared" si="5"/>
        <v>5.5335908619313187E-2</v>
      </c>
      <c r="P22" s="77">
        <f t="shared" si="5"/>
        <v>5.5335908619313187E-2</v>
      </c>
      <c r="Q22" s="77">
        <f t="shared" si="5"/>
        <v>5.5335908619313187E-2</v>
      </c>
      <c r="R22" s="77">
        <f t="shared" si="5"/>
        <v>5.5335908619313187E-2</v>
      </c>
      <c r="S22" s="77">
        <f t="shared" si="5"/>
        <v>5.5335908619313187E-2</v>
      </c>
      <c r="T22" s="77">
        <f t="shared" si="5"/>
        <v>5.5335908619313187E-2</v>
      </c>
      <c r="U22" s="77">
        <f t="shared" si="5"/>
        <v>5.5335908619313187E-2</v>
      </c>
      <c r="V22" s="77">
        <f t="shared" si="5"/>
        <v>5.5335908619313187E-2</v>
      </c>
      <c r="W22" s="77">
        <f t="shared" si="5"/>
        <v>5.5335908619313187E-2</v>
      </c>
      <c r="X22" s="77">
        <f t="shared" si="5"/>
        <v>5.5335908619313187E-2</v>
      </c>
      <c r="Y22" s="77">
        <f t="shared" si="5"/>
        <v>5.5335908619313187E-2</v>
      </c>
      <c r="Z22" s="77">
        <f t="shared" si="5"/>
        <v>5.5335908619313187E-2</v>
      </c>
      <c r="AA22" s="77">
        <f t="shared" si="5"/>
        <v>5.5335908619313187E-2</v>
      </c>
      <c r="AB22" s="77">
        <f t="shared" si="5"/>
        <v>5.5335908619313187E-2</v>
      </c>
      <c r="AC22" s="77">
        <f t="shared" si="5"/>
        <v>5.5335908619313187E-2</v>
      </c>
      <c r="AD22" s="77">
        <f t="shared" si="5"/>
        <v>5.5335908619313187E-2</v>
      </c>
      <c r="AE22" s="77">
        <f t="shared" si="5"/>
        <v>5.5335908619313187E-2</v>
      </c>
      <c r="AF22" s="77">
        <f t="shared" si="5"/>
        <v>5.5335908619313187E-2</v>
      </c>
      <c r="AG22" s="77">
        <f t="shared" si="5"/>
        <v>5.5335908619313187E-2</v>
      </c>
      <c r="AH22" s="77">
        <f t="shared" si="5"/>
        <v>5.5335908619313187E-2</v>
      </c>
      <c r="AI22" s="77">
        <f t="shared" si="5"/>
        <v>5.5335908619313187E-2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77"/>
  <sheetViews>
    <sheetView workbookViewId="0">
      <selection activeCell="D27" sqref="D27"/>
    </sheetView>
  </sheetViews>
  <sheetFormatPr defaultColWidth="9.1328125" defaultRowHeight="14.25" x14ac:dyDescent="0.45"/>
  <cols>
    <col min="1" max="1" width="26" style="11" customWidth="1"/>
    <col min="2" max="2" width="21.265625" style="11" customWidth="1"/>
    <col min="3" max="3" width="22.59765625" style="11" customWidth="1"/>
    <col min="4" max="4" width="9.1328125" style="11"/>
    <col min="5" max="5" width="9.1328125" style="11" customWidth="1"/>
    <col min="6" max="16384" width="9.1328125" style="11"/>
  </cols>
  <sheetData>
    <row r="1" spans="1:14" x14ac:dyDescent="0.45">
      <c r="A1" s="30" t="s">
        <v>327</v>
      </c>
      <c r="B1" s="29"/>
      <c r="C1" s="29"/>
      <c r="E1" s="30" t="s">
        <v>328</v>
      </c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45">
      <c r="A2" s="12" t="s">
        <v>329</v>
      </c>
      <c r="B2" s="32" t="s">
        <v>330</v>
      </c>
      <c r="C2" s="6"/>
      <c r="E2" s="32" t="s">
        <v>331</v>
      </c>
    </row>
    <row r="3" spans="1:14" x14ac:dyDescent="0.45">
      <c r="A3" s="76" t="s">
        <v>332</v>
      </c>
      <c r="B3" s="76" t="s">
        <v>333</v>
      </c>
      <c r="C3" s="76" t="s">
        <v>334</v>
      </c>
      <c r="E3" s="11" t="s">
        <v>332</v>
      </c>
      <c r="F3" s="12" t="s">
        <v>335</v>
      </c>
    </row>
    <row r="4" spans="1:14" x14ac:dyDescent="0.45">
      <c r="A4" s="11">
        <v>2010</v>
      </c>
      <c r="B4" s="34">
        <v>9.4700000000000006E-2</v>
      </c>
      <c r="C4" s="77">
        <v>0.84470208721577789</v>
      </c>
      <c r="E4" s="11" t="s">
        <v>336</v>
      </c>
      <c r="F4" s="11">
        <v>1.0529130131709286</v>
      </c>
    </row>
    <row r="5" spans="1:14" x14ac:dyDescent="0.45">
      <c r="A5" s="11">
        <v>2011</v>
      </c>
      <c r="B5" s="34">
        <v>6.4899999999999999E-2</v>
      </c>
      <c r="C5" s="77">
        <v>0.8995232526760818</v>
      </c>
      <c r="E5" s="11" t="s">
        <v>337</v>
      </c>
      <c r="F5" s="11">
        <v>1.0206944993976144</v>
      </c>
    </row>
    <row r="6" spans="1:14" x14ac:dyDescent="0.45">
      <c r="A6" s="11">
        <v>2012</v>
      </c>
      <c r="B6" s="34">
        <v>0.11169999999999999</v>
      </c>
      <c r="C6" s="11">
        <v>1</v>
      </c>
      <c r="E6" s="11" t="s">
        <v>338</v>
      </c>
      <c r="F6" s="11">
        <v>1</v>
      </c>
    </row>
    <row r="7" spans="1:14" x14ac:dyDescent="0.45">
      <c r="A7" s="11">
        <v>2013</v>
      </c>
      <c r="B7" s="34">
        <v>9.1300000000000006E-2</v>
      </c>
      <c r="C7" s="77">
        <v>1.0912999999999999</v>
      </c>
      <c r="E7" s="11" t="s">
        <v>339</v>
      </c>
      <c r="F7" s="11">
        <v>0.98556385942470071</v>
      </c>
    </row>
    <row r="8" spans="1:14" x14ac:dyDescent="0.45">
      <c r="A8" s="11">
        <v>2014</v>
      </c>
      <c r="B8" s="34">
        <v>5.8599999999999999E-2</v>
      </c>
      <c r="C8" s="77">
        <v>1.1552501799999999</v>
      </c>
      <c r="E8" s="11" t="s">
        <v>340</v>
      </c>
      <c r="F8" s="11">
        <v>0.96983137334414704</v>
      </c>
    </row>
    <row r="9" spans="1:14" x14ac:dyDescent="0.45">
      <c r="A9" s="11">
        <v>2015</v>
      </c>
      <c r="B9" s="34">
        <v>6.3200000000000006E-2</v>
      </c>
      <c r="C9" s="77">
        <v>1.2282619913759998</v>
      </c>
      <c r="E9" s="11" t="s">
        <v>341</v>
      </c>
      <c r="F9" s="11">
        <v>0.9686815713640794</v>
      </c>
    </row>
    <row r="10" spans="1:14" x14ac:dyDescent="0.45">
      <c r="A10" s="11">
        <v>2016</v>
      </c>
      <c r="B10" s="34">
        <v>2.23E-2</v>
      </c>
      <c r="C10" s="77">
        <v>1.2556522337836846</v>
      </c>
      <c r="E10" s="11" t="s">
        <v>342</v>
      </c>
      <c r="F10" s="11">
        <v>0.95661376543184151</v>
      </c>
    </row>
    <row r="11" spans="1:14" x14ac:dyDescent="0.45">
      <c r="A11" s="11">
        <v>2017</v>
      </c>
      <c r="B11" s="33">
        <v>0.04</v>
      </c>
      <c r="C11" s="77">
        <v>1.3058783231350322</v>
      </c>
      <c r="E11" s="11" t="s">
        <v>343</v>
      </c>
      <c r="F11" s="11">
        <v>0.93665959530026111</v>
      </c>
    </row>
    <row r="12" spans="1:14" x14ac:dyDescent="0.45">
      <c r="A12" s="11">
        <v>2018</v>
      </c>
      <c r="B12" s="34">
        <v>5.2400000000000002E-2</v>
      </c>
      <c r="C12" s="77">
        <f t="shared" ref="C12:C13" si="0">C11*(1+B12)</f>
        <v>1.3743063472673078</v>
      </c>
      <c r="E12" s="11" t="s">
        <v>344</v>
      </c>
      <c r="F12" s="11">
        <v>0.9143273584567535</v>
      </c>
    </row>
    <row r="13" spans="1:14" x14ac:dyDescent="0.45">
      <c r="A13" s="11">
        <v>2019</v>
      </c>
      <c r="B13" s="34">
        <v>7.6600000000000001E-2</v>
      </c>
      <c r="C13" s="77">
        <f t="shared" si="0"/>
        <v>1.4795782134679836</v>
      </c>
    </row>
    <row r="14" spans="1:14" x14ac:dyDescent="0.45">
      <c r="A14" s="12" t="s">
        <v>345</v>
      </c>
      <c r="B14" s="32" t="s">
        <v>330</v>
      </c>
    </row>
    <row r="15" spans="1:14" x14ac:dyDescent="0.45">
      <c r="A15" s="11">
        <v>2010</v>
      </c>
      <c r="B15" s="11">
        <v>44.81</v>
      </c>
    </row>
    <row r="16" spans="1:14" x14ac:dyDescent="0.45">
      <c r="A16" s="11">
        <v>2011</v>
      </c>
      <c r="B16" s="11">
        <v>53.26</v>
      </c>
    </row>
    <row r="17" spans="1:3" x14ac:dyDescent="0.45">
      <c r="A17" s="11">
        <v>2012</v>
      </c>
      <c r="B17" s="11">
        <v>54.77</v>
      </c>
    </row>
    <row r="18" spans="1:3" x14ac:dyDescent="0.45">
      <c r="A18" s="11">
        <v>2013</v>
      </c>
      <c r="B18" s="11">
        <v>61.89</v>
      </c>
    </row>
    <row r="19" spans="1:3" x14ac:dyDescent="0.45">
      <c r="A19" s="11">
        <v>2014</v>
      </c>
      <c r="B19" s="11">
        <v>63.33</v>
      </c>
    </row>
    <row r="20" spans="1:3" x14ac:dyDescent="0.45">
      <c r="A20" s="11">
        <v>2015</v>
      </c>
      <c r="B20" s="11">
        <v>66.319999999999993</v>
      </c>
    </row>
    <row r="21" spans="1:3" x14ac:dyDescent="0.45">
      <c r="A21" s="11">
        <v>2016</v>
      </c>
      <c r="B21" s="11">
        <v>67.95</v>
      </c>
    </row>
    <row r="22" spans="1:3" x14ac:dyDescent="0.45">
      <c r="A22" s="11">
        <v>2017</v>
      </c>
      <c r="B22" s="11">
        <v>63.92</v>
      </c>
    </row>
    <row r="23" spans="1:3" x14ac:dyDescent="0.45">
      <c r="A23" s="11">
        <v>2018</v>
      </c>
      <c r="B23" s="11">
        <v>68.66</v>
      </c>
    </row>
    <row r="24" spans="1:3" x14ac:dyDescent="0.45">
      <c r="A24" s="30" t="s">
        <v>346</v>
      </c>
      <c r="B24" s="29"/>
      <c r="C24" s="29"/>
    </row>
    <row r="25" spans="1:3" x14ac:dyDescent="0.45">
      <c r="A25" s="11" t="s">
        <v>347</v>
      </c>
      <c r="B25" s="11">
        <v>158.9873</v>
      </c>
    </row>
    <row r="26" spans="1:3" x14ac:dyDescent="0.45">
      <c r="A26" s="11" t="s">
        <v>348</v>
      </c>
      <c r="B26" s="11">
        <v>3.9656699999999998</v>
      </c>
    </row>
    <row r="27" spans="1:3" ht="28.5" x14ac:dyDescent="0.45">
      <c r="A27" s="78" t="s">
        <v>349</v>
      </c>
      <c r="B27" s="11">
        <v>3412.14</v>
      </c>
    </row>
    <row r="29" spans="1:3" x14ac:dyDescent="0.45">
      <c r="A29" s="30" t="s">
        <v>350</v>
      </c>
      <c r="B29" s="29"/>
      <c r="C29" s="29"/>
    </row>
    <row r="30" spans="1:3" x14ac:dyDescent="0.45">
      <c r="A30" s="11" t="s">
        <v>351</v>
      </c>
      <c r="B30" s="11">
        <f>AVERAGE(2500,3850)</f>
        <v>3175</v>
      </c>
      <c r="C30" s="11" t="s">
        <v>352</v>
      </c>
    </row>
    <row r="31" spans="1:3" x14ac:dyDescent="0.45">
      <c r="A31" s="11" t="s">
        <v>353</v>
      </c>
      <c r="B31" s="11">
        <f>AVERAGE(3140,3290)</f>
        <v>3215</v>
      </c>
      <c r="C31" s="11" t="s">
        <v>352</v>
      </c>
    </row>
    <row r="32" spans="1:3" x14ac:dyDescent="0.45">
      <c r="A32" s="11" t="s">
        <v>354</v>
      </c>
      <c r="B32" s="11">
        <f>AVERAGE(B30:B31)</f>
        <v>3195</v>
      </c>
      <c r="C32" s="11" t="s">
        <v>352</v>
      </c>
    </row>
    <row r="33" spans="1:3" x14ac:dyDescent="0.45">
      <c r="B33" s="77">
        <v>3.9656699999999998</v>
      </c>
      <c r="C33" s="11" t="s">
        <v>348</v>
      </c>
    </row>
    <row r="34" spans="1:3" x14ac:dyDescent="0.45">
      <c r="B34" s="79">
        <f>B32*B33</f>
        <v>12670.315649999999</v>
      </c>
      <c r="C34" s="11" t="s">
        <v>355</v>
      </c>
    </row>
    <row r="35" spans="1:3" x14ac:dyDescent="0.45">
      <c r="B35" s="9">
        <f>B34*1000</f>
        <v>12670315.649999999</v>
      </c>
      <c r="C35" s="11" t="s">
        <v>356</v>
      </c>
    </row>
    <row r="37" spans="1:3" x14ac:dyDescent="0.45">
      <c r="A37" s="30" t="s">
        <v>357</v>
      </c>
      <c r="B37" s="29"/>
      <c r="C37" s="29"/>
    </row>
    <row r="38" spans="1:3" x14ac:dyDescent="0.45">
      <c r="B38" s="11">
        <v>5670000</v>
      </c>
      <c r="C38" s="11" t="s">
        <v>358</v>
      </c>
    </row>
    <row r="39" spans="1:3" x14ac:dyDescent="0.45">
      <c r="B39" s="79">
        <f>B38/B25</f>
        <v>35663.225930624649</v>
      </c>
      <c r="C39" s="11" t="s">
        <v>359</v>
      </c>
    </row>
    <row r="41" spans="1:3" x14ac:dyDescent="0.45">
      <c r="A41" s="30" t="s">
        <v>360</v>
      </c>
      <c r="B41" s="29"/>
      <c r="C41" s="29"/>
    </row>
    <row r="42" spans="1:3" x14ac:dyDescent="0.45">
      <c r="B42" s="11">
        <v>10700</v>
      </c>
      <c r="C42" s="11" t="s">
        <v>352</v>
      </c>
    </row>
    <row r="43" spans="1:3" x14ac:dyDescent="0.45">
      <c r="B43" s="11">
        <v>8.5299999999999994</v>
      </c>
      <c r="C43" s="11" t="s">
        <v>361</v>
      </c>
    </row>
    <row r="44" spans="1:3" x14ac:dyDescent="0.45">
      <c r="B44" s="9">
        <f>B42*1000/B43</f>
        <v>1254396.248534584</v>
      </c>
      <c r="C44" s="11" t="s">
        <v>362</v>
      </c>
    </row>
    <row r="45" spans="1:3" x14ac:dyDescent="0.45">
      <c r="B45" s="9">
        <f>B44*B26</f>
        <v>4974521.5709261429</v>
      </c>
      <c r="C45" s="11" t="s">
        <v>358</v>
      </c>
    </row>
    <row r="46" spans="1:3" x14ac:dyDescent="0.45">
      <c r="B46" s="9">
        <f>B45/B25</f>
        <v>31288.798356385338</v>
      </c>
      <c r="C46" s="11" t="s">
        <v>359</v>
      </c>
    </row>
    <row r="48" spans="1:3" x14ac:dyDescent="0.45">
      <c r="A48" s="30" t="s">
        <v>363</v>
      </c>
      <c r="B48" s="29"/>
      <c r="C48" s="29"/>
    </row>
    <row r="49" spans="1:3" x14ac:dyDescent="0.45">
      <c r="B49" s="11">
        <v>5.8170000000000002</v>
      </c>
      <c r="C49" s="11" t="s">
        <v>364</v>
      </c>
    </row>
    <row r="50" spans="1:3" x14ac:dyDescent="0.45">
      <c r="B50" s="11">
        <f>B49/B25</f>
        <v>3.6587828084381581E-2</v>
      </c>
      <c r="C50" s="11" t="s">
        <v>365</v>
      </c>
    </row>
    <row r="51" spans="1:3" x14ac:dyDescent="0.45">
      <c r="B51" s="9">
        <f>B50*10^6</f>
        <v>36587.828084381581</v>
      </c>
      <c r="C51" s="11" t="s">
        <v>366</v>
      </c>
    </row>
    <row r="52" spans="1:3" x14ac:dyDescent="0.45">
      <c r="B52" s="9"/>
    </row>
    <row r="53" spans="1:3" x14ac:dyDescent="0.45">
      <c r="A53" s="30" t="s">
        <v>367</v>
      </c>
      <c r="B53" s="80"/>
      <c r="C53" s="29"/>
    </row>
    <row r="54" spans="1:3" x14ac:dyDescent="0.45">
      <c r="B54" s="11">
        <v>14.2</v>
      </c>
      <c r="C54" s="11" t="s">
        <v>368</v>
      </c>
    </row>
    <row r="55" spans="1:3" x14ac:dyDescent="0.45">
      <c r="B55" s="11">
        <v>11300</v>
      </c>
      <c r="C55" s="11" t="s">
        <v>352</v>
      </c>
    </row>
    <row r="56" spans="1:3" x14ac:dyDescent="0.45">
      <c r="B56" s="11">
        <f>B54*B55</f>
        <v>160460</v>
      </c>
      <c r="C56" s="11" t="s">
        <v>369</v>
      </c>
    </row>
    <row r="57" spans="1:3" x14ac:dyDescent="0.45">
      <c r="B57" s="9">
        <f>B56*B26</f>
        <v>636331.40819999995</v>
      </c>
      <c r="C57" s="11" t="s">
        <v>370</v>
      </c>
    </row>
    <row r="59" spans="1:3" x14ac:dyDescent="0.45">
      <c r="A59" s="30" t="s">
        <v>292</v>
      </c>
      <c r="B59" s="29"/>
      <c r="C59" s="29"/>
    </row>
    <row r="60" spans="1:3" x14ac:dyDescent="0.45">
      <c r="B60" s="11">
        <v>36</v>
      </c>
      <c r="C60" s="11" t="s">
        <v>371</v>
      </c>
    </row>
    <row r="61" spans="1:3" x14ac:dyDescent="0.45">
      <c r="B61" s="11">
        <f>B60*10^6</f>
        <v>36000000</v>
      </c>
      <c r="C61" s="11" t="s">
        <v>372</v>
      </c>
    </row>
    <row r="63" spans="1:3" x14ac:dyDescent="0.45">
      <c r="A63" s="30" t="s">
        <v>158</v>
      </c>
      <c r="B63" s="29"/>
      <c r="C63" s="29"/>
    </row>
    <row r="64" spans="1:3" x14ac:dyDescent="0.45">
      <c r="B64" s="11">
        <v>6500</v>
      </c>
      <c r="C64" s="11" t="s">
        <v>352</v>
      </c>
    </row>
    <row r="65" spans="1:4" x14ac:dyDescent="0.45">
      <c r="B65" s="11">
        <f>B26*B64</f>
        <v>25776.855</v>
      </c>
      <c r="C65" s="11" t="s">
        <v>355</v>
      </c>
    </row>
    <row r="66" spans="1:4" x14ac:dyDescent="0.45">
      <c r="B66" s="11">
        <f>B65*1000</f>
        <v>25776855</v>
      </c>
      <c r="C66" s="11" t="s">
        <v>356</v>
      </c>
    </row>
    <row r="68" spans="1:4" x14ac:dyDescent="0.45">
      <c r="A68" s="30" t="s">
        <v>373</v>
      </c>
      <c r="B68" s="29"/>
      <c r="C68" s="29"/>
    </row>
    <row r="69" spans="1:4" x14ac:dyDescent="0.45">
      <c r="B69" s="11">
        <v>5.8</v>
      </c>
      <c r="C69" s="11" t="s">
        <v>374</v>
      </c>
    </row>
    <row r="70" spans="1:4" x14ac:dyDescent="0.45">
      <c r="B70" s="11">
        <f>B69*10^6</f>
        <v>5800000</v>
      </c>
      <c r="C70" s="11" t="s">
        <v>375</v>
      </c>
    </row>
    <row r="72" spans="1:4" x14ac:dyDescent="0.45">
      <c r="A72" s="30" t="s">
        <v>376</v>
      </c>
      <c r="B72" s="29"/>
      <c r="C72" s="29"/>
    </row>
    <row r="73" spans="1:4" x14ac:dyDescent="0.45">
      <c r="A73" s="11" t="s">
        <v>377</v>
      </c>
      <c r="B73" s="81">
        <v>76330</v>
      </c>
      <c r="C73" s="11" t="s">
        <v>378</v>
      </c>
      <c r="D73" s="11" t="s">
        <v>379</v>
      </c>
    </row>
    <row r="74" spans="1:4" x14ac:dyDescent="0.45">
      <c r="A74" s="11" t="s">
        <v>380</v>
      </c>
      <c r="B74" s="81">
        <v>84530</v>
      </c>
      <c r="C74" s="11" t="s">
        <v>378</v>
      </c>
    </row>
    <row r="75" spans="1:4" x14ac:dyDescent="0.45">
      <c r="A75" s="11" t="s">
        <v>381</v>
      </c>
      <c r="B75" s="81">
        <f>AVERAGE(B73:B74)</f>
        <v>80430</v>
      </c>
      <c r="C75" s="11" t="s">
        <v>378</v>
      </c>
    </row>
    <row r="76" spans="1:4" x14ac:dyDescent="0.45">
      <c r="B76" s="11">
        <v>3.7854100000000002</v>
      </c>
      <c r="C76" s="11" t="s">
        <v>382</v>
      </c>
    </row>
    <row r="77" spans="1:4" x14ac:dyDescent="0.45">
      <c r="B77" s="79">
        <f>B75/B76</f>
        <v>21247.36818468805</v>
      </c>
      <c r="C77" s="11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H2540"/>
  <sheetViews>
    <sheetView topLeftCell="B1" workbookViewId="0"/>
  </sheetViews>
  <sheetFormatPr defaultColWidth="9" defaultRowHeight="15" customHeight="1" x14ac:dyDescent="0.45"/>
  <cols>
    <col min="1" max="1" width="21" style="293" hidden="1" customWidth="1"/>
    <col min="2" max="2" width="45.73046875" style="293" customWidth="1"/>
    <col min="3" max="33" width="9" style="293"/>
    <col min="34" max="34" width="8.59765625" style="293" bestFit="1" customWidth="1"/>
    <col min="35" max="16384" width="9" style="293"/>
  </cols>
  <sheetData>
    <row r="1" spans="1:34" ht="15" customHeight="1" thickBot="1" x14ac:dyDescent="0.5">
      <c r="B1" s="302" t="s">
        <v>1240</v>
      </c>
      <c r="C1" s="303">
        <v>2020</v>
      </c>
      <c r="D1" s="303">
        <v>2021</v>
      </c>
      <c r="E1" s="303">
        <v>2022</v>
      </c>
      <c r="F1" s="303">
        <v>2023</v>
      </c>
      <c r="G1" s="303">
        <v>2024</v>
      </c>
      <c r="H1" s="303">
        <v>2025</v>
      </c>
      <c r="I1" s="303">
        <v>2026</v>
      </c>
      <c r="J1" s="303">
        <v>2027</v>
      </c>
      <c r="K1" s="303">
        <v>2028</v>
      </c>
      <c r="L1" s="303">
        <v>2029</v>
      </c>
      <c r="M1" s="303">
        <v>2030</v>
      </c>
      <c r="N1" s="303">
        <v>2031</v>
      </c>
      <c r="O1" s="303">
        <v>2032</v>
      </c>
      <c r="P1" s="303">
        <v>2033</v>
      </c>
      <c r="Q1" s="303">
        <v>2034</v>
      </c>
      <c r="R1" s="303">
        <v>2035</v>
      </c>
      <c r="S1" s="303">
        <v>2036</v>
      </c>
      <c r="T1" s="303">
        <v>2037</v>
      </c>
      <c r="U1" s="303">
        <v>2038</v>
      </c>
      <c r="V1" s="303">
        <v>2039</v>
      </c>
      <c r="W1" s="303">
        <v>2040</v>
      </c>
      <c r="X1" s="303">
        <v>2041</v>
      </c>
      <c r="Y1" s="303">
        <v>2042</v>
      </c>
      <c r="Z1" s="303">
        <v>2043</v>
      </c>
      <c r="AA1" s="303">
        <v>2044</v>
      </c>
      <c r="AB1" s="303">
        <v>2045</v>
      </c>
      <c r="AC1" s="303">
        <v>2046</v>
      </c>
      <c r="AD1" s="303">
        <v>2047</v>
      </c>
      <c r="AE1" s="303">
        <v>2048</v>
      </c>
      <c r="AF1" s="303">
        <v>2049</v>
      </c>
      <c r="AG1" s="303">
        <v>2050</v>
      </c>
    </row>
    <row r="2" spans="1:34" ht="15" customHeight="1" thickTop="1" x14ac:dyDescent="0.45"/>
    <row r="3" spans="1:34" ht="15" customHeight="1" x14ac:dyDescent="0.45">
      <c r="C3" s="304" t="s">
        <v>60</v>
      </c>
      <c r="D3" s="304" t="s">
        <v>1241</v>
      </c>
      <c r="E3" s="305"/>
      <c r="F3" s="305"/>
      <c r="G3" s="305"/>
      <c r="H3" s="305"/>
    </row>
    <row r="4" spans="1:34" ht="15" customHeight="1" x14ac:dyDescent="0.45">
      <c r="C4" s="304" t="s">
        <v>59</v>
      </c>
      <c r="D4" s="304" t="s">
        <v>1242</v>
      </c>
      <c r="E4" s="305"/>
      <c r="F4" s="305"/>
      <c r="G4" s="304" t="s">
        <v>58</v>
      </c>
      <c r="H4" s="305"/>
    </row>
    <row r="5" spans="1:34" ht="15" customHeight="1" x14ac:dyDescent="0.45">
      <c r="C5" s="304" t="s">
        <v>57</v>
      </c>
      <c r="D5" s="304" t="s">
        <v>1243</v>
      </c>
      <c r="E5" s="305"/>
      <c r="F5" s="305"/>
      <c r="G5" s="305"/>
      <c r="H5" s="305"/>
    </row>
    <row r="6" spans="1:34" ht="15" customHeight="1" x14ac:dyDescent="0.45">
      <c r="C6" s="304" t="s">
        <v>56</v>
      </c>
      <c r="D6" s="305"/>
      <c r="E6" s="304" t="s">
        <v>1244</v>
      </c>
      <c r="F6" s="305"/>
      <c r="G6" s="305"/>
      <c r="H6" s="305"/>
    </row>
    <row r="10" spans="1:34" ht="15" customHeight="1" x14ac:dyDescent="0.5">
      <c r="A10" s="26" t="s">
        <v>384</v>
      </c>
      <c r="B10" s="306" t="s">
        <v>1245</v>
      </c>
      <c r="AH10" s="307" t="s">
        <v>1246</v>
      </c>
    </row>
    <row r="11" spans="1:34" ht="15" customHeight="1" x14ac:dyDescent="0.45">
      <c r="B11" s="302" t="s">
        <v>385</v>
      </c>
      <c r="AH11" s="307" t="s">
        <v>1247</v>
      </c>
    </row>
    <row r="12" spans="1:34" ht="15" customHeight="1" x14ac:dyDescent="0.45">
      <c r="B12" s="30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07" t="s">
        <v>1248</v>
      </c>
    </row>
    <row r="13" spans="1:34" ht="15" customHeight="1" thickBot="1" x14ac:dyDescent="0.5">
      <c r="B13" s="303"/>
      <c r="C13" s="303">
        <v>2020</v>
      </c>
      <c r="D13" s="303">
        <v>2021</v>
      </c>
      <c r="E13" s="303">
        <v>2022</v>
      </c>
      <c r="F13" s="303">
        <v>2023</v>
      </c>
      <c r="G13" s="303">
        <v>2024</v>
      </c>
      <c r="H13" s="303">
        <v>2025</v>
      </c>
      <c r="I13" s="303">
        <v>2026</v>
      </c>
      <c r="J13" s="303">
        <v>2027</v>
      </c>
      <c r="K13" s="303">
        <v>2028</v>
      </c>
      <c r="L13" s="303">
        <v>2029</v>
      </c>
      <c r="M13" s="303">
        <v>2030</v>
      </c>
      <c r="N13" s="303">
        <v>2031</v>
      </c>
      <c r="O13" s="303">
        <v>2032</v>
      </c>
      <c r="P13" s="303">
        <v>2033</v>
      </c>
      <c r="Q13" s="303">
        <v>2034</v>
      </c>
      <c r="R13" s="303">
        <v>2035</v>
      </c>
      <c r="S13" s="303">
        <v>2036</v>
      </c>
      <c r="T13" s="303">
        <v>2037</v>
      </c>
      <c r="U13" s="303">
        <v>2038</v>
      </c>
      <c r="V13" s="303">
        <v>2039</v>
      </c>
      <c r="W13" s="303">
        <v>2040</v>
      </c>
      <c r="X13" s="303">
        <v>2041</v>
      </c>
      <c r="Y13" s="303">
        <v>2042</v>
      </c>
      <c r="Z13" s="303">
        <v>2043</v>
      </c>
      <c r="AA13" s="303">
        <v>2044</v>
      </c>
      <c r="AB13" s="303">
        <v>2045</v>
      </c>
      <c r="AC13" s="303">
        <v>2046</v>
      </c>
      <c r="AD13" s="303">
        <v>2047</v>
      </c>
      <c r="AE13" s="303">
        <v>2048</v>
      </c>
      <c r="AF13" s="303">
        <v>2049</v>
      </c>
      <c r="AG13" s="303">
        <v>2050</v>
      </c>
      <c r="AH13" s="308" t="s">
        <v>1249</v>
      </c>
    </row>
    <row r="14" spans="1:34" ht="15" customHeight="1" thickTop="1" x14ac:dyDescent="0.45">
      <c r="B14" s="309" t="s">
        <v>386</v>
      </c>
    </row>
    <row r="15" spans="1:34" ht="15" customHeight="1" x14ac:dyDescent="0.45">
      <c r="B15" s="309" t="s">
        <v>387</v>
      </c>
    </row>
    <row r="16" spans="1:34" ht="15" customHeight="1" x14ac:dyDescent="0.45">
      <c r="A16" s="26" t="s">
        <v>388</v>
      </c>
      <c r="B16" s="310" t="s">
        <v>389</v>
      </c>
      <c r="C16" s="311">
        <v>6.6360000000000001</v>
      </c>
      <c r="D16" s="311">
        <v>6.6360000000000001</v>
      </c>
      <c r="E16" s="311">
        <v>6.6360000000000001</v>
      </c>
      <c r="F16" s="311">
        <v>6.6360000000000001</v>
      </c>
      <c r="G16" s="311">
        <v>6.6360000000000001</v>
      </c>
      <c r="H16" s="311">
        <v>6.6360000000000001</v>
      </c>
      <c r="I16" s="311">
        <v>6.6360000000000001</v>
      </c>
      <c r="J16" s="311">
        <v>6.6360000000000001</v>
      </c>
      <c r="K16" s="311">
        <v>6.6360000000000001</v>
      </c>
      <c r="L16" s="311">
        <v>6.6360000000000001</v>
      </c>
      <c r="M16" s="311">
        <v>6.6360000000000001</v>
      </c>
      <c r="N16" s="311">
        <v>6.6360000000000001</v>
      </c>
      <c r="O16" s="311">
        <v>6.6360000000000001</v>
      </c>
      <c r="P16" s="311">
        <v>6.6360000000000001</v>
      </c>
      <c r="Q16" s="311">
        <v>6.6360000000000001</v>
      </c>
      <c r="R16" s="311">
        <v>6.6360000000000001</v>
      </c>
      <c r="S16" s="311">
        <v>6.6360000000000001</v>
      </c>
      <c r="T16" s="311">
        <v>6.6360000000000001</v>
      </c>
      <c r="U16" s="311">
        <v>6.6360000000000001</v>
      </c>
      <c r="V16" s="311">
        <v>6.6360000000000001</v>
      </c>
      <c r="W16" s="311">
        <v>6.6360000000000001</v>
      </c>
      <c r="X16" s="311">
        <v>6.6360000000000001</v>
      </c>
      <c r="Y16" s="311">
        <v>6.6360000000000001</v>
      </c>
      <c r="Z16" s="311">
        <v>6.6360000000000001</v>
      </c>
      <c r="AA16" s="311">
        <v>6.6360000000000001</v>
      </c>
      <c r="AB16" s="311">
        <v>6.6360000000000001</v>
      </c>
      <c r="AC16" s="311">
        <v>6.6360000000000001</v>
      </c>
      <c r="AD16" s="311">
        <v>6.6360000000000001</v>
      </c>
      <c r="AE16" s="311">
        <v>6.6360000000000001</v>
      </c>
      <c r="AF16" s="311">
        <v>6.6360000000000001</v>
      </c>
      <c r="AG16" s="311">
        <v>6.6360000000000001</v>
      </c>
      <c r="AH16" s="312">
        <v>0</v>
      </c>
    </row>
    <row r="17" spans="1:34" ht="15" customHeight="1" x14ac:dyDescent="0.45">
      <c r="A17" s="26" t="s">
        <v>390</v>
      </c>
      <c r="B17" s="310" t="s">
        <v>391</v>
      </c>
      <c r="C17" s="311">
        <v>5.048</v>
      </c>
      <c r="D17" s="311">
        <v>5.048</v>
      </c>
      <c r="E17" s="311">
        <v>5.048</v>
      </c>
      <c r="F17" s="311">
        <v>5.048</v>
      </c>
      <c r="G17" s="311">
        <v>5.048</v>
      </c>
      <c r="H17" s="311">
        <v>5.048</v>
      </c>
      <c r="I17" s="311">
        <v>5.048</v>
      </c>
      <c r="J17" s="311">
        <v>5.048</v>
      </c>
      <c r="K17" s="311">
        <v>5.048</v>
      </c>
      <c r="L17" s="311">
        <v>5.048</v>
      </c>
      <c r="M17" s="311">
        <v>5.048</v>
      </c>
      <c r="N17" s="311">
        <v>5.048</v>
      </c>
      <c r="O17" s="311">
        <v>5.048</v>
      </c>
      <c r="P17" s="311">
        <v>5.048</v>
      </c>
      <c r="Q17" s="311">
        <v>5.048</v>
      </c>
      <c r="R17" s="311">
        <v>5.048</v>
      </c>
      <c r="S17" s="311">
        <v>5.048</v>
      </c>
      <c r="T17" s="311">
        <v>5.048</v>
      </c>
      <c r="U17" s="311">
        <v>5.048</v>
      </c>
      <c r="V17" s="311">
        <v>5.048</v>
      </c>
      <c r="W17" s="311">
        <v>5.048</v>
      </c>
      <c r="X17" s="311">
        <v>5.048</v>
      </c>
      <c r="Y17" s="311">
        <v>5.048</v>
      </c>
      <c r="Z17" s="311">
        <v>5.048</v>
      </c>
      <c r="AA17" s="311">
        <v>5.048</v>
      </c>
      <c r="AB17" s="311">
        <v>5.048</v>
      </c>
      <c r="AC17" s="311">
        <v>5.048</v>
      </c>
      <c r="AD17" s="311">
        <v>5.048</v>
      </c>
      <c r="AE17" s="311">
        <v>5.048</v>
      </c>
      <c r="AF17" s="311">
        <v>5.048</v>
      </c>
      <c r="AG17" s="311">
        <v>5.048</v>
      </c>
      <c r="AH17" s="312">
        <v>0</v>
      </c>
    </row>
    <row r="18" spans="1:34" ht="15" customHeight="1" x14ac:dyDescent="0.45">
      <c r="A18" s="26" t="s">
        <v>392</v>
      </c>
      <c r="B18" s="310" t="s">
        <v>393</v>
      </c>
      <c r="C18" s="311">
        <v>5.359</v>
      </c>
      <c r="D18" s="311">
        <v>5.359</v>
      </c>
      <c r="E18" s="311">
        <v>5.359</v>
      </c>
      <c r="F18" s="311">
        <v>5.359</v>
      </c>
      <c r="G18" s="311">
        <v>5.359</v>
      </c>
      <c r="H18" s="311">
        <v>5.359</v>
      </c>
      <c r="I18" s="311">
        <v>5.359</v>
      </c>
      <c r="J18" s="311">
        <v>5.359</v>
      </c>
      <c r="K18" s="311">
        <v>5.359</v>
      </c>
      <c r="L18" s="311">
        <v>5.359</v>
      </c>
      <c r="M18" s="311">
        <v>5.359</v>
      </c>
      <c r="N18" s="311">
        <v>5.359</v>
      </c>
      <c r="O18" s="311">
        <v>5.359</v>
      </c>
      <c r="P18" s="311">
        <v>5.359</v>
      </c>
      <c r="Q18" s="311">
        <v>5.359</v>
      </c>
      <c r="R18" s="311">
        <v>5.359</v>
      </c>
      <c r="S18" s="311">
        <v>5.359</v>
      </c>
      <c r="T18" s="311">
        <v>5.359</v>
      </c>
      <c r="U18" s="311">
        <v>5.359</v>
      </c>
      <c r="V18" s="311">
        <v>5.359</v>
      </c>
      <c r="W18" s="311">
        <v>5.359</v>
      </c>
      <c r="X18" s="311">
        <v>5.359</v>
      </c>
      <c r="Y18" s="311">
        <v>5.359</v>
      </c>
      <c r="Z18" s="311">
        <v>5.359</v>
      </c>
      <c r="AA18" s="311">
        <v>5.359</v>
      </c>
      <c r="AB18" s="311">
        <v>5.359</v>
      </c>
      <c r="AC18" s="311">
        <v>5.359</v>
      </c>
      <c r="AD18" s="311">
        <v>5.359</v>
      </c>
      <c r="AE18" s="311">
        <v>5.359</v>
      </c>
      <c r="AF18" s="311">
        <v>5.359</v>
      </c>
      <c r="AG18" s="311">
        <v>5.359</v>
      </c>
      <c r="AH18" s="312">
        <v>0</v>
      </c>
    </row>
    <row r="19" spans="1:34" ht="15" customHeight="1" x14ac:dyDescent="0.45">
      <c r="A19" s="26" t="s">
        <v>394</v>
      </c>
      <c r="B19" s="310" t="s">
        <v>395</v>
      </c>
      <c r="C19" s="311">
        <v>5.8250000000000002</v>
      </c>
      <c r="D19" s="311">
        <v>5.8250000000000002</v>
      </c>
      <c r="E19" s="311">
        <v>5.8250000000000002</v>
      </c>
      <c r="F19" s="311">
        <v>5.8250000000000002</v>
      </c>
      <c r="G19" s="311">
        <v>5.8250000000000002</v>
      </c>
      <c r="H19" s="311">
        <v>5.8250000000000002</v>
      </c>
      <c r="I19" s="311">
        <v>5.8250000000000002</v>
      </c>
      <c r="J19" s="311">
        <v>5.8250000000000002</v>
      </c>
      <c r="K19" s="311">
        <v>5.8250000000000002</v>
      </c>
      <c r="L19" s="311">
        <v>5.8250000000000002</v>
      </c>
      <c r="M19" s="311">
        <v>5.8250000000000002</v>
      </c>
      <c r="N19" s="311">
        <v>5.8250000000000002</v>
      </c>
      <c r="O19" s="311">
        <v>5.8250000000000002</v>
      </c>
      <c r="P19" s="311">
        <v>5.8250000000000002</v>
      </c>
      <c r="Q19" s="311">
        <v>5.8250000000000002</v>
      </c>
      <c r="R19" s="311">
        <v>5.8250000000000002</v>
      </c>
      <c r="S19" s="311">
        <v>5.8250000000000002</v>
      </c>
      <c r="T19" s="311">
        <v>5.8250000000000002</v>
      </c>
      <c r="U19" s="311">
        <v>5.8250000000000002</v>
      </c>
      <c r="V19" s="311">
        <v>5.8250000000000002</v>
      </c>
      <c r="W19" s="311">
        <v>5.8250000000000002</v>
      </c>
      <c r="X19" s="311">
        <v>5.8250000000000002</v>
      </c>
      <c r="Y19" s="311">
        <v>5.8250000000000002</v>
      </c>
      <c r="Z19" s="311">
        <v>5.8250000000000002</v>
      </c>
      <c r="AA19" s="311">
        <v>5.8250000000000002</v>
      </c>
      <c r="AB19" s="311">
        <v>5.8250000000000002</v>
      </c>
      <c r="AC19" s="311">
        <v>5.8250000000000002</v>
      </c>
      <c r="AD19" s="311">
        <v>5.8250000000000002</v>
      </c>
      <c r="AE19" s="311">
        <v>5.8250000000000002</v>
      </c>
      <c r="AF19" s="311">
        <v>5.8250000000000002</v>
      </c>
      <c r="AG19" s="311">
        <v>5.8250000000000002</v>
      </c>
      <c r="AH19" s="312">
        <v>0</v>
      </c>
    </row>
    <row r="20" spans="1:34" ht="15" customHeight="1" x14ac:dyDescent="0.45">
      <c r="A20" s="26" t="s">
        <v>396</v>
      </c>
      <c r="B20" s="310" t="s">
        <v>397</v>
      </c>
      <c r="C20" s="311">
        <v>5.7722249999999997</v>
      </c>
      <c r="D20" s="311">
        <v>5.7704339999999998</v>
      </c>
      <c r="E20" s="311">
        <v>5.7694679999999998</v>
      </c>
      <c r="F20" s="311">
        <v>5.7695970000000001</v>
      </c>
      <c r="G20" s="311">
        <v>5.7700829999999996</v>
      </c>
      <c r="H20" s="311">
        <v>5.7697419999999999</v>
      </c>
      <c r="I20" s="311">
        <v>5.7699959999999999</v>
      </c>
      <c r="J20" s="311">
        <v>5.7706080000000002</v>
      </c>
      <c r="K20" s="311">
        <v>5.7698460000000003</v>
      </c>
      <c r="L20" s="311">
        <v>5.7701969999999996</v>
      </c>
      <c r="M20" s="311">
        <v>5.7697099999999999</v>
      </c>
      <c r="N20" s="311">
        <v>5.7698</v>
      </c>
      <c r="O20" s="311">
        <v>5.7694869999999998</v>
      </c>
      <c r="P20" s="311">
        <v>5.7695980000000002</v>
      </c>
      <c r="Q20" s="311">
        <v>5.7694359999999998</v>
      </c>
      <c r="R20" s="311">
        <v>5.7696139999999998</v>
      </c>
      <c r="S20" s="311">
        <v>5.7701029999999998</v>
      </c>
      <c r="T20" s="311">
        <v>5.769971</v>
      </c>
      <c r="U20" s="311">
        <v>5.7701409999999997</v>
      </c>
      <c r="V20" s="311">
        <v>5.7698689999999999</v>
      </c>
      <c r="W20" s="311">
        <v>5.770143</v>
      </c>
      <c r="X20" s="311">
        <v>5.7702980000000004</v>
      </c>
      <c r="Y20" s="311">
        <v>5.7705109999999999</v>
      </c>
      <c r="Z20" s="311">
        <v>5.7700509999999996</v>
      </c>
      <c r="AA20" s="311">
        <v>5.7695379999999998</v>
      </c>
      <c r="AB20" s="311">
        <v>5.7692560000000004</v>
      </c>
      <c r="AC20" s="311">
        <v>5.770041</v>
      </c>
      <c r="AD20" s="311">
        <v>5.7690229999999998</v>
      </c>
      <c r="AE20" s="311">
        <v>5.7687850000000003</v>
      </c>
      <c r="AF20" s="311">
        <v>5.7686109999999999</v>
      </c>
      <c r="AG20" s="311">
        <v>5.7680179999999996</v>
      </c>
      <c r="AH20" s="312">
        <v>-2.4000000000000001E-5</v>
      </c>
    </row>
    <row r="21" spans="1:34" ht="15" customHeight="1" x14ac:dyDescent="0.45">
      <c r="A21" s="26" t="s">
        <v>398</v>
      </c>
      <c r="B21" s="310" t="s">
        <v>399</v>
      </c>
      <c r="C21" s="311">
        <v>5.7722249999999997</v>
      </c>
      <c r="D21" s="311">
        <v>5.7704339999999998</v>
      </c>
      <c r="E21" s="311">
        <v>5.7694679999999998</v>
      </c>
      <c r="F21" s="311">
        <v>5.7695970000000001</v>
      </c>
      <c r="G21" s="311">
        <v>5.7700829999999996</v>
      </c>
      <c r="H21" s="311">
        <v>5.7697419999999999</v>
      </c>
      <c r="I21" s="311">
        <v>5.7699959999999999</v>
      </c>
      <c r="J21" s="311">
        <v>5.7706080000000002</v>
      </c>
      <c r="K21" s="311">
        <v>5.7698460000000003</v>
      </c>
      <c r="L21" s="311">
        <v>5.7701969999999996</v>
      </c>
      <c r="M21" s="311">
        <v>5.7697099999999999</v>
      </c>
      <c r="N21" s="311">
        <v>5.7698</v>
      </c>
      <c r="O21" s="311">
        <v>5.7694869999999998</v>
      </c>
      <c r="P21" s="311">
        <v>5.7695980000000002</v>
      </c>
      <c r="Q21" s="311">
        <v>5.7694359999999998</v>
      </c>
      <c r="R21" s="311">
        <v>5.7696139999999998</v>
      </c>
      <c r="S21" s="311">
        <v>5.7701029999999998</v>
      </c>
      <c r="T21" s="311">
        <v>5.769971</v>
      </c>
      <c r="U21" s="311">
        <v>5.7701409999999997</v>
      </c>
      <c r="V21" s="311">
        <v>5.7698689999999999</v>
      </c>
      <c r="W21" s="311">
        <v>5.770143</v>
      </c>
      <c r="X21" s="311">
        <v>5.7702980000000004</v>
      </c>
      <c r="Y21" s="311">
        <v>5.7705109999999999</v>
      </c>
      <c r="Z21" s="311">
        <v>5.7700509999999996</v>
      </c>
      <c r="AA21" s="311">
        <v>5.7695379999999998</v>
      </c>
      <c r="AB21" s="311">
        <v>5.7692560000000004</v>
      </c>
      <c r="AC21" s="311">
        <v>5.770041</v>
      </c>
      <c r="AD21" s="311">
        <v>5.7690229999999998</v>
      </c>
      <c r="AE21" s="311">
        <v>5.7687850000000003</v>
      </c>
      <c r="AF21" s="311">
        <v>5.7686109999999999</v>
      </c>
      <c r="AG21" s="311">
        <v>5.7680179999999996</v>
      </c>
      <c r="AH21" s="312">
        <v>-2.4000000000000001E-5</v>
      </c>
    </row>
    <row r="22" spans="1:34" ht="15" customHeight="1" x14ac:dyDescent="0.45">
      <c r="A22" s="26" t="s">
        <v>400</v>
      </c>
      <c r="B22" s="310" t="s">
        <v>401</v>
      </c>
      <c r="C22" s="311">
        <v>5.7722249999999997</v>
      </c>
      <c r="D22" s="311">
        <v>5.7704339999999998</v>
      </c>
      <c r="E22" s="311">
        <v>5.7694679999999998</v>
      </c>
      <c r="F22" s="311">
        <v>5.7695970000000001</v>
      </c>
      <c r="G22" s="311">
        <v>5.7700829999999996</v>
      </c>
      <c r="H22" s="311">
        <v>5.7697419999999999</v>
      </c>
      <c r="I22" s="311">
        <v>5.7699959999999999</v>
      </c>
      <c r="J22" s="311">
        <v>5.7706080000000002</v>
      </c>
      <c r="K22" s="311">
        <v>5.7698460000000003</v>
      </c>
      <c r="L22" s="311">
        <v>5.7701969999999996</v>
      </c>
      <c r="M22" s="311">
        <v>5.7697099999999999</v>
      </c>
      <c r="N22" s="311">
        <v>5.7698</v>
      </c>
      <c r="O22" s="311">
        <v>5.7694869999999998</v>
      </c>
      <c r="P22" s="311">
        <v>5.7695980000000002</v>
      </c>
      <c r="Q22" s="311">
        <v>5.7694359999999998</v>
      </c>
      <c r="R22" s="311">
        <v>5.7696139999999998</v>
      </c>
      <c r="S22" s="311">
        <v>5.7701029999999998</v>
      </c>
      <c r="T22" s="311">
        <v>5.769971</v>
      </c>
      <c r="U22" s="311">
        <v>5.7701409999999997</v>
      </c>
      <c r="V22" s="311">
        <v>5.7698689999999999</v>
      </c>
      <c r="W22" s="311">
        <v>5.770143</v>
      </c>
      <c r="X22" s="311">
        <v>5.7702980000000004</v>
      </c>
      <c r="Y22" s="311">
        <v>5.7705109999999999</v>
      </c>
      <c r="Z22" s="311">
        <v>5.7700509999999996</v>
      </c>
      <c r="AA22" s="311">
        <v>5.7695379999999998</v>
      </c>
      <c r="AB22" s="311">
        <v>5.7692560000000004</v>
      </c>
      <c r="AC22" s="311">
        <v>5.770041</v>
      </c>
      <c r="AD22" s="311">
        <v>5.7690229999999998</v>
      </c>
      <c r="AE22" s="311">
        <v>5.7687850000000003</v>
      </c>
      <c r="AF22" s="311">
        <v>5.7686109999999999</v>
      </c>
      <c r="AG22" s="311">
        <v>5.7680179999999996</v>
      </c>
      <c r="AH22" s="312">
        <v>-2.4000000000000001E-5</v>
      </c>
    </row>
    <row r="23" spans="1:34" ht="15" customHeight="1" x14ac:dyDescent="0.45">
      <c r="A23" s="26" t="s">
        <v>402</v>
      </c>
      <c r="B23" s="310" t="s">
        <v>403</v>
      </c>
      <c r="C23" s="311">
        <v>5.7722249999999997</v>
      </c>
      <c r="D23" s="311">
        <v>5.7704339999999998</v>
      </c>
      <c r="E23" s="311">
        <v>5.7694679999999998</v>
      </c>
      <c r="F23" s="311">
        <v>5.7695970000000001</v>
      </c>
      <c r="G23" s="311">
        <v>5.7700829999999996</v>
      </c>
      <c r="H23" s="311">
        <v>5.7697419999999999</v>
      </c>
      <c r="I23" s="311">
        <v>5.7699959999999999</v>
      </c>
      <c r="J23" s="311">
        <v>5.7706080000000002</v>
      </c>
      <c r="K23" s="311">
        <v>5.7698460000000003</v>
      </c>
      <c r="L23" s="311">
        <v>5.7701969999999996</v>
      </c>
      <c r="M23" s="311">
        <v>5.7697099999999999</v>
      </c>
      <c r="N23" s="311">
        <v>5.7698</v>
      </c>
      <c r="O23" s="311">
        <v>5.7694869999999998</v>
      </c>
      <c r="P23" s="311">
        <v>5.7695980000000002</v>
      </c>
      <c r="Q23" s="311">
        <v>5.7694359999999998</v>
      </c>
      <c r="R23" s="311">
        <v>5.7696139999999998</v>
      </c>
      <c r="S23" s="311">
        <v>5.7701029999999998</v>
      </c>
      <c r="T23" s="311">
        <v>5.769971</v>
      </c>
      <c r="U23" s="311">
        <v>5.7701409999999997</v>
      </c>
      <c r="V23" s="311">
        <v>5.7698689999999999</v>
      </c>
      <c r="W23" s="311">
        <v>5.770143</v>
      </c>
      <c r="X23" s="311">
        <v>5.7702980000000004</v>
      </c>
      <c r="Y23" s="311">
        <v>5.7705109999999999</v>
      </c>
      <c r="Z23" s="311">
        <v>5.7700509999999996</v>
      </c>
      <c r="AA23" s="311">
        <v>5.7695379999999998</v>
      </c>
      <c r="AB23" s="311">
        <v>5.7692560000000004</v>
      </c>
      <c r="AC23" s="311">
        <v>5.770041</v>
      </c>
      <c r="AD23" s="311">
        <v>5.7690229999999998</v>
      </c>
      <c r="AE23" s="311">
        <v>5.7687850000000003</v>
      </c>
      <c r="AF23" s="311">
        <v>5.7686109999999999</v>
      </c>
      <c r="AG23" s="311">
        <v>5.7680179999999996</v>
      </c>
      <c r="AH23" s="312">
        <v>-2.4000000000000001E-5</v>
      </c>
    </row>
    <row r="24" spans="1:34" ht="15" customHeight="1" x14ac:dyDescent="0.45">
      <c r="A24" s="26" t="s">
        <v>404</v>
      </c>
      <c r="B24" s="310" t="s">
        <v>405</v>
      </c>
      <c r="C24" s="311">
        <v>5.7722249999999997</v>
      </c>
      <c r="D24" s="311">
        <v>5.7704339999999998</v>
      </c>
      <c r="E24" s="311">
        <v>5.7694679999999998</v>
      </c>
      <c r="F24" s="311">
        <v>5.7695970000000001</v>
      </c>
      <c r="G24" s="311">
        <v>5.7700829999999996</v>
      </c>
      <c r="H24" s="311">
        <v>5.7697419999999999</v>
      </c>
      <c r="I24" s="311">
        <v>5.7699959999999999</v>
      </c>
      <c r="J24" s="311">
        <v>5.7706080000000002</v>
      </c>
      <c r="K24" s="311">
        <v>5.7698460000000003</v>
      </c>
      <c r="L24" s="311">
        <v>5.7701969999999996</v>
      </c>
      <c r="M24" s="311">
        <v>5.7697099999999999</v>
      </c>
      <c r="N24" s="311">
        <v>5.7698</v>
      </c>
      <c r="O24" s="311">
        <v>5.7694869999999998</v>
      </c>
      <c r="P24" s="311">
        <v>5.7695980000000002</v>
      </c>
      <c r="Q24" s="311">
        <v>5.7694359999999998</v>
      </c>
      <c r="R24" s="311">
        <v>5.7696139999999998</v>
      </c>
      <c r="S24" s="311">
        <v>5.7701029999999998</v>
      </c>
      <c r="T24" s="311">
        <v>5.769971</v>
      </c>
      <c r="U24" s="311">
        <v>5.7701409999999997</v>
      </c>
      <c r="V24" s="311">
        <v>5.7698689999999999</v>
      </c>
      <c r="W24" s="311">
        <v>5.770143</v>
      </c>
      <c r="X24" s="311">
        <v>5.7702980000000004</v>
      </c>
      <c r="Y24" s="311">
        <v>5.7705109999999999</v>
      </c>
      <c r="Z24" s="311">
        <v>5.7700509999999996</v>
      </c>
      <c r="AA24" s="311">
        <v>5.7695379999999998</v>
      </c>
      <c r="AB24" s="311">
        <v>5.7692560000000004</v>
      </c>
      <c r="AC24" s="311">
        <v>5.770041</v>
      </c>
      <c r="AD24" s="311">
        <v>5.7690229999999998</v>
      </c>
      <c r="AE24" s="311">
        <v>5.7687850000000003</v>
      </c>
      <c r="AF24" s="311">
        <v>5.7686109999999999</v>
      </c>
      <c r="AG24" s="311">
        <v>5.7680179999999996</v>
      </c>
      <c r="AH24" s="312">
        <v>-2.4000000000000001E-5</v>
      </c>
    </row>
    <row r="25" spans="1:34" ht="15" customHeight="1" x14ac:dyDescent="0.45">
      <c r="A25" s="26" t="s">
        <v>406</v>
      </c>
      <c r="B25" s="310" t="s">
        <v>407</v>
      </c>
      <c r="C25" s="311">
        <v>5.7722259999999999</v>
      </c>
      <c r="D25" s="311">
        <v>5.7704339999999998</v>
      </c>
      <c r="E25" s="311">
        <v>5.7694679999999998</v>
      </c>
      <c r="F25" s="311">
        <v>5.7695970000000001</v>
      </c>
      <c r="G25" s="311">
        <v>5.7700829999999996</v>
      </c>
      <c r="H25" s="311">
        <v>5.7697419999999999</v>
      </c>
      <c r="I25" s="311">
        <v>5.769997</v>
      </c>
      <c r="J25" s="311">
        <v>5.770607</v>
      </c>
      <c r="K25" s="311">
        <v>5.7698450000000001</v>
      </c>
      <c r="L25" s="311">
        <v>5.7701960000000003</v>
      </c>
      <c r="M25" s="311">
        <v>5.7697099999999999</v>
      </c>
      <c r="N25" s="311">
        <v>5.7698</v>
      </c>
      <c r="O25" s="311">
        <v>5.7694869999999998</v>
      </c>
      <c r="P25" s="311">
        <v>5.7695980000000002</v>
      </c>
      <c r="Q25" s="311">
        <v>5.7694359999999998</v>
      </c>
      <c r="R25" s="311">
        <v>5.7696139999999998</v>
      </c>
      <c r="S25" s="311">
        <v>5.7701029999999998</v>
      </c>
      <c r="T25" s="311">
        <v>5.769971</v>
      </c>
      <c r="U25" s="311">
        <v>5.7701409999999997</v>
      </c>
      <c r="V25" s="311">
        <v>5.7698689999999999</v>
      </c>
      <c r="W25" s="311">
        <v>5.770143</v>
      </c>
      <c r="X25" s="311">
        <v>5.7702980000000004</v>
      </c>
      <c r="Y25" s="311">
        <v>5.7705109999999999</v>
      </c>
      <c r="Z25" s="311">
        <v>5.7700509999999996</v>
      </c>
      <c r="AA25" s="311">
        <v>5.7695369999999997</v>
      </c>
      <c r="AB25" s="311">
        <v>5.7692560000000004</v>
      </c>
      <c r="AC25" s="311">
        <v>5.7700420000000001</v>
      </c>
      <c r="AD25" s="311">
        <v>5.7690229999999998</v>
      </c>
      <c r="AE25" s="311">
        <v>5.7687850000000003</v>
      </c>
      <c r="AF25" s="311">
        <v>5.7686109999999999</v>
      </c>
      <c r="AG25" s="311">
        <v>5.7680179999999996</v>
      </c>
      <c r="AH25" s="312">
        <v>-2.4000000000000001E-5</v>
      </c>
    </row>
    <row r="26" spans="1:34" ht="15" customHeight="1" x14ac:dyDescent="0.45">
      <c r="A26" s="26" t="s">
        <v>408</v>
      </c>
      <c r="B26" s="310" t="s">
        <v>409</v>
      </c>
      <c r="C26" s="311">
        <v>5.8170000000000002</v>
      </c>
      <c r="D26" s="311">
        <v>5.8170000000000002</v>
      </c>
      <c r="E26" s="311">
        <v>5.8170000000000002</v>
      </c>
      <c r="F26" s="311">
        <v>5.8170000000000002</v>
      </c>
      <c r="G26" s="311">
        <v>5.8170000000000002</v>
      </c>
      <c r="H26" s="311">
        <v>5.8170000000000002</v>
      </c>
      <c r="I26" s="311">
        <v>5.8170000000000002</v>
      </c>
      <c r="J26" s="311">
        <v>5.8170000000000002</v>
      </c>
      <c r="K26" s="311">
        <v>5.8170000000000002</v>
      </c>
      <c r="L26" s="311">
        <v>5.8170000000000002</v>
      </c>
      <c r="M26" s="311">
        <v>5.8170000000000002</v>
      </c>
      <c r="N26" s="311">
        <v>5.8170000000000002</v>
      </c>
      <c r="O26" s="311">
        <v>5.8170000000000002</v>
      </c>
      <c r="P26" s="311">
        <v>5.8170000000000002</v>
      </c>
      <c r="Q26" s="311">
        <v>5.8170000000000002</v>
      </c>
      <c r="R26" s="311">
        <v>5.8170000000000002</v>
      </c>
      <c r="S26" s="311">
        <v>5.8170000000000002</v>
      </c>
      <c r="T26" s="311">
        <v>5.8170000000000002</v>
      </c>
      <c r="U26" s="311">
        <v>5.8170000000000002</v>
      </c>
      <c r="V26" s="311">
        <v>5.8170000000000002</v>
      </c>
      <c r="W26" s="311">
        <v>5.8170000000000002</v>
      </c>
      <c r="X26" s="311">
        <v>5.8170000000000002</v>
      </c>
      <c r="Y26" s="311">
        <v>5.8170000000000002</v>
      </c>
      <c r="Z26" s="311">
        <v>5.8170000000000002</v>
      </c>
      <c r="AA26" s="311">
        <v>5.8170000000000002</v>
      </c>
      <c r="AB26" s="311">
        <v>5.8170000000000002</v>
      </c>
      <c r="AC26" s="311">
        <v>5.8170000000000002</v>
      </c>
      <c r="AD26" s="311">
        <v>5.8170000000000002</v>
      </c>
      <c r="AE26" s="311">
        <v>5.8170000000000002</v>
      </c>
      <c r="AF26" s="311">
        <v>5.8170000000000002</v>
      </c>
      <c r="AG26" s="311">
        <v>5.8170000000000002</v>
      </c>
      <c r="AH26" s="312">
        <v>0</v>
      </c>
    </row>
    <row r="27" spans="1:34" ht="15" customHeight="1" x14ac:dyDescent="0.45">
      <c r="A27" s="26" t="s">
        <v>410</v>
      </c>
      <c r="B27" s="310" t="s">
        <v>411</v>
      </c>
      <c r="C27" s="311">
        <v>5.77</v>
      </c>
      <c r="D27" s="311">
        <v>5.77</v>
      </c>
      <c r="E27" s="311">
        <v>5.77</v>
      </c>
      <c r="F27" s="311">
        <v>5.77</v>
      </c>
      <c r="G27" s="311">
        <v>5.77</v>
      </c>
      <c r="H27" s="311">
        <v>5.77</v>
      </c>
      <c r="I27" s="311">
        <v>5.77</v>
      </c>
      <c r="J27" s="311">
        <v>5.77</v>
      </c>
      <c r="K27" s="311">
        <v>5.77</v>
      </c>
      <c r="L27" s="311">
        <v>5.77</v>
      </c>
      <c r="M27" s="311">
        <v>5.77</v>
      </c>
      <c r="N27" s="311">
        <v>5.77</v>
      </c>
      <c r="O27" s="311">
        <v>5.77</v>
      </c>
      <c r="P27" s="311">
        <v>5.77</v>
      </c>
      <c r="Q27" s="311">
        <v>5.77</v>
      </c>
      <c r="R27" s="311">
        <v>5.77</v>
      </c>
      <c r="S27" s="311">
        <v>5.77</v>
      </c>
      <c r="T27" s="311">
        <v>5.77</v>
      </c>
      <c r="U27" s="311">
        <v>5.77</v>
      </c>
      <c r="V27" s="311">
        <v>5.77</v>
      </c>
      <c r="W27" s="311">
        <v>5.77</v>
      </c>
      <c r="X27" s="311">
        <v>5.77</v>
      </c>
      <c r="Y27" s="311">
        <v>5.77</v>
      </c>
      <c r="Z27" s="311">
        <v>5.77</v>
      </c>
      <c r="AA27" s="311">
        <v>5.77</v>
      </c>
      <c r="AB27" s="311">
        <v>5.77</v>
      </c>
      <c r="AC27" s="311">
        <v>5.77</v>
      </c>
      <c r="AD27" s="311">
        <v>5.77</v>
      </c>
      <c r="AE27" s="311">
        <v>5.77</v>
      </c>
      <c r="AF27" s="311">
        <v>5.77</v>
      </c>
      <c r="AG27" s="311">
        <v>5.77</v>
      </c>
      <c r="AH27" s="312">
        <v>0</v>
      </c>
    </row>
    <row r="28" spans="1:34" ht="15" customHeight="1" x14ac:dyDescent="0.45">
      <c r="A28" s="26" t="s">
        <v>412</v>
      </c>
      <c r="B28" s="310" t="s">
        <v>413</v>
      </c>
      <c r="C28" s="311">
        <v>3.5630000000000002</v>
      </c>
      <c r="D28" s="311">
        <v>3.5630000000000002</v>
      </c>
      <c r="E28" s="311">
        <v>3.5630000000000002</v>
      </c>
      <c r="F28" s="311">
        <v>3.5630000000000002</v>
      </c>
      <c r="G28" s="311">
        <v>3.5630000000000002</v>
      </c>
      <c r="H28" s="311">
        <v>3.5630000000000002</v>
      </c>
      <c r="I28" s="311">
        <v>3.5630000000000002</v>
      </c>
      <c r="J28" s="311">
        <v>3.5630000000000002</v>
      </c>
      <c r="K28" s="311">
        <v>3.5630000000000002</v>
      </c>
      <c r="L28" s="311">
        <v>3.5630000000000002</v>
      </c>
      <c r="M28" s="311">
        <v>3.5630000000000002</v>
      </c>
      <c r="N28" s="311">
        <v>3.5630000000000002</v>
      </c>
      <c r="O28" s="311">
        <v>3.5630000000000002</v>
      </c>
      <c r="P28" s="311">
        <v>3.5630000000000002</v>
      </c>
      <c r="Q28" s="311">
        <v>3.5630000000000002</v>
      </c>
      <c r="R28" s="311">
        <v>3.5630000000000002</v>
      </c>
      <c r="S28" s="311">
        <v>3.5630000000000002</v>
      </c>
      <c r="T28" s="311">
        <v>3.5630000000000002</v>
      </c>
      <c r="U28" s="311">
        <v>3.5630000000000002</v>
      </c>
      <c r="V28" s="311">
        <v>3.5630000000000002</v>
      </c>
      <c r="W28" s="311">
        <v>3.5630000000000002</v>
      </c>
      <c r="X28" s="311">
        <v>3.5630000000000002</v>
      </c>
      <c r="Y28" s="311">
        <v>3.5630000000000002</v>
      </c>
      <c r="Z28" s="311">
        <v>3.5630000000000002</v>
      </c>
      <c r="AA28" s="311">
        <v>3.5630000000000002</v>
      </c>
      <c r="AB28" s="311">
        <v>3.5630000000000002</v>
      </c>
      <c r="AC28" s="311">
        <v>3.5630000000000002</v>
      </c>
      <c r="AD28" s="311">
        <v>3.5630000000000002</v>
      </c>
      <c r="AE28" s="311">
        <v>3.5630000000000002</v>
      </c>
      <c r="AF28" s="311">
        <v>3.5630000000000002</v>
      </c>
      <c r="AG28" s="311">
        <v>3.5630000000000002</v>
      </c>
      <c r="AH28" s="312">
        <v>0</v>
      </c>
    </row>
    <row r="29" spans="1:34" ht="15" customHeight="1" x14ac:dyDescent="0.45">
      <c r="A29" s="26" t="s">
        <v>414</v>
      </c>
      <c r="B29" s="310" t="s">
        <v>415</v>
      </c>
      <c r="C29" s="311">
        <v>3.9944130000000002</v>
      </c>
      <c r="D29" s="311">
        <v>3.9944130000000002</v>
      </c>
      <c r="E29" s="311">
        <v>3.9944130000000002</v>
      </c>
      <c r="F29" s="311">
        <v>3.9944130000000002</v>
      </c>
      <c r="G29" s="311">
        <v>3.9944130000000002</v>
      </c>
      <c r="H29" s="311">
        <v>3.9944130000000002</v>
      </c>
      <c r="I29" s="311">
        <v>3.9944130000000002</v>
      </c>
      <c r="J29" s="311">
        <v>3.9944130000000002</v>
      </c>
      <c r="K29" s="311">
        <v>3.9944130000000002</v>
      </c>
      <c r="L29" s="311">
        <v>3.9944130000000002</v>
      </c>
      <c r="M29" s="311">
        <v>3.9944130000000002</v>
      </c>
      <c r="N29" s="311">
        <v>3.9944130000000002</v>
      </c>
      <c r="O29" s="311">
        <v>3.9944130000000002</v>
      </c>
      <c r="P29" s="311">
        <v>3.9944130000000002</v>
      </c>
      <c r="Q29" s="311">
        <v>3.9944130000000002</v>
      </c>
      <c r="R29" s="311">
        <v>3.9944130000000002</v>
      </c>
      <c r="S29" s="311">
        <v>3.9944130000000002</v>
      </c>
      <c r="T29" s="311">
        <v>3.9944130000000002</v>
      </c>
      <c r="U29" s="311">
        <v>3.9944130000000002</v>
      </c>
      <c r="V29" s="311">
        <v>3.9944130000000002</v>
      </c>
      <c r="W29" s="311">
        <v>3.9944130000000002</v>
      </c>
      <c r="X29" s="311">
        <v>3.9944130000000002</v>
      </c>
      <c r="Y29" s="311">
        <v>3.9944130000000002</v>
      </c>
      <c r="Z29" s="311">
        <v>3.9944130000000002</v>
      </c>
      <c r="AA29" s="311">
        <v>3.9944130000000002</v>
      </c>
      <c r="AB29" s="311">
        <v>3.9944130000000002</v>
      </c>
      <c r="AC29" s="311">
        <v>3.9944130000000002</v>
      </c>
      <c r="AD29" s="311">
        <v>3.9944130000000002</v>
      </c>
      <c r="AE29" s="311">
        <v>3.9944130000000002</v>
      </c>
      <c r="AF29" s="311">
        <v>3.9944130000000002</v>
      </c>
      <c r="AG29" s="311">
        <v>3.9944130000000002</v>
      </c>
      <c r="AH29" s="312">
        <v>0</v>
      </c>
    </row>
    <row r="30" spans="1:34" ht="15" customHeight="1" x14ac:dyDescent="0.45">
      <c r="A30" s="26" t="s">
        <v>416</v>
      </c>
      <c r="B30" s="310" t="s">
        <v>417</v>
      </c>
      <c r="C30" s="311">
        <v>5.67</v>
      </c>
      <c r="D30" s="311">
        <v>5.67</v>
      </c>
      <c r="E30" s="311">
        <v>5.67</v>
      </c>
      <c r="F30" s="311">
        <v>5.67</v>
      </c>
      <c r="G30" s="311">
        <v>5.67</v>
      </c>
      <c r="H30" s="311">
        <v>5.67</v>
      </c>
      <c r="I30" s="311">
        <v>5.67</v>
      </c>
      <c r="J30" s="311">
        <v>5.67</v>
      </c>
      <c r="K30" s="311">
        <v>5.67</v>
      </c>
      <c r="L30" s="311">
        <v>5.67</v>
      </c>
      <c r="M30" s="311">
        <v>5.67</v>
      </c>
      <c r="N30" s="311">
        <v>5.67</v>
      </c>
      <c r="O30" s="311">
        <v>5.67</v>
      </c>
      <c r="P30" s="311">
        <v>5.67</v>
      </c>
      <c r="Q30" s="311">
        <v>5.67</v>
      </c>
      <c r="R30" s="311">
        <v>5.67</v>
      </c>
      <c r="S30" s="311">
        <v>5.67</v>
      </c>
      <c r="T30" s="311">
        <v>5.67</v>
      </c>
      <c r="U30" s="311">
        <v>5.67</v>
      </c>
      <c r="V30" s="311">
        <v>5.67</v>
      </c>
      <c r="W30" s="311">
        <v>5.67</v>
      </c>
      <c r="X30" s="311">
        <v>5.67</v>
      </c>
      <c r="Y30" s="311">
        <v>5.67</v>
      </c>
      <c r="Z30" s="311">
        <v>5.67</v>
      </c>
      <c r="AA30" s="311">
        <v>5.67</v>
      </c>
      <c r="AB30" s="311">
        <v>5.67</v>
      </c>
      <c r="AC30" s="311">
        <v>5.67</v>
      </c>
      <c r="AD30" s="311">
        <v>5.67</v>
      </c>
      <c r="AE30" s="311">
        <v>5.67</v>
      </c>
      <c r="AF30" s="311">
        <v>5.67</v>
      </c>
      <c r="AG30" s="311">
        <v>5.67</v>
      </c>
      <c r="AH30" s="312">
        <v>0</v>
      </c>
    </row>
    <row r="31" spans="1:34" ht="15" customHeight="1" x14ac:dyDescent="0.45">
      <c r="A31" s="26" t="s">
        <v>418</v>
      </c>
      <c r="B31" s="310" t="s">
        <v>419</v>
      </c>
      <c r="C31" s="311">
        <v>6.0650000000000004</v>
      </c>
      <c r="D31" s="311">
        <v>6.0650000000000004</v>
      </c>
      <c r="E31" s="311">
        <v>6.0650000000000004</v>
      </c>
      <c r="F31" s="311">
        <v>6.0650000000000004</v>
      </c>
      <c r="G31" s="311">
        <v>6.0650000000000004</v>
      </c>
      <c r="H31" s="311">
        <v>6.0650000000000004</v>
      </c>
      <c r="I31" s="311">
        <v>6.0650000000000004</v>
      </c>
      <c r="J31" s="311">
        <v>6.0650000000000004</v>
      </c>
      <c r="K31" s="311">
        <v>6.0650000000000004</v>
      </c>
      <c r="L31" s="311">
        <v>6.0650000000000004</v>
      </c>
      <c r="M31" s="311">
        <v>6.0650000000000004</v>
      </c>
      <c r="N31" s="311">
        <v>6.0650000000000004</v>
      </c>
      <c r="O31" s="311">
        <v>6.0650000000000004</v>
      </c>
      <c r="P31" s="311">
        <v>6.0650000000000004</v>
      </c>
      <c r="Q31" s="311">
        <v>6.0650000000000004</v>
      </c>
      <c r="R31" s="311">
        <v>6.0650000000000004</v>
      </c>
      <c r="S31" s="311">
        <v>6.0650000000000004</v>
      </c>
      <c r="T31" s="311">
        <v>6.0650000000000004</v>
      </c>
      <c r="U31" s="311">
        <v>6.0650000000000004</v>
      </c>
      <c r="V31" s="311">
        <v>6.0650000000000004</v>
      </c>
      <c r="W31" s="311">
        <v>6.0650000000000004</v>
      </c>
      <c r="X31" s="311">
        <v>6.0650000000000004</v>
      </c>
      <c r="Y31" s="311">
        <v>6.0650000000000004</v>
      </c>
      <c r="Z31" s="311">
        <v>6.0650000000000004</v>
      </c>
      <c r="AA31" s="311">
        <v>6.0650000000000004</v>
      </c>
      <c r="AB31" s="311">
        <v>6.0650000000000004</v>
      </c>
      <c r="AC31" s="311">
        <v>6.0650000000000004</v>
      </c>
      <c r="AD31" s="311">
        <v>6.0650000000000004</v>
      </c>
      <c r="AE31" s="311">
        <v>6.0650000000000004</v>
      </c>
      <c r="AF31" s="311">
        <v>6.0650000000000004</v>
      </c>
      <c r="AG31" s="311">
        <v>6.0650000000000004</v>
      </c>
      <c r="AH31" s="312">
        <v>0</v>
      </c>
    </row>
    <row r="32" spans="1:34" ht="15" customHeight="1" x14ac:dyDescent="0.45">
      <c r="A32" s="26" t="s">
        <v>420</v>
      </c>
      <c r="B32" s="310" t="s">
        <v>421</v>
      </c>
      <c r="C32" s="311">
        <v>5.0531009999999998</v>
      </c>
      <c r="D32" s="311">
        <v>5.0529289999999998</v>
      </c>
      <c r="E32" s="311">
        <v>5.0527569999999997</v>
      </c>
      <c r="F32" s="311">
        <v>5.0525820000000001</v>
      </c>
      <c r="G32" s="311">
        <v>5.0524079999999998</v>
      </c>
      <c r="H32" s="311">
        <v>5.0513180000000002</v>
      </c>
      <c r="I32" s="311">
        <v>5.0502149999999997</v>
      </c>
      <c r="J32" s="311">
        <v>5.0491130000000002</v>
      </c>
      <c r="K32" s="311">
        <v>5.0480130000000001</v>
      </c>
      <c r="L32" s="311">
        <v>5.0469140000000001</v>
      </c>
      <c r="M32" s="311">
        <v>5.0458150000000002</v>
      </c>
      <c r="N32" s="311">
        <v>5.0447170000000003</v>
      </c>
      <c r="O32" s="311">
        <v>5.0436209999999999</v>
      </c>
      <c r="P32" s="311">
        <v>5.0425250000000004</v>
      </c>
      <c r="Q32" s="311">
        <v>5.0414300000000001</v>
      </c>
      <c r="R32" s="311">
        <v>5.0403349999999998</v>
      </c>
      <c r="S32" s="311">
        <v>5.0394779999999999</v>
      </c>
      <c r="T32" s="311">
        <v>5.0386230000000003</v>
      </c>
      <c r="U32" s="311">
        <v>5.0377700000000001</v>
      </c>
      <c r="V32" s="311">
        <v>5.0369169999999999</v>
      </c>
      <c r="W32" s="311">
        <v>5.0360649999999998</v>
      </c>
      <c r="X32" s="311">
        <v>5.035336</v>
      </c>
      <c r="Y32" s="311">
        <v>5.0346060000000001</v>
      </c>
      <c r="Z32" s="311">
        <v>5.0338760000000002</v>
      </c>
      <c r="AA32" s="311">
        <v>5.0331469999999996</v>
      </c>
      <c r="AB32" s="311">
        <v>5.032419</v>
      </c>
      <c r="AC32" s="311">
        <v>5.0316919999999996</v>
      </c>
      <c r="AD32" s="311">
        <v>5.0309650000000001</v>
      </c>
      <c r="AE32" s="311">
        <v>5.0302379999999998</v>
      </c>
      <c r="AF32" s="311">
        <v>5.0295110000000003</v>
      </c>
      <c r="AG32" s="311">
        <v>5.0287850000000001</v>
      </c>
      <c r="AH32" s="312">
        <v>-1.6100000000000001E-4</v>
      </c>
    </row>
    <row r="33" spans="1:34" ht="15" customHeight="1" x14ac:dyDescent="0.45">
      <c r="A33" s="26" t="s">
        <v>422</v>
      </c>
      <c r="B33" s="310" t="s">
        <v>1250</v>
      </c>
      <c r="C33" s="311">
        <v>5.0527340000000001</v>
      </c>
      <c r="D33" s="311">
        <v>5.0525440000000001</v>
      </c>
      <c r="E33" s="311">
        <v>5.0523530000000001</v>
      </c>
      <c r="F33" s="311">
        <v>5.0521609999999999</v>
      </c>
      <c r="G33" s="311">
        <v>5.0519689999999997</v>
      </c>
      <c r="H33" s="311">
        <v>5.0507609999999996</v>
      </c>
      <c r="I33" s="311">
        <v>5.0495369999999999</v>
      </c>
      <c r="J33" s="311">
        <v>5.0483130000000003</v>
      </c>
      <c r="K33" s="311">
        <v>5.047091</v>
      </c>
      <c r="L33" s="311">
        <v>5.045871</v>
      </c>
      <c r="M33" s="311">
        <v>5.0446530000000003</v>
      </c>
      <c r="N33" s="311">
        <v>5.0434359999999998</v>
      </c>
      <c r="O33" s="311">
        <v>5.0422209999999996</v>
      </c>
      <c r="P33" s="311">
        <v>5.0410079999999997</v>
      </c>
      <c r="Q33" s="311">
        <v>5.0397959999999999</v>
      </c>
      <c r="R33" s="311">
        <v>5.0385850000000003</v>
      </c>
      <c r="S33" s="311">
        <v>5.0376200000000004</v>
      </c>
      <c r="T33" s="311">
        <v>5.0366559999999998</v>
      </c>
      <c r="U33" s="311">
        <v>5.0356949999999996</v>
      </c>
      <c r="V33" s="311">
        <v>5.0347350000000004</v>
      </c>
      <c r="W33" s="311">
        <v>5.0337769999999997</v>
      </c>
      <c r="X33" s="311">
        <v>5.0329709999999999</v>
      </c>
      <c r="Y33" s="311">
        <v>5.0321670000000003</v>
      </c>
      <c r="Z33" s="311">
        <v>5.0313629999999998</v>
      </c>
      <c r="AA33" s="311">
        <v>5.0305600000000004</v>
      </c>
      <c r="AB33" s="311">
        <v>5.0297590000000003</v>
      </c>
      <c r="AC33" s="311">
        <v>5.0289580000000003</v>
      </c>
      <c r="AD33" s="311">
        <v>5.0281599999999997</v>
      </c>
      <c r="AE33" s="311">
        <v>5.027361</v>
      </c>
      <c r="AF33" s="311">
        <v>5.0265639999999996</v>
      </c>
      <c r="AG33" s="311">
        <v>5.0257670000000001</v>
      </c>
      <c r="AH33" s="312">
        <v>-1.7799999999999999E-4</v>
      </c>
    </row>
    <row r="34" spans="1:34" ht="15" customHeight="1" x14ac:dyDescent="0.45">
      <c r="A34" s="26" t="s">
        <v>423</v>
      </c>
      <c r="B34" s="310" t="s">
        <v>424</v>
      </c>
      <c r="C34" s="311">
        <v>5.0524959999999997</v>
      </c>
      <c r="D34" s="311">
        <v>5.0522939999999998</v>
      </c>
      <c r="E34" s="311">
        <v>5.052092</v>
      </c>
      <c r="F34" s="311">
        <v>5.0518890000000001</v>
      </c>
      <c r="G34" s="311">
        <v>5.0516870000000003</v>
      </c>
      <c r="H34" s="311">
        <v>5.0504350000000002</v>
      </c>
      <c r="I34" s="311">
        <v>5.0491729999999997</v>
      </c>
      <c r="J34" s="311">
        <v>5.0479120000000002</v>
      </c>
      <c r="K34" s="311">
        <v>5.0466509999999998</v>
      </c>
      <c r="L34" s="311">
        <v>5.0453919999999997</v>
      </c>
      <c r="M34" s="311">
        <v>5.0441330000000004</v>
      </c>
      <c r="N34" s="311">
        <v>5.0428759999999997</v>
      </c>
      <c r="O34" s="311">
        <v>5.04162</v>
      </c>
      <c r="P34" s="311">
        <v>5.0403650000000004</v>
      </c>
      <c r="Q34" s="311">
        <v>5.0391120000000003</v>
      </c>
      <c r="R34" s="311">
        <v>5.0378590000000001</v>
      </c>
      <c r="S34" s="311">
        <v>5.0369349999999997</v>
      </c>
      <c r="T34" s="311">
        <v>5.0360110000000002</v>
      </c>
      <c r="U34" s="311">
        <v>5.0350890000000001</v>
      </c>
      <c r="V34" s="311">
        <v>5.0341670000000001</v>
      </c>
      <c r="W34" s="311">
        <v>5.0332470000000002</v>
      </c>
      <c r="X34" s="311">
        <v>5.0324169999999997</v>
      </c>
      <c r="Y34" s="311">
        <v>5.0315890000000003</v>
      </c>
      <c r="Z34" s="311">
        <v>5.030761</v>
      </c>
      <c r="AA34" s="311">
        <v>5.0299329999999998</v>
      </c>
      <c r="AB34" s="311">
        <v>5.0291069999999998</v>
      </c>
      <c r="AC34" s="311">
        <v>5.0282809999999998</v>
      </c>
      <c r="AD34" s="311">
        <v>5.0274570000000001</v>
      </c>
      <c r="AE34" s="311">
        <v>5.0266330000000004</v>
      </c>
      <c r="AF34" s="311">
        <v>5.0258099999999999</v>
      </c>
      <c r="AG34" s="311">
        <v>5.0249870000000003</v>
      </c>
      <c r="AH34" s="312">
        <v>-1.8200000000000001E-4</v>
      </c>
    </row>
    <row r="35" spans="1:34" ht="14.25" x14ac:dyDescent="0.45">
      <c r="A35" s="26" t="s">
        <v>1251</v>
      </c>
      <c r="B35" s="310" t="s">
        <v>1252</v>
      </c>
      <c r="C35" s="311">
        <v>5.2222799999999996</v>
      </c>
      <c r="D35" s="311">
        <v>5.2222799999999996</v>
      </c>
      <c r="E35" s="311">
        <v>5.2222799999999996</v>
      </c>
      <c r="F35" s="311">
        <v>5.2222799999999996</v>
      </c>
      <c r="G35" s="311">
        <v>5.2222799999999996</v>
      </c>
      <c r="H35" s="311">
        <v>5.2222799999999996</v>
      </c>
      <c r="I35" s="311">
        <v>5.2222799999999996</v>
      </c>
      <c r="J35" s="311">
        <v>5.2222799999999996</v>
      </c>
      <c r="K35" s="311">
        <v>5.2222799999999996</v>
      </c>
      <c r="L35" s="311">
        <v>5.2222799999999996</v>
      </c>
      <c r="M35" s="311">
        <v>5.2222799999999996</v>
      </c>
      <c r="N35" s="311">
        <v>5.2222799999999996</v>
      </c>
      <c r="O35" s="311">
        <v>5.2222799999999996</v>
      </c>
      <c r="P35" s="311">
        <v>5.2222799999999996</v>
      </c>
      <c r="Q35" s="311">
        <v>5.2222799999999996</v>
      </c>
      <c r="R35" s="311">
        <v>5.2222799999999996</v>
      </c>
      <c r="S35" s="311">
        <v>5.2222799999999996</v>
      </c>
      <c r="T35" s="311">
        <v>5.2222799999999996</v>
      </c>
      <c r="U35" s="311">
        <v>5.2222799999999996</v>
      </c>
      <c r="V35" s="311">
        <v>5.2222799999999996</v>
      </c>
      <c r="W35" s="311">
        <v>5.2222799999999996</v>
      </c>
      <c r="X35" s="311">
        <v>5.2222799999999996</v>
      </c>
      <c r="Y35" s="311">
        <v>5.2222799999999996</v>
      </c>
      <c r="Z35" s="311">
        <v>5.2222799999999996</v>
      </c>
      <c r="AA35" s="311">
        <v>5.2222799999999996</v>
      </c>
      <c r="AB35" s="311">
        <v>5.2222799999999996</v>
      </c>
      <c r="AC35" s="311">
        <v>5.2222799999999996</v>
      </c>
      <c r="AD35" s="311">
        <v>5.2222799999999996</v>
      </c>
      <c r="AE35" s="311">
        <v>5.2222799999999996</v>
      </c>
      <c r="AF35" s="311">
        <v>5.2222799999999996</v>
      </c>
      <c r="AG35" s="311">
        <v>5.2222799999999996</v>
      </c>
      <c r="AH35" s="312">
        <v>0</v>
      </c>
    </row>
    <row r="36" spans="1:34" ht="14.25" x14ac:dyDescent="0.45">
      <c r="A36" s="26" t="s">
        <v>1253</v>
      </c>
      <c r="B36" s="310" t="s">
        <v>1254</v>
      </c>
      <c r="C36" s="311">
        <v>5.2222799999999996</v>
      </c>
      <c r="D36" s="311">
        <v>5.2222799999999996</v>
      </c>
      <c r="E36" s="311">
        <v>5.2222799999999996</v>
      </c>
      <c r="F36" s="311">
        <v>5.2222799999999996</v>
      </c>
      <c r="G36" s="311">
        <v>5.2222799999999996</v>
      </c>
      <c r="H36" s="311">
        <v>5.2222799999999996</v>
      </c>
      <c r="I36" s="311">
        <v>5.2222799999999996</v>
      </c>
      <c r="J36" s="311">
        <v>5.2222799999999996</v>
      </c>
      <c r="K36" s="311">
        <v>5.2222799999999996</v>
      </c>
      <c r="L36" s="311">
        <v>5.2222799999999996</v>
      </c>
      <c r="M36" s="311">
        <v>5.2222799999999996</v>
      </c>
      <c r="N36" s="311">
        <v>5.2222799999999996</v>
      </c>
      <c r="O36" s="311">
        <v>5.2222799999999996</v>
      </c>
      <c r="P36" s="311">
        <v>5.2222799999999996</v>
      </c>
      <c r="Q36" s="311">
        <v>5.2222799999999996</v>
      </c>
      <c r="R36" s="311">
        <v>5.2222799999999996</v>
      </c>
      <c r="S36" s="311">
        <v>5.2222799999999996</v>
      </c>
      <c r="T36" s="311">
        <v>5.2222799999999996</v>
      </c>
      <c r="U36" s="311">
        <v>5.2222799999999996</v>
      </c>
      <c r="V36" s="311">
        <v>5.2222799999999996</v>
      </c>
      <c r="W36" s="311">
        <v>5.2222799999999996</v>
      </c>
      <c r="X36" s="311">
        <v>5.2222799999999996</v>
      </c>
      <c r="Y36" s="311">
        <v>5.2222799999999996</v>
      </c>
      <c r="Z36" s="311">
        <v>5.2222799999999996</v>
      </c>
      <c r="AA36" s="311">
        <v>5.2222799999999996</v>
      </c>
      <c r="AB36" s="311">
        <v>5.2222799999999996</v>
      </c>
      <c r="AC36" s="311">
        <v>5.2222799999999996</v>
      </c>
      <c r="AD36" s="311">
        <v>5.2222799999999996</v>
      </c>
      <c r="AE36" s="311">
        <v>5.2222799999999996</v>
      </c>
      <c r="AF36" s="311">
        <v>5.2222799999999996</v>
      </c>
      <c r="AG36" s="311">
        <v>5.2222799999999996</v>
      </c>
      <c r="AH36" s="312">
        <v>0</v>
      </c>
    </row>
    <row r="37" spans="1:34" ht="14.25" x14ac:dyDescent="0.45">
      <c r="A37" s="26" t="s">
        <v>425</v>
      </c>
      <c r="B37" s="310" t="s">
        <v>426</v>
      </c>
      <c r="C37" s="311">
        <v>4.6379999999999999</v>
      </c>
      <c r="D37" s="311">
        <v>4.6379999999999999</v>
      </c>
      <c r="E37" s="311">
        <v>4.6379999999999999</v>
      </c>
      <c r="F37" s="311">
        <v>4.6379999999999999</v>
      </c>
      <c r="G37" s="311">
        <v>4.6379999999999999</v>
      </c>
      <c r="H37" s="311">
        <v>4.6379999999999999</v>
      </c>
      <c r="I37" s="311">
        <v>4.6379999999999999</v>
      </c>
      <c r="J37" s="311">
        <v>4.6379999999999999</v>
      </c>
      <c r="K37" s="311">
        <v>4.6379999999999999</v>
      </c>
      <c r="L37" s="311">
        <v>4.6379999999999999</v>
      </c>
      <c r="M37" s="311">
        <v>4.6379999999999999</v>
      </c>
      <c r="N37" s="311">
        <v>4.6379999999999999</v>
      </c>
      <c r="O37" s="311">
        <v>4.6379999999999999</v>
      </c>
      <c r="P37" s="311">
        <v>4.6379999999999999</v>
      </c>
      <c r="Q37" s="311">
        <v>4.6379999999999999</v>
      </c>
      <c r="R37" s="311">
        <v>4.6379999999999999</v>
      </c>
      <c r="S37" s="311">
        <v>4.6379999999999999</v>
      </c>
      <c r="T37" s="311">
        <v>4.6379999999999999</v>
      </c>
      <c r="U37" s="311">
        <v>4.6379999999999999</v>
      </c>
      <c r="V37" s="311">
        <v>4.6379999999999999</v>
      </c>
      <c r="W37" s="311">
        <v>4.6379999999999999</v>
      </c>
      <c r="X37" s="311">
        <v>4.6379999999999999</v>
      </c>
      <c r="Y37" s="311">
        <v>4.6379999999999999</v>
      </c>
      <c r="Z37" s="311">
        <v>4.6379999999999999</v>
      </c>
      <c r="AA37" s="311">
        <v>4.6379999999999999</v>
      </c>
      <c r="AB37" s="311">
        <v>4.6379999999999999</v>
      </c>
      <c r="AC37" s="311">
        <v>4.6379999999999999</v>
      </c>
      <c r="AD37" s="311">
        <v>4.6379999999999999</v>
      </c>
      <c r="AE37" s="311">
        <v>4.6379999999999999</v>
      </c>
      <c r="AF37" s="311">
        <v>4.6379999999999999</v>
      </c>
      <c r="AG37" s="311">
        <v>4.6379999999999999</v>
      </c>
      <c r="AH37" s="312">
        <v>0</v>
      </c>
    </row>
    <row r="38" spans="1:34" ht="14.25" x14ac:dyDescent="0.45">
      <c r="A38" s="26" t="s">
        <v>427</v>
      </c>
      <c r="B38" s="310" t="s">
        <v>428</v>
      </c>
      <c r="C38" s="311">
        <v>5.8</v>
      </c>
      <c r="D38" s="311">
        <v>5.8</v>
      </c>
      <c r="E38" s="311">
        <v>5.8</v>
      </c>
      <c r="F38" s="311">
        <v>5.8</v>
      </c>
      <c r="G38" s="311">
        <v>5.8</v>
      </c>
      <c r="H38" s="311">
        <v>5.8</v>
      </c>
      <c r="I38" s="311">
        <v>5.8</v>
      </c>
      <c r="J38" s="311">
        <v>5.8</v>
      </c>
      <c r="K38" s="311">
        <v>5.8</v>
      </c>
      <c r="L38" s="311">
        <v>5.8</v>
      </c>
      <c r="M38" s="311">
        <v>5.8</v>
      </c>
      <c r="N38" s="311">
        <v>5.8</v>
      </c>
      <c r="O38" s="311">
        <v>5.8</v>
      </c>
      <c r="P38" s="311">
        <v>5.8</v>
      </c>
      <c r="Q38" s="311">
        <v>5.8</v>
      </c>
      <c r="R38" s="311">
        <v>5.8</v>
      </c>
      <c r="S38" s="311">
        <v>5.8</v>
      </c>
      <c r="T38" s="311">
        <v>5.8</v>
      </c>
      <c r="U38" s="311">
        <v>5.8</v>
      </c>
      <c r="V38" s="311">
        <v>5.8</v>
      </c>
      <c r="W38" s="311">
        <v>5.8</v>
      </c>
      <c r="X38" s="311">
        <v>5.8</v>
      </c>
      <c r="Y38" s="311">
        <v>5.8</v>
      </c>
      <c r="Z38" s="311">
        <v>5.8</v>
      </c>
      <c r="AA38" s="311">
        <v>5.8</v>
      </c>
      <c r="AB38" s="311">
        <v>5.8</v>
      </c>
      <c r="AC38" s="311">
        <v>5.8</v>
      </c>
      <c r="AD38" s="311">
        <v>5.8</v>
      </c>
      <c r="AE38" s="311">
        <v>5.8</v>
      </c>
      <c r="AF38" s="311">
        <v>5.8</v>
      </c>
      <c r="AG38" s="311">
        <v>5.8</v>
      </c>
      <c r="AH38" s="312">
        <v>0</v>
      </c>
    </row>
    <row r="39" spans="1:34" ht="14.25" x14ac:dyDescent="0.45">
      <c r="A39" s="26" t="s">
        <v>429</v>
      </c>
      <c r="B39" s="310" t="s">
        <v>430</v>
      </c>
      <c r="C39" s="311">
        <v>5.448283</v>
      </c>
      <c r="D39" s="311">
        <v>5.448283</v>
      </c>
      <c r="E39" s="311">
        <v>5.448283</v>
      </c>
      <c r="F39" s="311">
        <v>5.448283</v>
      </c>
      <c r="G39" s="311">
        <v>5.448283</v>
      </c>
      <c r="H39" s="311">
        <v>5.448283</v>
      </c>
      <c r="I39" s="311">
        <v>5.448283</v>
      </c>
      <c r="J39" s="311">
        <v>5.448283</v>
      </c>
      <c r="K39" s="311">
        <v>5.448283</v>
      </c>
      <c r="L39" s="311">
        <v>5.448283</v>
      </c>
      <c r="M39" s="311">
        <v>5.448283</v>
      </c>
      <c r="N39" s="311">
        <v>5.448283</v>
      </c>
      <c r="O39" s="311">
        <v>5.448283</v>
      </c>
      <c r="P39" s="311">
        <v>5.448283</v>
      </c>
      <c r="Q39" s="311">
        <v>5.448283</v>
      </c>
      <c r="R39" s="311">
        <v>5.448283</v>
      </c>
      <c r="S39" s="311">
        <v>5.448283</v>
      </c>
      <c r="T39" s="311">
        <v>5.448283</v>
      </c>
      <c r="U39" s="311">
        <v>5.448283</v>
      </c>
      <c r="V39" s="311">
        <v>5.448283</v>
      </c>
      <c r="W39" s="311">
        <v>5.448283</v>
      </c>
      <c r="X39" s="311">
        <v>5.448283</v>
      </c>
      <c r="Y39" s="311">
        <v>5.448283</v>
      </c>
      <c r="Z39" s="311">
        <v>5.448283</v>
      </c>
      <c r="AA39" s="311">
        <v>5.448283</v>
      </c>
      <c r="AB39" s="311">
        <v>5.448283</v>
      </c>
      <c r="AC39" s="311">
        <v>5.448283</v>
      </c>
      <c r="AD39" s="311">
        <v>5.448283</v>
      </c>
      <c r="AE39" s="311">
        <v>5.448283</v>
      </c>
      <c r="AF39" s="311">
        <v>5.448283</v>
      </c>
      <c r="AG39" s="311">
        <v>5.448283</v>
      </c>
      <c r="AH39" s="312">
        <v>0</v>
      </c>
    </row>
    <row r="40" spans="1:34" ht="14.25" x14ac:dyDescent="0.45">
      <c r="A40" s="26" t="s">
        <v>431</v>
      </c>
      <c r="B40" s="310" t="s">
        <v>432</v>
      </c>
      <c r="C40" s="311">
        <v>6.2869999999999999</v>
      </c>
      <c r="D40" s="311">
        <v>6.2869999999999999</v>
      </c>
      <c r="E40" s="311">
        <v>6.2869999999999999</v>
      </c>
      <c r="F40" s="311">
        <v>6.2869999999999999</v>
      </c>
      <c r="G40" s="311">
        <v>6.2869999999999999</v>
      </c>
      <c r="H40" s="311">
        <v>6.2869999999999999</v>
      </c>
      <c r="I40" s="311">
        <v>6.2869999999999999</v>
      </c>
      <c r="J40" s="311">
        <v>6.2869999999999999</v>
      </c>
      <c r="K40" s="311">
        <v>6.2869999999999999</v>
      </c>
      <c r="L40" s="311">
        <v>6.2869999999999999</v>
      </c>
      <c r="M40" s="311">
        <v>6.2869999999999999</v>
      </c>
      <c r="N40" s="311">
        <v>6.2869999999999999</v>
      </c>
      <c r="O40" s="311">
        <v>6.2869999999999999</v>
      </c>
      <c r="P40" s="311">
        <v>6.2869999999999999</v>
      </c>
      <c r="Q40" s="311">
        <v>6.2869999999999999</v>
      </c>
      <c r="R40" s="311">
        <v>6.2869999999999999</v>
      </c>
      <c r="S40" s="311">
        <v>6.2869999999999999</v>
      </c>
      <c r="T40" s="311">
        <v>6.2869999999999999</v>
      </c>
      <c r="U40" s="311">
        <v>6.2869999999999999</v>
      </c>
      <c r="V40" s="311">
        <v>6.2869999999999999</v>
      </c>
      <c r="W40" s="311">
        <v>6.2869999999999999</v>
      </c>
      <c r="X40" s="311">
        <v>6.2869999999999999</v>
      </c>
      <c r="Y40" s="311">
        <v>6.2869999999999999</v>
      </c>
      <c r="Z40" s="311">
        <v>6.2869999999999999</v>
      </c>
      <c r="AA40" s="311">
        <v>6.2869999999999999</v>
      </c>
      <c r="AB40" s="311">
        <v>6.2869999999999999</v>
      </c>
      <c r="AC40" s="311">
        <v>6.2869999999999999</v>
      </c>
      <c r="AD40" s="311">
        <v>6.2869999999999999</v>
      </c>
      <c r="AE40" s="311">
        <v>6.2869999999999999</v>
      </c>
      <c r="AF40" s="311">
        <v>6.2869999999999999</v>
      </c>
      <c r="AG40" s="311">
        <v>6.2869999999999999</v>
      </c>
      <c r="AH40" s="312">
        <v>0</v>
      </c>
    </row>
    <row r="41" spans="1:34" ht="14.25" x14ac:dyDescent="0.45">
      <c r="A41" s="26" t="s">
        <v>433</v>
      </c>
      <c r="B41" s="310" t="s">
        <v>434</v>
      </c>
      <c r="C41" s="311">
        <v>6.2869999999999999</v>
      </c>
      <c r="D41" s="311">
        <v>6.2869999999999999</v>
      </c>
      <c r="E41" s="311">
        <v>6.2869999999999999</v>
      </c>
      <c r="F41" s="311">
        <v>6.2869999999999999</v>
      </c>
      <c r="G41" s="311">
        <v>6.2869999999999999</v>
      </c>
      <c r="H41" s="311">
        <v>6.2869999999999999</v>
      </c>
      <c r="I41" s="311">
        <v>6.2869999999999999</v>
      </c>
      <c r="J41" s="311">
        <v>6.2869999999999999</v>
      </c>
      <c r="K41" s="311">
        <v>6.2869999999999999</v>
      </c>
      <c r="L41" s="311">
        <v>6.2869999999999999</v>
      </c>
      <c r="M41" s="311">
        <v>6.2869999999999999</v>
      </c>
      <c r="N41" s="311">
        <v>6.2869999999999999</v>
      </c>
      <c r="O41" s="311">
        <v>6.2869999999999999</v>
      </c>
      <c r="P41" s="311">
        <v>6.2869999999999999</v>
      </c>
      <c r="Q41" s="311">
        <v>6.2869999999999999</v>
      </c>
      <c r="R41" s="311">
        <v>6.2869999999999999</v>
      </c>
      <c r="S41" s="311">
        <v>6.2869999999999999</v>
      </c>
      <c r="T41" s="311">
        <v>6.2869999999999999</v>
      </c>
      <c r="U41" s="311">
        <v>6.2869999999999999</v>
      </c>
      <c r="V41" s="311">
        <v>6.2869999999999999</v>
      </c>
      <c r="W41" s="311">
        <v>6.2869999999999999</v>
      </c>
      <c r="X41" s="311">
        <v>6.2869999999999999</v>
      </c>
      <c r="Y41" s="311">
        <v>6.2869999999999999</v>
      </c>
      <c r="Z41" s="311">
        <v>6.2869999999999999</v>
      </c>
      <c r="AA41" s="311">
        <v>6.2869999999999999</v>
      </c>
      <c r="AB41" s="311">
        <v>6.2869999999999999</v>
      </c>
      <c r="AC41" s="311">
        <v>6.2869999999999999</v>
      </c>
      <c r="AD41" s="311">
        <v>6.2869999999999999</v>
      </c>
      <c r="AE41" s="311">
        <v>6.2869999999999999</v>
      </c>
      <c r="AF41" s="311">
        <v>6.2869999999999999</v>
      </c>
      <c r="AG41" s="311">
        <v>6.2869999999999999</v>
      </c>
      <c r="AH41" s="312">
        <v>0</v>
      </c>
    </row>
    <row r="42" spans="1:34" ht="14.25" x14ac:dyDescent="0.45">
      <c r="A42" s="26" t="s">
        <v>435</v>
      </c>
      <c r="B42" s="310" t="s">
        <v>436</v>
      </c>
      <c r="C42" s="311">
        <v>6.2869999999999999</v>
      </c>
      <c r="D42" s="311">
        <v>6.2869999999999999</v>
      </c>
      <c r="E42" s="311">
        <v>6.2869999999999999</v>
      </c>
      <c r="F42" s="311">
        <v>6.2869999999999999</v>
      </c>
      <c r="G42" s="311">
        <v>6.2869999999999999</v>
      </c>
      <c r="H42" s="311">
        <v>6.2869999999999999</v>
      </c>
      <c r="I42" s="311">
        <v>6.2869999999999999</v>
      </c>
      <c r="J42" s="311">
        <v>6.2869999999999999</v>
      </c>
      <c r="K42" s="311">
        <v>6.2869999999999999</v>
      </c>
      <c r="L42" s="311">
        <v>6.2869999999999999</v>
      </c>
      <c r="M42" s="311">
        <v>6.2869999999999999</v>
      </c>
      <c r="N42" s="311">
        <v>6.2869999999999999</v>
      </c>
      <c r="O42" s="311">
        <v>6.2869999999999999</v>
      </c>
      <c r="P42" s="311">
        <v>6.2869999999999999</v>
      </c>
      <c r="Q42" s="311">
        <v>6.2869999999999999</v>
      </c>
      <c r="R42" s="311">
        <v>6.2869999999999999</v>
      </c>
      <c r="S42" s="311">
        <v>6.2869999999999999</v>
      </c>
      <c r="T42" s="311">
        <v>6.2869999999999999</v>
      </c>
      <c r="U42" s="311">
        <v>6.2869999999999999</v>
      </c>
      <c r="V42" s="311">
        <v>6.2869999999999999</v>
      </c>
      <c r="W42" s="311">
        <v>6.2869999999999999</v>
      </c>
      <c r="X42" s="311">
        <v>6.2869999999999999</v>
      </c>
      <c r="Y42" s="311">
        <v>6.2869999999999999</v>
      </c>
      <c r="Z42" s="311">
        <v>6.2869999999999999</v>
      </c>
      <c r="AA42" s="311">
        <v>6.2869999999999999</v>
      </c>
      <c r="AB42" s="311">
        <v>6.2869999999999999</v>
      </c>
      <c r="AC42" s="311">
        <v>6.2869999999999999</v>
      </c>
      <c r="AD42" s="311">
        <v>6.2869999999999999</v>
      </c>
      <c r="AE42" s="311">
        <v>6.2869999999999999</v>
      </c>
      <c r="AF42" s="311">
        <v>6.2869999999999999</v>
      </c>
      <c r="AG42" s="311">
        <v>6.2869999999999999</v>
      </c>
      <c r="AH42" s="312">
        <v>0</v>
      </c>
    </row>
    <row r="43" spans="1:34" ht="14.25" x14ac:dyDescent="0.45">
      <c r="A43" s="26" t="s">
        <v>437</v>
      </c>
      <c r="B43" s="310" t="s">
        <v>438</v>
      </c>
      <c r="C43" s="311">
        <v>6.1937170000000004</v>
      </c>
      <c r="D43" s="311">
        <v>6.1870839999999996</v>
      </c>
      <c r="E43" s="311">
        <v>6.1889349999999999</v>
      </c>
      <c r="F43" s="311">
        <v>6.190842</v>
      </c>
      <c r="G43" s="311">
        <v>6.1928010000000002</v>
      </c>
      <c r="H43" s="311">
        <v>6.1635160000000004</v>
      </c>
      <c r="I43" s="311">
        <v>6.1548160000000003</v>
      </c>
      <c r="J43" s="311">
        <v>6.1558929999999998</v>
      </c>
      <c r="K43" s="311">
        <v>6.1574730000000004</v>
      </c>
      <c r="L43" s="311">
        <v>6.1634779999999996</v>
      </c>
      <c r="M43" s="311">
        <v>6.164034</v>
      </c>
      <c r="N43" s="311">
        <v>6.1651040000000004</v>
      </c>
      <c r="O43" s="311">
        <v>6.166696</v>
      </c>
      <c r="P43" s="311">
        <v>6.1677819999999999</v>
      </c>
      <c r="Q43" s="311">
        <v>6.168355</v>
      </c>
      <c r="R43" s="311">
        <v>6.1694529999999999</v>
      </c>
      <c r="S43" s="311">
        <v>6.1705579999999998</v>
      </c>
      <c r="T43" s="311">
        <v>6.1687089999999998</v>
      </c>
      <c r="U43" s="311">
        <v>6.1696900000000001</v>
      </c>
      <c r="V43" s="311">
        <v>6.173915</v>
      </c>
      <c r="W43" s="311">
        <v>6.1750489999999996</v>
      </c>
      <c r="X43" s="311">
        <v>6.1730780000000003</v>
      </c>
      <c r="Y43" s="311">
        <v>6.1748000000000003</v>
      </c>
      <c r="Z43" s="311">
        <v>6.1789620000000003</v>
      </c>
      <c r="AA43" s="311">
        <v>6.180129</v>
      </c>
      <c r="AB43" s="311">
        <v>6.1813029999999998</v>
      </c>
      <c r="AC43" s="311">
        <v>6.1824849999999998</v>
      </c>
      <c r="AD43" s="311">
        <v>6.1836760000000002</v>
      </c>
      <c r="AE43" s="311">
        <v>6.1848739999999998</v>
      </c>
      <c r="AF43" s="311">
        <v>6.1860799999999996</v>
      </c>
      <c r="AG43" s="311">
        <v>6.1872939999999996</v>
      </c>
      <c r="AH43" s="312">
        <v>-3.4999999999999997E-5</v>
      </c>
    </row>
    <row r="44" spans="1:34" ht="14.25" x14ac:dyDescent="0.45">
      <c r="A44" s="26" t="s">
        <v>439</v>
      </c>
      <c r="B44" s="310" t="s">
        <v>440</v>
      </c>
      <c r="C44" s="311">
        <v>5.0911869999999997</v>
      </c>
      <c r="D44" s="311">
        <v>4.8991090000000002</v>
      </c>
      <c r="E44" s="311">
        <v>5.0365359999999999</v>
      </c>
      <c r="F44" s="311">
        <v>5.0307719999999998</v>
      </c>
      <c r="G44" s="311">
        <v>5.0215319999999997</v>
      </c>
      <c r="H44" s="311">
        <v>5.0132149999999998</v>
      </c>
      <c r="I44" s="311">
        <v>5.0076020000000003</v>
      </c>
      <c r="J44" s="311">
        <v>5.0032880000000004</v>
      </c>
      <c r="K44" s="311">
        <v>4.9983659999999999</v>
      </c>
      <c r="L44" s="311">
        <v>4.9932129999999999</v>
      </c>
      <c r="M44" s="311">
        <v>4.9874320000000001</v>
      </c>
      <c r="N44" s="311">
        <v>4.9809219999999996</v>
      </c>
      <c r="O44" s="311">
        <v>4.9769540000000001</v>
      </c>
      <c r="P44" s="311">
        <v>4.9723170000000003</v>
      </c>
      <c r="Q44" s="311">
        <v>4.9677410000000002</v>
      </c>
      <c r="R44" s="311">
        <v>4.9651949999999996</v>
      </c>
      <c r="S44" s="311">
        <v>4.9650949999999998</v>
      </c>
      <c r="T44" s="311">
        <v>4.9641000000000002</v>
      </c>
      <c r="U44" s="311">
        <v>4.9627290000000004</v>
      </c>
      <c r="V44" s="311">
        <v>4.9615960000000001</v>
      </c>
      <c r="W44" s="311">
        <v>4.9608759999999998</v>
      </c>
      <c r="X44" s="311">
        <v>4.962008</v>
      </c>
      <c r="Y44" s="311">
        <v>4.960121</v>
      </c>
      <c r="Z44" s="311">
        <v>4.9584799999999998</v>
      </c>
      <c r="AA44" s="311">
        <v>4.9579019999999998</v>
      </c>
      <c r="AB44" s="311">
        <v>4.9585179999999998</v>
      </c>
      <c r="AC44" s="311">
        <v>4.9594319999999996</v>
      </c>
      <c r="AD44" s="311">
        <v>4.9609680000000003</v>
      </c>
      <c r="AE44" s="311">
        <v>4.9618460000000004</v>
      </c>
      <c r="AF44" s="311">
        <v>4.9606079999999997</v>
      </c>
      <c r="AG44" s="311">
        <v>4.9599630000000001</v>
      </c>
      <c r="AH44" s="312">
        <v>-8.7000000000000001E-4</v>
      </c>
    </row>
    <row r="45" spans="1:34" ht="14.25" x14ac:dyDescent="0.45">
      <c r="A45" s="26" t="s">
        <v>441</v>
      </c>
      <c r="B45" s="310" t="s">
        <v>442</v>
      </c>
      <c r="C45" s="311">
        <v>5.8806159999999998</v>
      </c>
      <c r="D45" s="311">
        <v>5.8747809999999996</v>
      </c>
      <c r="E45" s="311">
        <v>5.8317769999999998</v>
      </c>
      <c r="F45" s="311">
        <v>5.8231700000000002</v>
      </c>
      <c r="G45" s="311">
        <v>5.8237290000000002</v>
      </c>
      <c r="H45" s="311">
        <v>5.796284</v>
      </c>
      <c r="I45" s="311">
        <v>5.8008009999999999</v>
      </c>
      <c r="J45" s="311">
        <v>5.8114939999999997</v>
      </c>
      <c r="K45" s="311">
        <v>5.8192380000000004</v>
      </c>
      <c r="L45" s="311">
        <v>5.8271129999999998</v>
      </c>
      <c r="M45" s="311">
        <v>5.8345969999999996</v>
      </c>
      <c r="N45" s="311">
        <v>5.83765</v>
      </c>
      <c r="O45" s="311">
        <v>5.8429169999999999</v>
      </c>
      <c r="P45" s="311">
        <v>5.8479840000000003</v>
      </c>
      <c r="Q45" s="311">
        <v>5.8479140000000003</v>
      </c>
      <c r="R45" s="311">
        <v>5.8538829999999997</v>
      </c>
      <c r="S45" s="311">
        <v>5.8510960000000001</v>
      </c>
      <c r="T45" s="311">
        <v>5.8484639999999999</v>
      </c>
      <c r="U45" s="311">
        <v>5.8488680000000004</v>
      </c>
      <c r="V45" s="311">
        <v>5.8539459999999996</v>
      </c>
      <c r="W45" s="311">
        <v>5.8537850000000002</v>
      </c>
      <c r="X45" s="311">
        <v>5.8538209999999999</v>
      </c>
      <c r="Y45" s="311">
        <v>5.8522949999999998</v>
      </c>
      <c r="Z45" s="311">
        <v>5.8523420000000002</v>
      </c>
      <c r="AA45" s="311">
        <v>5.8499569999999999</v>
      </c>
      <c r="AB45" s="311">
        <v>5.8513679999999999</v>
      </c>
      <c r="AC45" s="311">
        <v>5.8484379999999998</v>
      </c>
      <c r="AD45" s="311">
        <v>5.8439860000000001</v>
      </c>
      <c r="AE45" s="311">
        <v>5.838711</v>
      </c>
      <c r="AF45" s="311">
        <v>5.8351050000000004</v>
      </c>
      <c r="AG45" s="311">
        <v>5.8330859999999998</v>
      </c>
      <c r="AH45" s="312">
        <v>-2.7E-4</v>
      </c>
    </row>
    <row r="46" spans="1:34" ht="14.25" x14ac:dyDescent="0.45">
      <c r="A46" s="26" t="s">
        <v>443</v>
      </c>
      <c r="B46" s="310" t="s">
        <v>444</v>
      </c>
      <c r="C46" s="311">
        <v>5.2089020000000001</v>
      </c>
      <c r="D46" s="311">
        <v>5.2332590000000003</v>
      </c>
      <c r="E46" s="311">
        <v>5.2480219999999997</v>
      </c>
      <c r="F46" s="311">
        <v>5.2553369999999999</v>
      </c>
      <c r="G46" s="311">
        <v>5.2843359999999997</v>
      </c>
      <c r="H46" s="311">
        <v>5.2845849999999999</v>
      </c>
      <c r="I46" s="311">
        <v>5.2936829999999997</v>
      </c>
      <c r="J46" s="311">
        <v>5.2957789999999996</v>
      </c>
      <c r="K46" s="311">
        <v>5.3046860000000002</v>
      </c>
      <c r="L46" s="311">
        <v>5.3053819999999998</v>
      </c>
      <c r="M46" s="311">
        <v>5.288252</v>
      </c>
      <c r="N46" s="311">
        <v>5.3071330000000003</v>
      </c>
      <c r="O46" s="311">
        <v>5.3175819999999998</v>
      </c>
      <c r="P46" s="311">
        <v>5.3249709999999997</v>
      </c>
      <c r="Q46" s="311">
        <v>5.329218</v>
      </c>
      <c r="R46" s="311">
        <v>5.340077</v>
      </c>
      <c r="S46" s="311">
        <v>5.3411020000000002</v>
      </c>
      <c r="T46" s="311">
        <v>5.3503629999999998</v>
      </c>
      <c r="U46" s="311">
        <v>5.3514189999999999</v>
      </c>
      <c r="V46" s="311">
        <v>5.3476629999999998</v>
      </c>
      <c r="W46" s="311">
        <v>5.3410859999999998</v>
      </c>
      <c r="X46" s="311">
        <v>5.3426549999999997</v>
      </c>
      <c r="Y46" s="311">
        <v>5.3412980000000001</v>
      </c>
      <c r="Z46" s="311">
        <v>5.3334409999999997</v>
      </c>
      <c r="AA46" s="311">
        <v>5.3258299999999998</v>
      </c>
      <c r="AB46" s="311">
        <v>5.3258479999999997</v>
      </c>
      <c r="AC46" s="311">
        <v>5.3243359999999997</v>
      </c>
      <c r="AD46" s="311">
        <v>5.3318120000000002</v>
      </c>
      <c r="AE46" s="311">
        <v>5.3375360000000001</v>
      </c>
      <c r="AF46" s="311">
        <v>5.3371649999999997</v>
      </c>
      <c r="AG46" s="311">
        <v>5.3419569999999998</v>
      </c>
      <c r="AH46" s="312">
        <v>8.4099999999999995E-4</v>
      </c>
    </row>
    <row r="47" spans="1:34" ht="14.25" x14ac:dyDescent="0.45">
      <c r="B47" s="309" t="s">
        <v>445</v>
      </c>
    </row>
    <row r="48" spans="1:34" ht="14.25" x14ac:dyDescent="0.45">
      <c r="A48" s="26" t="s">
        <v>446</v>
      </c>
      <c r="B48" s="310" t="s">
        <v>447</v>
      </c>
      <c r="C48" s="311">
        <v>5.7012580000000002</v>
      </c>
      <c r="D48" s="311">
        <v>5.7052870000000002</v>
      </c>
      <c r="E48" s="311">
        <v>5.6982419999999996</v>
      </c>
      <c r="F48" s="311">
        <v>5.690741</v>
      </c>
      <c r="G48" s="311">
        <v>5.6862170000000001</v>
      </c>
      <c r="H48" s="311">
        <v>5.6803970000000001</v>
      </c>
      <c r="I48" s="311">
        <v>5.6794820000000001</v>
      </c>
      <c r="J48" s="311">
        <v>5.6802349999999997</v>
      </c>
      <c r="K48" s="311">
        <v>5.6824669999999999</v>
      </c>
      <c r="L48" s="311">
        <v>5.6831519999999998</v>
      </c>
      <c r="M48" s="311">
        <v>5.6855320000000003</v>
      </c>
      <c r="N48" s="311">
        <v>5.6868350000000003</v>
      </c>
      <c r="O48" s="311">
        <v>5.6862810000000001</v>
      </c>
      <c r="P48" s="311">
        <v>5.6884969999999999</v>
      </c>
      <c r="Q48" s="311">
        <v>5.6890989999999997</v>
      </c>
      <c r="R48" s="311">
        <v>5.6879489999999997</v>
      </c>
      <c r="S48" s="311">
        <v>5.6848939999999999</v>
      </c>
      <c r="T48" s="311">
        <v>5.68398</v>
      </c>
      <c r="U48" s="311">
        <v>5.68161</v>
      </c>
      <c r="V48" s="311">
        <v>5.6804550000000003</v>
      </c>
      <c r="W48" s="311">
        <v>5.6786960000000004</v>
      </c>
      <c r="X48" s="311">
        <v>5.677988</v>
      </c>
      <c r="Y48" s="311">
        <v>5.6784020000000002</v>
      </c>
      <c r="Z48" s="311">
        <v>5.6789630000000004</v>
      </c>
      <c r="AA48" s="311">
        <v>5.6789009999999998</v>
      </c>
      <c r="AB48" s="311">
        <v>5.6754790000000002</v>
      </c>
      <c r="AC48" s="311">
        <v>5.6778719999999998</v>
      </c>
      <c r="AD48" s="311">
        <v>5.6785940000000004</v>
      </c>
      <c r="AE48" s="311">
        <v>5.6764460000000003</v>
      </c>
      <c r="AF48" s="311">
        <v>5.6738569999999999</v>
      </c>
      <c r="AG48" s="311">
        <v>5.669861</v>
      </c>
      <c r="AH48" s="312">
        <v>-1.84E-4</v>
      </c>
    </row>
    <row r="49" spans="1:34" ht="14.25" x14ac:dyDescent="0.45">
      <c r="A49" s="26" t="s">
        <v>448</v>
      </c>
      <c r="B49" s="310" t="s">
        <v>449</v>
      </c>
      <c r="C49" s="311">
        <v>6.0850910000000002</v>
      </c>
      <c r="D49" s="311">
        <v>6.0664559999999996</v>
      </c>
      <c r="E49" s="311">
        <v>6.068346</v>
      </c>
      <c r="F49" s="311">
        <v>6.0689039999999999</v>
      </c>
      <c r="G49" s="311">
        <v>6.068149</v>
      </c>
      <c r="H49" s="311">
        <v>6.0706020000000001</v>
      </c>
      <c r="I49" s="311">
        <v>6.0877980000000003</v>
      </c>
      <c r="J49" s="311">
        <v>6.0870980000000001</v>
      </c>
      <c r="K49" s="311">
        <v>6.0939500000000004</v>
      </c>
      <c r="L49" s="311">
        <v>6.0917279999999998</v>
      </c>
      <c r="M49" s="311">
        <v>6.0872539999999997</v>
      </c>
      <c r="N49" s="311">
        <v>6.0934569999999999</v>
      </c>
      <c r="O49" s="311">
        <v>6.1030110000000004</v>
      </c>
      <c r="P49" s="311">
        <v>6.1040299999999998</v>
      </c>
      <c r="Q49" s="311">
        <v>6.1104260000000004</v>
      </c>
      <c r="R49" s="311">
        <v>6.1103639999999997</v>
      </c>
      <c r="S49" s="311">
        <v>6.1139349999999997</v>
      </c>
      <c r="T49" s="311">
        <v>6.127923</v>
      </c>
      <c r="U49" s="311">
        <v>6.1267490000000002</v>
      </c>
      <c r="V49" s="311">
        <v>6.1262309999999998</v>
      </c>
      <c r="W49" s="311">
        <v>6.1213369999999996</v>
      </c>
      <c r="X49" s="311">
        <v>6.1213699999999998</v>
      </c>
      <c r="Y49" s="311">
        <v>6.1185340000000004</v>
      </c>
      <c r="Z49" s="311">
        <v>6.1087379999999998</v>
      </c>
      <c r="AA49" s="311">
        <v>6.1085469999999997</v>
      </c>
      <c r="AB49" s="311">
        <v>6.1102720000000001</v>
      </c>
      <c r="AC49" s="311">
        <v>6.1070500000000001</v>
      </c>
      <c r="AD49" s="311">
        <v>6.1077029999999999</v>
      </c>
      <c r="AE49" s="311">
        <v>6.109305</v>
      </c>
      <c r="AF49" s="311">
        <v>6.1080399999999999</v>
      </c>
      <c r="AG49" s="311">
        <v>6.1168779999999998</v>
      </c>
      <c r="AH49" s="312">
        <v>1.74E-4</v>
      </c>
    </row>
    <row r="50" spans="1:34" ht="15" customHeight="1" x14ac:dyDescent="0.45">
      <c r="A50" s="26" t="s">
        <v>450</v>
      </c>
      <c r="B50" s="310" t="s">
        <v>451</v>
      </c>
      <c r="C50" s="311">
        <v>5.5866829999999998</v>
      </c>
      <c r="D50" s="311">
        <v>5.5966930000000001</v>
      </c>
      <c r="E50" s="311">
        <v>5.5962420000000002</v>
      </c>
      <c r="F50" s="311">
        <v>5.5959070000000004</v>
      </c>
      <c r="G50" s="311">
        <v>5.5952450000000002</v>
      </c>
      <c r="H50" s="311">
        <v>5.5951810000000002</v>
      </c>
      <c r="I50" s="311">
        <v>5.5846030000000004</v>
      </c>
      <c r="J50" s="311">
        <v>5.5873860000000004</v>
      </c>
      <c r="K50" s="311">
        <v>5.595116</v>
      </c>
      <c r="L50" s="311">
        <v>5.5861890000000001</v>
      </c>
      <c r="M50" s="311">
        <v>5.5949900000000001</v>
      </c>
      <c r="N50" s="311">
        <v>5.5858759999999998</v>
      </c>
      <c r="O50" s="311">
        <v>5.5948770000000003</v>
      </c>
      <c r="P50" s="311">
        <v>5.5939399999999999</v>
      </c>
      <c r="Q50" s="311">
        <v>5.5902770000000004</v>
      </c>
      <c r="R50" s="311">
        <v>5.591412</v>
      </c>
      <c r="S50" s="311">
        <v>5.5908720000000001</v>
      </c>
      <c r="T50" s="311">
        <v>5.5941979999999996</v>
      </c>
      <c r="U50" s="311">
        <v>5.5941429999999999</v>
      </c>
      <c r="V50" s="311">
        <v>5.5884770000000001</v>
      </c>
      <c r="W50" s="311">
        <v>5.5939329999999998</v>
      </c>
      <c r="X50" s="311">
        <v>5.5938739999999996</v>
      </c>
      <c r="Y50" s="311">
        <v>5.5937190000000001</v>
      </c>
      <c r="Z50" s="311">
        <v>5.5935790000000001</v>
      </c>
      <c r="AA50" s="311">
        <v>5.5970449999999996</v>
      </c>
      <c r="AB50" s="311">
        <v>5.5943199999999997</v>
      </c>
      <c r="AC50" s="311">
        <v>5.5934460000000001</v>
      </c>
      <c r="AD50" s="311">
        <v>5.5932919999999999</v>
      </c>
      <c r="AE50" s="311">
        <v>5.5931540000000002</v>
      </c>
      <c r="AF50" s="311">
        <v>5.5930369999999998</v>
      </c>
      <c r="AG50" s="311">
        <v>5.5929130000000002</v>
      </c>
      <c r="AH50" s="312">
        <v>3.6999999999999998E-5</v>
      </c>
    </row>
    <row r="51" spans="1:34" ht="15" customHeight="1" x14ac:dyDescent="0.45">
      <c r="A51" s="26" t="s">
        <v>452</v>
      </c>
      <c r="B51" s="310" t="s">
        <v>453</v>
      </c>
      <c r="C51" s="311">
        <v>3.588495</v>
      </c>
      <c r="D51" s="311">
        <v>3.5313599999999998</v>
      </c>
      <c r="E51" s="311">
        <v>3.5233819999999998</v>
      </c>
      <c r="F51" s="311">
        <v>3.5490140000000001</v>
      </c>
      <c r="G51" s="311">
        <v>3.5447389999999999</v>
      </c>
      <c r="H51" s="311">
        <v>3.5403289999999998</v>
      </c>
      <c r="I51" s="311">
        <v>3.5393029999999999</v>
      </c>
      <c r="J51" s="311">
        <v>3.5383939999999998</v>
      </c>
      <c r="K51" s="311">
        <v>3.5374590000000001</v>
      </c>
      <c r="L51" s="311">
        <v>3.5352160000000001</v>
      </c>
      <c r="M51" s="311">
        <v>3.5335559999999999</v>
      </c>
      <c r="N51" s="311">
        <v>3.5328460000000002</v>
      </c>
      <c r="O51" s="311">
        <v>3.5329579999999998</v>
      </c>
      <c r="P51" s="311">
        <v>3.5331009999999998</v>
      </c>
      <c r="Q51" s="311">
        <v>3.5325660000000001</v>
      </c>
      <c r="R51" s="311">
        <v>3.531256</v>
      </c>
      <c r="S51" s="311">
        <v>3.5302720000000001</v>
      </c>
      <c r="T51" s="311">
        <v>3.529652</v>
      </c>
      <c r="U51" s="311">
        <v>3.528985</v>
      </c>
      <c r="V51" s="311">
        <v>3.52799</v>
      </c>
      <c r="W51" s="311">
        <v>3.5276179999999999</v>
      </c>
      <c r="X51" s="311">
        <v>3.5283389999999999</v>
      </c>
      <c r="Y51" s="311">
        <v>3.5284070000000001</v>
      </c>
      <c r="Z51" s="311">
        <v>3.5291730000000001</v>
      </c>
      <c r="AA51" s="311">
        <v>3.5294379999999999</v>
      </c>
      <c r="AB51" s="311">
        <v>3.528521</v>
      </c>
      <c r="AC51" s="311">
        <v>3.5295519999999998</v>
      </c>
      <c r="AD51" s="311">
        <v>3.5298620000000001</v>
      </c>
      <c r="AE51" s="311">
        <v>3.5289899999999998</v>
      </c>
      <c r="AF51" s="311">
        <v>3.5276239999999999</v>
      </c>
      <c r="AG51" s="311">
        <v>3.5256240000000001</v>
      </c>
      <c r="AH51" s="312">
        <v>-5.8900000000000001E-4</v>
      </c>
    </row>
    <row r="53" spans="1:34" ht="15" customHeight="1" x14ac:dyDescent="0.45">
      <c r="B53" s="309" t="s">
        <v>454</v>
      </c>
    </row>
    <row r="54" spans="1:34" ht="15" customHeight="1" x14ac:dyDescent="0.45">
      <c r="A54" s="26" t="s">
        <v>455</v>
      </c>
      <c r="B54" s="310" t="s">
        <v>456</v>
      </c>
      <c r="C54" s="311">
        <v>1.0369999999999999</v>
      </c>
      <c r="D54" s="311">
        <v>1.0369999999999999</v>
      </c>
      <c r="E54" s="311">
        <v>1.0369999999999999</v>
      </c>
      <c r="F54" s="311">
        <v>1.0369999999999999</v>
      </c>
      <c r="G54" s="311">
        <v>1.0369999999999999</v>
      </c>
      <c r="H54" s="311">
        <v>1.0369999999999999</v>
      </c>
      <c r="I54" s="311">
        <v>1.0369999999999999</v>
      </c>
      <c r="J54" s="311">
        <v>1.0369999999999999</v>
      </c>
      <c r="K54" s="311">
        <v>1.0369999999999999</v>
      </c>
      <c r="L54" s="311">
        <v>1.0369999999999999</v>
      </c>
      <c r="M54" s="311">
        <v>1.0369999999999999</v>
      </c>
      <c r="N54" s="311">
        <v>1.0369999999999999</v>
      </c>
      <c r="O54" s="311">
        <v>1.0369999999999999</v>
      </c>
      <c r="P54" s="311">
        <v>1.0369999999999999</v>
      </c>
      <c r="Q54" s="311">
        <v>1.0369999999999999</v>
      </c>
      <c r="R54" s="311">
        <v>1.0369999999999999</v>
      </c>
      <c r="S54" s="311">
        <v>1.0369999999999999</v>
      </c>
      <c r="T54" s="311">
        <v>1.0369999999999999</v>
      </c>
      <c r="U54" s="311">
        <v>1.0369999999999999</v>
      </c>
      <c r="V54" s="311">
        <v>1.0369999999999999</v>
      </c>
      <c r="W54" s="311">
        <v>1.0369999999999999</v>
      </c>
      <c r="X54" s="311">
        <v>1.0369999999999999</v>
      </c>
      <c r="Y54" s="311">
        <v>1.0369999999999999</v>
      </c>
      <c r="Z54" s="311">
        <v>1.0369999999999999</v>
      </c>
      <c r="AA54" s="311">
        <v>1.0369999999999999</v>
      </c>
      <c r="AB54" s="311">
        <v>1.0369999999999999</v>
      </c>
      <c r="AC54" s="311">
        <v>1.0369999999999999</v>
      </c>
      <c r="AD54" s="311">
        <v>1.0369999999999999</v>
      </c>
      <c r="AE54" s="311">
        <v>1.0369999999999999</v>
      </c>
      <c r="AF54" s="311">
        <v>1.0369999999999999</v>
      </c>
      <c r="AG54" s="311">
        <v>1.0369999999999999</v>
      </c>
      <c r="AH54" s="312">
        <v>0</v>
      </c>
    </row>
    <row r="55" spans="1:34" ht="15" customHeight="1" x14ac:dyDescent="0.45">
      <c r="A55" s="26" t="s">
        <v>457</v>
      </c>
      <c r="B55" s="310" t="s">
        <v>458</v>
      </c>
      <c r="C55" s="311">
        <v>1.034</v>
      </c>
      <c r="D55" s="311">
        <v>1.034</v>
      </c>
      <c r="E55" s="311">
        <v>1.034</v>
      </c>
      <c r="F55" s="311">
        <v>1.034</v>
      </c>
      <c r="G55" s="311">
        <v>1.034</v>
      </c>
      <c r="H55" s="311">
        <v>1.034</v>
      </c>
      <c r="I55" s="311">
        <v>1.034</v>
      </c>
      <c r="J55" s="311">
        <v>1.034</v>
      </c>
      <c r="K55" s="311">
        <v>1.034</v>
      </c>
      <c r="L55" s="311">
        <v>1.034</v>
      </c>
      <c r="M55" s="311">
        <v>1.034</v>
      </c>
      <c r="N55" s="311">
        <v>1.034</v>
      </c>
      <c r="O55" s="311">
        <v>1.034</v>
      </c>
      <c r="P55" s="311">
        <v>1.034</v>
      </c>
      <c r="Q55" s="311">
        <v>1.034</v>
      </c>
      <c r="R55" s="311">
        <v>1.034</v>
      </c>
      <c r="S55" s="311">
        <v>1.034</v>
      </c>
      <c r="T55" s="311">
        <v>1.034</v>
      </c>
      <c r="U55" s="311">
        <v>1.034</v>
      </c>
      <c r="V55" s="311">
        <v>1.034</v>
      </c>
      <c r="W55" s="311">
        <v>1.034</v>
      </c>
      <c r="X55" s="311">
        <v>1.034</v>
      </c>
      <c r="Y55" s="311">
        <v>1.034</v>
      </c>
      <c r="Z55" s="311">
        <v>1.034</v>
      </c>
      <c r="AA55" s="311">
        <v>1.034</v>
      </c>
      <c r="AB55" s="311">
        <v>1.034</v>
      </c>
      <c r="AC55" s="311">
        <v>1.034</v>
      </c>
      <c r="AD55" s="311">
        <v>1.034</v>
      </c>
      <c r="AE55" s="311">
        <v>1.034</v>
      </c>
      <c r="AF55" s="311">
        <v>1.034</v>
      </c>
      <c r="AG55" s="311">
        <v>1.034</v>
      </c>
      <c r="AH55" s="312">
        <v>0</v>
      </c>
    </row>
    <row r="56" spans="1:34" ht="15" customHeight="1" x14ac:dyDescent="0.45">
      <c r="A56" s="26" t="s">
        <v>459</v>
      </c>
      <c r="B56" s="310" t="s">
        <v>460</v>
      </c>
      <c r="C56" s="311">
        <v>1.0389999999999999</v>
      </c>
      <c r="D56" s="311">
        <v>1.0389999999999999</v>
      </c>
      <c r="E56" s="311">
        <v>1.0389999999999999</v>
      </c>
      <c r="F56" s="311">
        <v>1.0389999999999999</v>
      </c>
      <c r="G56" s="311">
        <v>1.0389999999999999</v>
      </c>
      <c r="H56" s="311">
        <v>1.0389999999999999</v>
      </c>
      <c r="I56" s="311">
        <v>1.0389999999999999</v>
      </c>
      <c r="J56" s="311">
        <v>1.0389999999999999</v>
      </c>
      <c r="K56" s="311">
        <v>1.0389999999999999</v>
      </c>
      <c r="L56" s="311">
        <v>1.0389999999999999</v>
      </c>
      <c r="M56" s="311">
        <v>1.0389999999999999</v>
      </c>
      <c r="N56" s="311">
        <v>1.0389999999999999</v>
      </c>
      <c r="O56" s="311">
        <v>1.0389999999999999</v>
      </c>
      <c r="P56" s="311">
        <v>1.0389999999999999</v>
      </c>
      <c r="Q56" s="311">
        <v>1.0389999999999999</v>
      </c>
      <c r="R56" s="311">
        <v>1.0389999999999999</v>
      </c>
      <c r="S56" s="311">
        <v>1.0389999999999999</v>
      </c>
      <c r="T56" s="311">
        <v>1.0389999999999999</v>
      </c>
      <c r="U56" s="311">
        <v>1.0389999999999999</v>
      </c>
      <c r="V56" s="311">
        <v>1.0389999999999999</v>
      </c>
      <c r="W56" s="311">
        <v>1.0389999999999999</v>
      </c>
      <c r="X56" s="311">
        <v>1.0389999999999999</v>
      </c>
      <c r="Y56" s="311">
        <v>1.0389999999999999</v>
      </c>
      <c r="Z56" s="311">
        <v>1.0389999999999999</v>
      </c>
      <c r="AA56" s="311">
        <v>1.0389999999999999</v>
      </c>
      <c r="AB56" s="311">
        <v>1.0389999999999999</v>
      </c>
      <c r="AC56" s="311">
        <v>1.0389999999999999</v>
      </c>
      <c r="AD56" s="311">
        <v>1.0389999999999999</v>
      </c>
      <c r="AE56" s="311">
        <v>1.0389999999999999</v>
      </c>
      <c r="AF56" s="311">
        <v>1.0389999999999999</v>
      </c>
      <c r="AG56" s="311">
        <v>1.0389999999999999</v>
      </c>
      <c r="AH56" s="312">
        <v>0</v>
      </c>
    </row>
    <row r="57" spans="1:34" ht="15" customHeight="1" x14ac:dyDescent="0.45">
      <c r="A57" s="26" t="s">
        <v>461</v>
      </c>
      <c r="B57" s="310" t="s">
        <v>462</v>
      </c>
      <c r="C57" s="311">
        <v>1.0369999999999999</v>
      </c>
      <c r="D57" s="311">
        <v>1.0369999999999999</v>
      </c>
      <c r="E57" s="311">
        <v>1.0369999999999999</v>
      </c>
      <c r="F57" s="311">
        <v>1.0369999999999999</v>
      </c>
      <c r="G57" s="311">
        <v>1.0369999999999999</v>
      </c>
      <c r="H57" s="311">
        <v>1.0369999999999999</v>
      </c>
      <c r="I57" s="311">
        <v>1.0369999999999999</v>
      </c>
      <c r="J57" s="311">
        <v>1.0369999999999999</v>
      </c>
      <c r="K57" s="311">
        <v>1.0369999999999999</v>
      </c>
      <c r="L57" s="311">
        <v>1.0369999999999999</v>
      </c>
      <c r="M57" s="311">
        <v>1.0369999999999999</v>
      </c>
      <c r="N57" s="311">
        <v>1.0369999999999999</v>
      </c>
      <c r="O57" s="311">
        <v>1.0369999999999999</v>
      </c>
      <c r="P57" s="311">
        <v>1.0369999999999999</v>
      </c>
      <c r="Q57" s="311">
        <v>1.0369999999999999</v>
      </c>
      <c r="R57" s="311">
        <v>1.0369999999999999</v>
      </c>
      <c r="S57" s="311">
        <v>1.0369999999999999</v>
      </c>
      <c r="T57" s="311">
        <v>1.0369999999999999</v>
      </c>
      <c r="U57" s="311">
        <v>1.0369999999999999</v>
      </c>
      <c r="V57" s="311">
        <v>1.0369999999999999</v>
      </c>
      <c r="W57" s="311">
        <v>1.0369999999999999</v>
      </c>
      <c r="X57" s="311">
        <v>1.0369999999999999</v>
      </c>
      <c r="Y57" s="311">
        <v>1.0369999999999999</v>
      </c>
      <c r="Z57" s="311">
        <v>1.0369999999999999</v>
      </c>
      <c r="AA57" s="311">
        <v>1.0369999999999999</v>
      </c>
      <c r="AB57" s="311">
        <v>1.0369999999999999</v>
      </c>
      <c r="AC57" s="311">
        <v>1.0369999999999999</v>
      </c>
      <c r="AD57" s="311">
        <v>1.0369999999999999</v>
      </c>
      <c r="AE57" s="311">
        <v>1.0369999999999999</v>
      </c>
      <c r="AF57" s="311">
        <v>1.0369999999999999</v>
      </c>
      <c r="AG57" s="311">
        <v>1.0369999999999999</v>
      </c>
      <c r="AH57" s="312">
        <v>0</v>
      </c>
    </row>
    <row r="58" spans="1:34" ht="15" customHeight="1" x14ac:dyDescent="0.45">
      <c r="A58" s="26" t="s">
        <v>463</v>
      </c>
      <c r="B58" s="310" t="s">
        <v>464</v>
      </c>
      <c r="C58" s="311">
        <v>1.0249999999999999</v>
      </c>
      <c r="D58" s="311">
        <v>1.0249999999999999</v>
      </c>
      <c r="E58" s="311">
        <v>1.0249999999999999</v>
      </c>
      <c r="F58" s="311">
        <v>1.0249999999999999</v>
      </c>
      <c r="G58" s="311">
        <v>1.0249999999999999</v>
      </c>
      <c r="H58" s="311">
        <v>1.0249999999999999</v>
      </c>
      <c r="I58" s="311">
        <v>1.0249999999999999</v>
      </c>
      <c r="J58" s="311">
        <v>1.0249999999999999</v>
      </c>
      <c r="K58" s="311">
        <v>1.0249999999999999</v>
      </c>
      <c r="L58" s="311">
        <v>1.0249999999999999</v>
      </c>
      <c r="M58" s="311">
        <v>1.0249999999999999</v>
      </c>
      <c r="N58" s="311">
        <v>1.0249999999999999</v>
      </c>
      <c r="O58" s="311">
        <v>1.0249999999999999</v>
      </c>
      <c r="P58" s="311">
        <v>1.0249999999999999</v>
      </c>
      <c r="Q58" s="311">
        <v>1.0249999999999999</v>
      </c>
      <c r="R58" s="311">
        <v>1.0249999999999999</v>
      </c>
      <c r="S58" s="311">
        <v>1.0249999999999999</v>
      </c>
      <c r="T58" s="311">
        <v>1.0249999999999999</v>
      </c>
      <c r="U58" s="311">
        <v>1.0249999999999999</v>
      </c>
      <c r="V58" s="311">
        <v>1.0249999999999999</v>
      </c>
      <c r="W58" s="311">
        <v>1.0249999999999999</v>
      </c>
      <c r="X58" s="311">
        <v>1.0249999999999999</v>
      </c>
      <c r="Y58" s="311">
        <v>1.0249999999999999</v>
      </c>
      <c r="Z58" s="311">
        <v>1.0249999999999999</v>
      </c>
      <c r="AA58" s="311">
        <v>1.0249999999999999</v>
      </c>
      <c r="AB58" s="311">
        <v>1.0249999999999999</v>
      </c>
      <c r="AC58" s="311">
        <v>1.0249999999999999</v>
      </c>
      <c r="AD58" s="311">
        <v>1.0249999999999999</v>
      </c>
      <c r="AE58" s="311">
        <v>1.0249999999999999</v>
      </c>
      <c r="AF58" s="311">
        <v>1.0249999999999999</v>
      </c>
      <c r="AG58" s="311">
        <v>1.0249999999999999</v>
      </c>
      <c r="AH58" s="312">
        <v>0</v>
      </c>
    </row>
    <row r="59" spans="1:34" ht="15" customHeight="1" x14ac:dyDescent="0.45">
      <c r="A59" s="26" t="s">
        <v>465</v>
      </c>
      <c r="B59" s="310" t="s">
        <v>466</v>
      </c>
      <c r="C59" s="311">
        <v>1.0089999999999999</v>
      </c>
      <c r="D59" s="311">
        <v>1.0089999999999999</v>
      </c>
      <c r="E59" s="311">
        <v>1.0089999999999999</v>
      </c>
      <c r="F59" s="311">
        <v>1.0089999999999999</v>
      </c>
      <c r="G59" s="311">
        <v>1.0089999999999999</v>
      </c>
      <c r="H59" s="311">
        <v>1.0089999999999999</v>
      </c>
      <c r="I59" s="311">
        <v>1.0089999999999999</v>
      </c>
      <c r="J59" s="311">
        <v>1.0089999999999999</v>
      </c>
      <c r="K59" s="311">
        <v>1.0089999999999999</v>
      </c>
      <c r="L59" s="311">
        <v>1.0089999999999999</v>
      </c>
      <c r="M59" s="311">
        <v>1.0089999999999999</v>
      </c>
      <c r="N59" s="311">
        <v>1.0089999999999999</v>
      </c>
      <c r="O59" s="311">
        <v>1.0089999999999999</v>
      </c>
      <c r="P59" s="311">
        <v>1.0089999999999999</v>
      </c>
      <c r="Q59" s="311">
        <v>1.0089999999999999</v>
      </c>
      <c r="R59" s="311">
        <v>1.0089999999999999</v>
      </c>
      <c r="S59" s="311">
        <v>1.0089999999999999</v>
      </c>
      <c r="T59" s="311">
        <v>1.0089999999999999</v>
      </c>
      <c r="U59" s="311">
        <v>1.0089999999999999</v>
      </c>
      <c r="V59" s="311">
        <v>1.0089999999999999</v>
      </c>
      <c r="W59" s="311">
        <v>1.0089999999999999</v>
      </c>
      <c r="X59" s="311">
        <v>1.0089999999999999</v>
      </c>
      <c r="Y59" s="311">
        <v>1.0089999999999999</v>
      </c>
      <c r="Z59" s="311">
        <v>1.0089999999999999</v>
      </c>
      <c r="AA59" s="311">
        <v>1.0089999999999999</v>
      </c>
      <c r="AB59" s="311">
        <v>1.0089999999999999</v>
      </c>
      <c r="AC59" s="311">
        <v>1.0089999999999999</v>
      </c>
      <c r="AD59" s="311">
        <v>1.0089999999999999</v>
      </c>
      <c r="AE59" s="311">
        <v>1.0089999999999999</v>
      </c>
      <c r="AF59" s="311">
        <v>1.0089999999999999</v>
      </c>
      <c r="AG59" s="311">
        <v>1.0089999999999999</v>
      </c>
      <c r="AH59" s="312">
        <v>0</v>
      </c>
    </row>
    <row r="60" spans="1:34" ht="15" customHeight="1" x14ac:dyDescent="0.45">
      <c r="A60" s="26" t="s">
        <v>467</v>
      </c>
      <c r="B60" s="310" t="s">
        <v>468</v>
      </c>
      <c r="C60" s="311">
        <v>0.96</v>
      </c>
      <c r="D60" s="311">
        <v>0.96</v>
      </c>
      <c r="E60" s="311">
        <v>0.96</v>
      </c>
      <c r="F60" s="311">
        <v>0.96</v>
      </c>
      <c r="G60" s="311">
        <v>0.96</v>
      </c>
      <c r="H60" s="311">
        <v>0.96</v>
      </c>
      <c r="I60" s="311">
        <v>0.96</v>
      </c>
      <c r="J60" s="311">
        <v>0.96</v>
      </c>
      <c r="K60" s="311">
        <v>0.96</v>
      </c>
      <c r="L60" s="311">
        <v>0.96</v>
      </c>
      <c r="M60" s="311">
        <v>0.96</v>
      </c>
      <c r="N60" s="311">
        <v>0.96</v>
      </c>
      <c r="O60" s="311">
        <v>0.96</v>
      </c>
      <c r="P60" s="311">
        <v>0.96</v>
      </c>
      <c r="Q60" s="311">
        <v>0.96</v>
      </c>
      <c r="R60" s="311">
        <v>0.96</v>
      </c>
      <c r="S60" s="311">
        <v>0.96</v>
      </c>
      <c r="T60" s="311">
        <v>0.96</v>
      </c>
      <c r="U60" s="311">
        <v>0.96</v>
      </c>
      <c r="V60" s="311">
        <v>0.96</v>
      </c>
      <c r="W60" s="311">
        <v>0.96</v>
      </c>
      <c r="X60" s="311">
        <v>0.96</v>
      </c>
      <c r="Y60" s="311">
        <v>0.96</v>
      </c>
      <c r="Z60" s="311">
        <v>0.96</v>
      </c>
      <c r="AA60" s="311">
        <v>0.96</v>
      </c>
      <c r="AB60" s="311">
        <v>0.96</v>
      </c>
      <c r="AC60" s="311">
        <v>0.96</v>
      </c>
      <c r="AD60" s="311">
        <v>0.96</v>
      </c>
      <c r="AE60" s="311">
        <v>0.96</v>
      </c>
      <c r="AF60" s="311">
        <v>0.96</v>
      </c>
      <c r="AG60" s="311">
        <v>0.96</v>
      </c>
      <c r="AH60" s="312">
        <v>0</v>
      </c>
    </row>
    <row r="62" spans="1:34" ht="14.25" x14ac:dyDescent="0.45">
      <c r="B62" s="309" t="s">
        <v>469</v>
      </c>
    </row>
    <row r="63" spans="1:34" ht="15" customHeight="1" x14ac:dyDescent="0.45">
      <c r="A63" s="26" t="s">
        <v>470</v>
      </c>
      <c r="B63" s="310" t="s">
        <v>462</v>
      </c>
      <c r="C63" s="313">
        <v>20.313611999999999</v>
      </c>
      <c r="D63" s="313">
        <v>20.251498999999999</v>
      </c>
      <c r="E63" s="313">
        <v>20.463695999999999</v>
      </c>
      <c r="F63" s="313">
        <v>20.630897999999998</v>
      </c>
      <c r="G63" s="313">
        <v>20.585319999999999</v>
      </c>
      <c r="H63" s="313">
        <v>20.620370999999999</v>
      </c>
      <c r="I63" s="313">
        <v>20.558367000000001</v>
      </c>
      <c r="J63" s="313">
        <v>20.551445000000001</v>
      </c>
      <c r="K63" s="313">
        <v>20.452055000000001</v>
      </c>
      <c r="L63" s="313">
        <v>20.355701</v>
      </c>
      <c r="M63" s="313">
        <v>20.289701000000001</v>
      </c>
      <c r="N63" s="313">
        <v>20.316071999999998</v>
      </c>
      <c r="O63" s="313">
        <v>20.341093000000001</v>
      </c>
      <c r="P63" s="313">
        <v>20.369786999999999</v>
      </c>
      <c r="Q63" s="313">
        <v>20.349620999999999</v>
      </c>
      <c r="R63" s="313">
        <v>20.382479</v>
      </c>
      <c r="S63" s="313">
        <v>20.405159000000001</v>
      </c>
      <c r="T63" s="313">
        <v>20.455117999999999</v>
      </c>
      <c r="U63" s="313">
        <v>20.574310000000001</v>
      </c>
      <c r="V63" s="313">
        <v>20.584980000000002</v>
      </c>
      <c r="W63" s="313">
        <v>20.617809000000001</v>
      </c>
      <c r="X63" s="313">
        <v>20.606735</v>
      </c>
      <c r="Y63" s="313">
        <v>20.642296000000002</v>
      </c>
      <c r="Z63" s="313">
        <v>20.684587000000001</v>
      </c>
      <c r="AA63" s="313">
        <v>20.690783</v>
      </c>
      <c r="AB63" s="313">
        <v>20.781717</v>
      </c>
      <c r="AC63" s="313">
        <v>20.824452999999998</v>
      </c>
      <c r="AD63" s="313">
        <v>20.813873000000001</v>
      </c>
      <c r="AE63" s="313">
        <v>20.786306</v>
      </c>
      <c r="AF63" s="313">
        <v>20.831282000000002</v>
      </c>
      <c r="AG63" s="313">
        <v>20.832466</v>
      </c>
      <c r="AH63" s="312">
        <v>8.4099999999999995E-4</v>
      </c>
    </row>
    <row r="64" spans="1:34" ht="15" customHeight="1" x14ac:dyDescent="0.45">
      <c r="A64" s="26" t="s">
        <v>471</v>
      </c>
      <c r="B64" s="310" t="s">
        <v>472</v>
      </c>
      <c r="C64" s="313">
        <v>25.162447</v>
      </c>
      <c r="D64" s="313">
        <v>25.061907000000001</v>
      </c>
      <c r="E64" s="313">
        <v>24.844830999999999</v>
      </c>
      <c r="F64" s="313">
        <v>25.003353000000001</v>
      </c>
      <c r="G64" s="313">
        <v>25.014917000000001</v>
      </c>
      <c r="H64" s="313">
        <v>25.161196</v>
      </c>
      <c r="I64" s="313">
        <v>25.144635999999998</v>
      </c>
      <c r="J64" s="313">
        <v>25.182469999999999</v>
      </c>
      <c r="K64" s="313">
        <v>25.190441</v>
      </c>
      <c r="L64" s="313">
        <v>25.210474000000001</v>
      </c>
      <c r="M64" s="313">
        <v>25.271478999999999</v>
      </c>
      <c r="N64" s="313">
        <v>25.263570999999999</v>
      </c>
      <c r="O64" s="313">
        <v>25.235904999999999</v>
      </c>
      <c r="P64" s="313">
        <v>25.426608999999999</v>
      </c>
      <c r="Q64" s="313">
        <v>25.42605</v>
      </c>
      <c r="R64" s="313">
        <v>25.406255999999999</v>
      </c>
      <c r="S64" s="313">
        <v>25.351739999999999</v>
      </c>
      <c r="T64" s="313">
        <v>25.317278000000002</v>
      </c>
      <c r="U64" s="313">
        <v>25.262371000000002</v>
      </c>
      <c r="V64" s="313">
        <v>25.204082</v>
      </c>
      <c r="W64" s="313">
        <v>25.170407999999998</v>
      </c>
      <c r="X64" s="313">
        <v>25.136365999999999</v>
      </c>
      <c r="Y64" s="313">
        <v>25.124195</v>
      </c>
      <c r="Z64" s="313">
        <v>25.101769999999998</v>
      </c>
      <c r="AA64" s="313">
        <v>25.082879999999999</v>
      </c>
      <c r="AB64" s="313">
        <v>25.036390000000001</v>
      </c>
      <c r="AC64" s="313">
        <v>25.004836999999998</v>
      </c>
      <c r="AD64" s="313">
        <v>24.996421999999999</v>
      </c>
      <c r="AE64" s="313">
        <v>24.994413000000002</v>
      </c>
      <c r="AF64" s="313">
        <v>25.032789000000001</v>
      </c>
      <c r="AG64" s="313">
        <v>25.018826000000001</v>
      </c>
      <c r="AH64" s="312">
        <v>-1.9100000000000001E-4</v>
      </c>
    </row>
    <row r="65" spans="1:34" ht="15" customHeight="1" x14ac:dyDescent="0.45">
      <c r="A65" s="26" t="s">
        <v>473</v>
      </c>
      <c r="B65" s="310" t="s">
        <v>474</v>
      </c>
      <c r="C65" s="313">
        <v>17.310601999999999</v>
      </c>
      <c r="D65" s="313">
        <v>17.309646999999998</v>
      </c>
      <c r="E65" s="313">
        <v>17.211003999999999</v>
      </c>
      <c r="F65" s="313">
        <v>17.263587999999999</v>
      </c>
      <c r="G65" s="313">
        <v>17.337935999999999</v>
      </c>
      <c r="H65" s="313">
        <v>17.308015999999999</v>
      </c>
      <c r="I65" s="313">
        <v>17.259657000000001</v>
      </c>
      <c r="J65" s="313">
        <v>17.224226000000002</v>
      </c>
      <c r="K65" s="313">
        <v>17.166725</v>
      </c>
      <c r="L65" s="313">
        <v>17.176583999999998</v>
      </c>
      <c r="M65" s="313">
        <v>17.131996000000001</v>
      </c>
      <c r="N65" s="313">
        <v>17.134941000000001</v>
      </c>
      <c r="O65" s="313">
        <v>17.114252</v>
      </c>
      <c r="P65" s="313">
        <v>17.091989999999999</v>
      </c>
      <c r="Q65" s="313">
        <v>17.090869999999999</v>
      </c>
      <c r="R65" s="313">
        <v>17.088018000000002</v>
      </c>
      <c r="S65" s="313">
        <v>17.077797</v>
      </c>
      <c r="T65" s="313">
        <v>17.051991000000001</v>
      </c>
      <c r="U65" s="313">
        <v>17.025953000000001</v>
      </c>
      <c r="V65" s="313">
        <v>17.013719999999999</v>
      </c>
      <c r="W65" s="313">
        <v>16.977298999999999</v>
      </c>
      <c r="X65" s="313">
        <v>16.978853000000001</v>
      </c>
      <c r="Y65" s="313">
        <v>17.006622</v>
      </c>
      <c r="Z65" s="313">
        <v>17.016672</v>
      </c>
      <c r="AA65" s="313">
        <v>17.028193000000002</v>
      </c>
      <c r="AB65" s="313">
        <v>17.032865999999999</v>
      </c>
      <c r="AC65" s="313">
        <v>17.039536999999999</v>
      </c>
      <c r="AD65" s="313">
        <v>17.015118000000001</v>
      </c>
      <c r="AE65" s="313">
        <v>16.990679</v>
      </c>
      <c r="AF65" s="313">
        <v>16.993908000000001</v>
      </c>
      <c r="AG65" s="313">
        <v>16.988350000000001</v>
      </c>
      <c r="AH65" s="312">
        <v>-6.2600000000000004E-4</v>
      </c>
    </row>
    <row r="66" spans="1:34" ht="15" customHeight="1" x14ac:dyDescent="0.45">
      <c r="A66" s="26" t="s">
        <v>475</v>
      </c>
      <c r="B66" s="310" t="s">
        <v>456</v>
      </c>
      <c r="C66" s="313">
        <v>19.465235</v>
      </c>
      <c r="D66" s="313">
        <v>19.477029999999999</v>
      </c>
      <c r="E66" s="313">
        <v>19.633654</v>
      </c>
      <c r="F66" s="313">
        <v>19.748118999999999</v>
      </c>
      <c r="G66" s="313">
        <v>19.604624000000001</v>
      </c>
      <c r="H66" s="313">
        <v>19.514042</v>
      </c>
      <c r="I66" s="313">
        <v>19.460508000000001</v>
      </c>
      <c r="J66" s="313">
        <v>19.416695000000001</v>
      </c>
      <c r="K66" s="313">
        <v>19.301138000000002</v>
      </c>
      <c r="L66" s="313">
        <v>19.199217000000001</v>
      </c>
      <c r="M66" s="313">
        <v>19.119923</v>
      </c>
      <c r="N66" s="313">
        <v>19.131233000000002</v>
      </c>
      <c r="O66" s="313">
        <v>19.133019999999998</v>
      </c>
      <c r="P66" s="313">
        <v>19.181491999999999</v>
      </c>
      <c r="Q66" s="313">
        <v>19.162057999999998</v>
      </c>
      <c r="R66" s="313">
        <v>19.166834000000001</v>
      </c>
      <c r="S66" s="313">
        <v>19.206078999999999</v>
      </c>
      <c r="T66" s="313">
        <v>19.242795999999998</v>
      </c>
      <c r="U66" s="313">
        <v>19.352157999999999</v>
      </c>
      <c r="V66" s="313">
        <v>19.394048999999999</v>
      </c>
      <c r="W66" s="313">
        <v>19.422734999999999</v>
      </c>
      <c r="X66" s="313">
        <v>19.419495000000001</v>
      </c>
      <c r="Y66" s="313">
        <v>19.465461999999999</v>
      </c>
      <c r="Z66" s="313">
        <v>19.508917</v>
      </c>
      <c r="AA66" s="313">
        <v>19.511177</v>
      </c>
      <c r="AB66" s="313">
        <v>19.602798</v>
      </c>
      <c r="AC66" s="313">
        <v>19.653092999999998</v>
      </c>
      <c r="AD66" s="313">
        <v>19.640366</v>
      </c>
      <c r="AE66" s="313">
        <v>19.617270000000001</v>
      </c>
      <c r="AF66" s="313">
        <v>19.648813000000001</v>
      </c>
      <c r="AG66" s="313">
        <v>19.641286999999998</v>
      </c>
      <c r="AH66" s="312">
        <v>2.9999999999999997E-4</v>
      </c>
    </row>
    <row r="67" spans="1:34" ht="15" customHeight="1" x14ac:dyDescent="0.45">
      <c r="A67" s="26" t="s">
        <v>476</v>
      </c>
      <c r="B67" s="310" t="s">
        <v>477</v>
      </c>
      <c r="C67" s="313">
        <v>19.07375</v>
      </c>
      <c r="D67" s="313">
        <v>19.023112999999999</v>
      </c>
      <c r="E67" s="313">
        <v>19.023102000000002</v>
      </c>
      <c r="F67" s="313">
        <v>19.320454000000002</v>
      </c>
      <c r="G67" s="313">
        <v>19.262177999999999</v>
      </c>
      <c r="H67" s="313">
        <v>19.226744</v>
      </c>
      <c r="I67" s="313">
        <v>19.203001</v>
      </c>
      <c r="J67" s="313">
        <v>19.198051</v>
      </c>
      <c r="K67" s="313">
        <v>19.173183000000002</v>
      </c>
      <c r="L67" s="313">
        <v>19.142059</v>
      </c>
      <c r="M67" s="313">
        <v>19.111967</v>
      </c>
      <c r="N67" s="313">
        <v>19.063096999999999</v>
      </c>
      <c r="O67" s="313">
        <v>19.027266999999998</v>
      </c>
      <c r="P67" s="313">
        <v>18.988686000000001</v>
      </c>
      <c r="Q67" s="313">
        <v>18.945419000000001</v>
      </c>
      <c r="R67" s="313">
        <v>18.899260999999999</v>
      </c>
      <c r="S67" s="313">
        <v>18.854064999999999</v>
      </c>
      <c r="T67" s="313">
        <v>18.823059000000001</v>
      </c>
      <c r="U67" s="313">
        <v>18.801371</v>
      </c>
      <c r="V67" s="313">
        <v>18.776769999999999</v>
      </c>
      <c r="W67" s="313">
        <v>18.747007</v>
      </c>
      <c r="X67" s="313">
        <v>18.720158000000001</v>
      </c>
      <c r="Y67" s="313">
        <v>18.696238999999998</v>
      </c>
      <c r="Z67" s="313">
        <v>18.664991000000001</v>
      </c>
      <c r="AA67" s="313">
        <v>18.637045000000001</v>
      </c>
      <c r="AB67" s="313">
        <v>18.618738</v>
      </c>
      <c r="AC67" s="313">
        <v>18.595921000000001</v>
      </c>
      <c r="AD67" s="313">
        <v>18.562662</v>
      </c>
      <c r="AE67" s="313">
        <v>18.520022999999998</v>
      </c>
      <c r="AF67" s="313">
        <v>18.478739000000001</v>
      </c>
      <c r="AG67" s="313">
        <v>18.440038999999999</v>
      </c>
      <c r="AH67" s="312">
        <v>-1.126E-3</v>
      </c>
    </row>
    <row r="68" spans="1:34" ht="15" customHeight="1" x14ac:dyDescent="0.45">
      <c r="A68" s="26" t="s">
        <v>478</v>
      </c>
      <c r="B68" s="310" t="s">
        <v>479</v>
      </c>
      <c r="C68" s="313">
        <v>19.047443000000001</v>
      </c>
      <c r="D68" s="313">
        <v>19.293189999999999</v>
      </c>
      <c r="E68" s="313">
        <v>19.406573999999999</v>
      </c>
      <c r="F68" s="313">
        <v>19.401603999999999</v>
      </c>
      <c r="G68" s="313">
        <v>19.396521</v>
      </c>
      <c r="H68" s="313">
        <v>19.387011000000001</v>
      </c>
      <c r="I68" s="313">
        <v>19.386451999999998</v>
      </c>
      <c r="J68" s="313">
        <v>19.379221000000001</v>
      </c>
      <c r="K68" s="313">
        <v>19.369596000000001</v>
      </c>
      <c r="L68" s="313">
        <v>19.360327000000002</v>
      </c>
      <c r="M68" s="313">
        <v>19.351662000000001</v>
      </c>
      <c r="N68" s="313">
        <v>19.343699999999998</v>
      </c>
      <c r="O68" s="313">
        <v>19.335771999999999</v>
      </c>
      <c r="P68" s="313">
        <v>19.328517999999999</v>
      </c>
      <c r="Q68" s="313">
        <v>19.320198000000001</v>
      </c>
      <c r="R68" s="313">
        <v>19.320457000000001</v>
      </c>
      <c r="S68" s="313">
        <v>19.303930000000001</v>
      </c>
      <c r="T68" s="313">
        <v>19.276167000000001</v>
      </c>
      <c r="U68" s="313">
        <v>19.278487999999999</v>
      </c>
      <c r="V68" s="313">
        <v>19.280404999999998</v>
      </c>
      <c r="W68" s="313">
        <v>19.310587000000002</v>
      </c>
      <c r="X68" s="313">
        <v>19.309146999999999</v>
      </c>
      <c r="Y68" s="313">
        <v>19.301651</v>
      </c>
      <c r="Z68" s="313">
        <v>19.294476</v>
      </c>
      <c r="AA68" s="313">
        <v>19.266328999999999</v>
      </c>
      <c r="AB68" s="313">
        <v>19.271349000000001</v>
      </c>
      <c r="AC68" s="313">
        <v>19.274885000000001</v>
      </c>
      <c r="AD68" s="313">
        <v>19.282909</v>
      </c>
      <c r="AE68" s="313">
        <v>19.308188999999999</v>
      </c>
      <c r="AF68" s="313">
        <v>19.315180000000002</v>
      </c>
      <c r="AG68" s="313">
        <v>19.319613</v>
      </c>
      <c r="AH68" s="312">
        <v>4.73E-4</v>
      </c>
    </row>
    <row r="69" spans="1:34" ht="15" customHeight="1" x14ac:dyDescent="0.45">
      <c r="A69" s="26" t="s">
        <v>480</v>
      </c>
      <c r="B69" s="310" t="s">
        <v>481</v>
      </c>
      <c r="C69" s="313">
        <v>28.461829999999999</v>
      </c>
      <c r="D69" s="313">
        <v>28.444407000000002</v>
      </c>
      <c r="E69" s="313">
        <v>28.425611</v>
      </c>
      <c r="F69" s="313">
        <v>28.430610999999999</v>
      </c>
      <c r="G69" s="313">
        <v>28.426397000000001</v>
      </c>
      <c r="H69" s="313">
        <v>28.410816000000001</v>
      </c>
      <c r="I69" s="313">
        <v>28.410643</v>
      </c>
      <c r="J69" s="313">
        <v>28.404917000000001</v>
      </c>
      <c r="K69" s="313">
        <v>28.393972000000002</v>
      </c>
      <c r="L69" s="313">
        <v>28.382809000000002</v>
      </c>
      <c r="M69" s="313">
        <v>28.384378000000002</v>
      </c>
      <c r="N69" s="313">
        <v>28.385469000000001</v>
      </c>
      <c r="O69" s="313">
        <v>28.383551000000001</v>
      </c>
      <c r="P69" s="313">
        <v>28.379474999999999</v>
      </c>
      <c r="Q69" s="313">
        <v>28.381682999999999</v>
      </c>
      <c r="R69" s="313">
        <v>28.384056000000001</v>
      </c>
      <c r="S69" s="313">
        <v>28.383585</v>
      </c>
      <c r="T69" s="313">
        <v>28.384052000000001</v>
      </c>
      <c r="U69" s="313">
        <v>28.388290000000001</v>
      </c>
      <c r="V69" s="313">
        <v>28.391366999999999</v>
      </c>
      <c r="W69" s="313">
        <v>28.388497999999998</v>
      </c>
      <c r="X69" s="313">
        <v>28.391012</v>
      </c>
      <c r="Y69" s="313">
        <v>28.398878</v>
      </c>
      <c r="Z69" s="313">
        <v>28.404837000000001</v>
      </c>
      <c r="AA69" s="313">
        <v>28.404747</v>
      </c>
      <c r="AB69" s="313">
        <v>28.404837000000001</v>
      </c>
      <c r="AC69" s="313">
        <v>28.405666</v>
      </c>
      <c r="AD69" s="313">
        <v>28.405745</v>
      </c>
      <c r="AE69" s="313">
        <v>28.408456999999999</v>
      </c>
      <c r="AF69" s="313">
        <v>28.408840000000001</v>
      </c>
      <c r="AG69" s="313">
        <v>28.414180999999999</v>
      </c>
      <c r="AH69" s="312">
        <v>-5.5999999999999999E-5</v>
      </c>
    </row>
    <row r="70" spans="1:34" ht="14.25" x14ac:dyDescent="0.45">
      <c r="A70" s="26" t="s">
        <v>482</v>
      </c>
      <c r="B70" s="310" t="s">
        <v>483</v>
      </c>
      <c r="C70" s="313">
        <v>18.965170000000001</v>
      </c>
      <c r="D70" s="313">
        <v>19.123833000000001</v>
      </c>
      <c r="E70" s="313">
        <v>19.296119999999998</v>
      </c>
      <c r="F70" s="313">
        <v>19.282087000000001</v>
      </c>
      <c r="G70" s="313">
        <v>19.073906000000001</v>
      </c>
      <c r="H70" s="313">
        <v>18.931747000000001</v>
      </c>
      <c r="I70" s="313">
        <v>18.887799999999999</v>
      </c>
      <c r="J70" s="313">
        <v>18.832236999999999</v>
      </c>
      <c r="K70" s="313">
        <v>18.730505000000001</v>
      </c>
      <c r="L70" s="313">
        <v>18.639585</v>
      </c>
      <c r="M70" s="313">
        <v>18.542287999999999</v>
      </c>
      <c r="N70" s="313">
        <v>18.545712999999999</v>
      </c>
      <c r="O70" s="313">
        <v>18.545573999999998</v>
      </c>
      <c r="P70" s="313">
        <v>18.609898000000001</v>
      </c>
      <c r="Q70" s="313">
        <v>18.586058000000001</v>
      </c>
      <c r="R70" s="313">
        <v>18.576267000000001</v>
      </c>
      <c r="S70" s="313">
        <v>18.626121999999999</v>
      </c>
      <c r="T70" s="313">
        <v>18.661646000000001</v>
      </c>
      <c r="U70" s="313">
        <v>18.765039000000002</v>
      </c>
      <c r="V70" s="313">
        <v>18.805761</v>
      </c>
      <c r="W70" s="313">
        <v>18.843643</v>
      </c>
      <c r="X70" s="313">
        <v>18.834778</v>
      </c>
      <c r="Y70" s="313">
        <v>18.874973000000001</v>
      </c>
      <c r="Z70" s="313">
        <v>18.909355000000001</v>
      </c>
      <c r="AA70" s="313">
        <v>18.914787</v>
      </c>
      <c r="AB70" s="313">
        <v>19.009039000000001</v>
      </c>
      <c r="AC70" s="313">
        <v>19.066224999999999</v>
      </c>
      <c r="AD70" s="313">
        <v>19.052852999999999</v>
      </c>
      <c r="AE70" s="313">
        <v>19.023752000000002</v>
      </c>
      <c r="AF70" s="313">
        <v>19.064440000000001</v>
      </c>
      <c r="AG70" s="313">
        <v>19.044858999999999</v>
      </c>
      <c r="AH70" s="312">
        <v>1.3999999999999999E-4</v>
      </c>
    </row>
    <row r="71" spans="1:34" ht="15" customHeight="1" x14ac:dyDescent="0.45">
      <c r="A71" s="26" t="s">
        <v>484</v>
      </c>
      <c r="B71" s="310" t="s">
        <v>464</v>
      </c>
      <c r="C71" s="313">
        <v>21.803574000000001</v>
      </c>
      <c r="D71" s="313">
        <v>23.877344000000001</v>
      </c>
      <c r="E71" s="313">
        <v>24.519646000000002</v>
      </c>
      <c r="F71" s="313">
        <v>24.553909000000001</v>
      </c>
      <c r="G71" s="313">
        <v>24.555077000000001</v>
      </c>
      <c r="H71" s="313">
        <v>24.556545</v>
      </c>
      <c r="I71" s="313">
        <v>24.558163</v>
      </c>
      <c r="J71" s="313">
        <v>24.560095</v>
      </c>
      <c r="K71" s="313">
        <v>24.562294000000001</v>
      </c>
      <c r="L71" s="313">
        <v>24.564135</v>
      </c>
      <c r="M71" s="313">
        <v>24.566006000000002</v>
      </c>
      <c r="N71" s="313">
        <v>24.567416999999999</v>
      </c>
      <c r="O71" s="313">
        <v>24.569372000000001</v>
      </c>
      <c r="P71" s="313">
        <v>24.571027999999998</v>
      </c>
      <c r="Q71" s="313">
        <v>24.572569000000001</v>
      </c>
      <c r="R71" s="313">
        <v>24.572277</v>
      </c>
      <c r="S71" s="313">
        <v>24.416414</v>
      </c>
      <c r="T71" s="313">
        <v>24.415298</v>
      </c>
      <c r="U71" s="313">
        <v>24.413433000000001</v>
      </c>
      <c r="V71" s="313">
        <v>24.411963</v>
      </c>
      <c r="W71" s="313">
        <v>24.410923</v>
      </c>
      <c r="X71" s="313">
        <v>24.409023000000001</v>
      </c>
      <c r="Y71" s="313">
        <v>24.406759000000001</v>
      </c>
      <c r="Z71" s="313">
        <v>24.364961999999998</v>
      </c>
      <c r="AA71" s="313">
        <v>24.290006999999999</v>
      </c>
      <c r="AB71" s="313">
        <v>24.287507999999999</v>
      </c>
      <c r="AC71" s="313">
        <v>24.284723</v>
      </c>
      <c r="AD71" s="313">
        <v>24.282084000000001</v>
      </c>
      <c r="AE71" s="313">
        <v>24.279228</v>
      </c>
      <c r="AF71" s="313">
        <v>24.275148000000002</v>
      </c>
      <c r="AG71" s="313">
        <v>24.271726999999998</v>
      </c>
      <c r="AH71" s="312">
        <v>3.581E-3</v>
      </c>
    </row>
    <row r="72" spans="1:34" ht="15" customHeight="1" x14ac:dyDescent="0.45">
      <c r="A72" s="26" t="s">
        <v>485</v>
      </c>
      <c r="B72" s="310" t="s">
        <v>466</v>
      </c>
      <c r="C72" s="313">
        <v>26.459833</v>
      </c>
      <c r="D72" s="313">
        <v>26.347705999999999</v>
      </c>
      <c r="E72" s="313">
        <v>26.128981</v>
      </c>
      <c r="F72" s="313">
        <v>25.58699</v>
      </c>
      <c r="G72" s="313">
        <v>25.522665</v>
      </c>
      <c r="H72" s="313">
        <v>25.523605</v>
      </c>
      <c r="I72" s="313">
        <v>25.521623999999999</v>
      </c>
      <c r="J72" s="313">
        <v>25.518833000000001</v>
      </c>
      <c r="K72" s="313">
        <v>25.515526000000001</v>
      </c>
      <c r="L72" s="313">
        <v>25.523022000000001</v>
      </c>
      <c r="M72" s="313">
        <v>25.526890000000002</v>
      </c>
      <c r="N72" s="313">
        <v>25.522734</v>
      </c>
      <c r="O72" s="313">
        <v>25.498999000000001</v>
      </c>
      <c r="P72" s="313">
        <v>25.499379999999999</v>
      </c>
      <c r="Q72" s="313">
        <v>25.492809000000001</v>
      </c>
      <c r="R72" s="313">
        <v>25.472090000000001</v>
      </c>
      <c r="S72" s="313">
        <v>25.474277000000001</v>
      </c>
      <c r="T72" s="313">
        <v>25.513757999999999</v>
      </c>
      <c r="U72" s="313">
        <v>25.504107999999999</v>
      </c>
      <c r="V72" s="313">
        <v>25.435742999999999</v>
      </c>
      <c r="W72" s="313">
        <v>25.415844</v>
      </c>
      <c r="X72" s="313">
        <v>25.386637</v>
      </c>
      <c r="Y72" s="313">
        <v>25.381466</v>
      </c>
      <c r="Z72" s="313">
        <v>25.371528999999999</v>
      </c>
      <c r="AA72" s="313">
        <v>25.363153000000001</v>
      </c>
      <c r="AB72" s="313">
        <v>25.322754</v>
      </c>
      <c r="AC72" s="313">
        <v>25.289442000000001</v>
      </c>
      <c r="AD72" s="313">
        <v>25.279551000000001</v>
      </c>
      <c r="AE72" s="313">
        <v>25.278866000000001</v>
      </c>
      <c r="AF72" s="313">
        <v>25.386240000000001</v>
      </c>
      <c r="AG72" s="313">
        <v>25.345205</v>
      </c>
      <c r="AH72" s="312">
        <v>-1.4339999999999999E-3</v>
      </c>
    </row>
    <row r="73" spans="1:34" ht="15" customHeight="1" x14ac:dyDescent="0.45">
      <c r="A73" s="26" t="s">
        <v>486</v>
      </c>
      <c r="B73" s="310" t="s">
        <v>487</v>
      </c>
      <c r="C73" s="313" t="s">
        <v>15</v>
      </c>
      <c r="D73" s="313" t="s">
        <v>15</v>
      </c>
      <c r="E73" s="313" t="s">
        <v>15</v>
      </c>
      <c r="F73" s="313" t="s">
        <v>15</v>
      </c>
      <c r="G73" s="313" t="s">
        <v>15</v>
      </c>
      <c r="H73" s="313" t="s">
        <v>15</v>
      </c>
      <c r="I73" s="313" t="s">
        <v>15</v>
      </c>
      <c r="J73" s="313" t="s">
        <v>15</v>
      </c>
      <c r="K73" s="313" t="s">
        <v>15</v>
      </c>
      <c r="L73" s="313" t="s">
        <v>15</v>
      </c>
      <c r="M73" s="313" t="s">
        <v>15</v>
      </c>
      <c r="N73" s="313" t="s">
        <v>15</v>
      </c>
      <c r="O73" s="313" t="s">
        <v>15</v>
      </c>
      <c r="P73" s="313" t="s">
        <v>15</v>
      </c>
      <c r="Q73" s="313" t="s">
        <v>15</v>
      </c>
      <c r="R73" s="313" t="s">
        <v>15</v>
      </c>
      <c r="S73" s="313" t="s">
        <v>15</v>
      </c>
      <c r="T73" s="313" t="s">
        <v>15</v>
      </c>
      <c r="U73" s="313" t="s">
        <v>15</v>
      </c>
      <c r="V73" s="313" t="s">
        <v>15</v>
      </c>
      <c r="W73" s="313" t="s">
        <v>15</v>
      </c>
      <c r="X73" s="313" t="s">
        <v>15</v>
      </c>
      <c r="Y73" s="313" t="s">
        <v>15</v>
      </c>
      <c r="Z73" s="313" t="s">
        <v>15</v>
      </c>
      <c r="AA73" s="313" t="s">
        <v>15</v>
      </c>
      <c r="AB73" s="313" t="s">
        <v>15</v>
      </c>
      <c r="AC73" s="313" t="s">
        <v>15</v>
      </c>
      <c r="AD73" s="313" t="s">
        <v>15</v>
      </c>
      <c r="AE73" s="313" t="s">
        <v>15</v>
      </c>
      <c r="AF73" s="313" t="s">
        <v>15</v>
      </c>
      <c r="AG73" s="313" t="s">
        <v>15</v>
      </c>
      <c r="AH73" s="312" t="s">
        <v>15</v>
      </c>
    </row>
    <row r="74" spans="1:34" ht="15" customHeight="1" x14ac:dyDescent="0.45">
      <c r="A74" s="26" t="s">
        <v>488</v>
      </c>
      <c r="B74" s="310" t="s">
        <v>489</v>
      </c>
      <c r="C74" s="313">
        <v>13.506</v>
      </c>
      <c r="D74" s="313">
        <v>13.506</v>
      </c>
      <c r="E74" s="313">
        <v>13.506000999999999</v>
      </c>
      <c r="F74" s="313">
        <v>13.506000999999999</v>
      </c>
      <c r="G74" s="313">
        <v>13.506000999999999</v>
      </c>
      <c r="H74" s="313">
        <v>13.506000999999999</v>
      </c>
      <c r="I74" s="313">
        <v>13.506000999999999</v>
      </c>
      <c r="J74" s="313">
        <v>13.506</v>
      </c>
      <c r="K74" s="313">
        <v>13.506</v>
      </c>
      <c r="L74" s="313">
        <v>13.506000999999999</v>
      </c>
      <c r="M74" s="313">
        <v>13.506000999999999</v>
      </c>
      <c r="N74" s="313">
        <v>13.506000999999999</v>
      </c>
      <c r="O74" s="313">
        <v>13.506</v>
      </c>
      <c r="P74" s="313">
        <v>13.506000999999999</v>
      </c>
      <c r="Q74" s="313">
        <v>13.506000999999999</v>
      </c>
      <c r="R74" s="313">
        <v>13.506000999999999</v>
      </c>
      <c r="S74" s="313">
        <v>13.506</v>
      </c>
      <c r="T74" s="313">
        <v>13.506</v>
      </c>
      <c r="U74" s="313">
        <v>13.506000999999999</v>
      </c>
      <c r="V74" s="313">
        <v>13.506000999999999</v>
      </c>
      <c r="W74" s="313">
        <v>13.506</v>
      </c>
      <c r="X74" s="313">
        <v>13.506000999999999</v>
      </c>
      <c r="Y74" s="313">
        <v>13.506000999999999</v>
      </c>
      <c r="Z74" s="313">
        <v>13.506000999999999</v>
      </c>
      <c r="AA74" s="313">
        <v>13.506000999999999</v>
      </c>
      <c r="AB74" s="313">
        <v>13.506</v>
      </c>
      <c r="AC74" s="313">
        <v>13.506</v>
      </c>
      <c r="AD74" s="313">
        <v>13.506</v>
      </c>
      <c r="AE74" s="313">
        <v>13.506</v>
      </c>
      <c r="AF74" s="313">
        <v>13.506000999999999</v>
      </c>
      <c r="AG74" s="313">
        <v>13.506</v>
      </c>
      <c r="AH74" s="312">
        <v>0</v>
      </c>
    </row>
    <row r="76" spans="1:34" ht="15" customHeight="1" x14ac:dyDescent="0.45">
      <c r="B76" s="309" t="s">
        <v>1255</v>
      </c>
    </row>
    <row r="77" spans="1:34" ht="15" customHeight="1" x14ac:dyDescent="0.45">
      <c r="B77" s="309" t="s">
        <v>1256</v>
      </c>
    </row>
    <row r="78" spans="1:34" ht="14.25" x14ac:dyDescent="0.45">
      <c r="A78" s="26" t="s">
        <v>490</v>
      </c>
      <c r="B78" s="310" t="s">
        <v>1257</v>
      </c>
      <c r="C78" s="314">
        <v>3412</v>
      </c>
      <c r="D78" s="314">
        <v>3412</v>
      </c>
      <c r="E78" s="314">
        <v>3412</v>
      </c>
      <c r="F78" s="314">
        <v>3412</v>
      </c>
      <c r="G78" s="314">
        <v>3412</v>
      </c>
      <c r="H78" s="314">
        <v>3412</v>
      </c>
      <c r="I78" s="314">
        <v>3412</v>
      </c>
      <c r="J78" s="314">
        <v>3412</v>
      </c>
      <c r="K78" s="314">
        <v>3412</v>
      </c>
      <c r="L78" s="314">
        <v>3412</v>
      </c>
      <c r="M78" s="314">
        <v>3412</v>
      </c>
      <c r="N78" s="314">
        <v>3412</v>
      </c>
      <c r="O78" s="314">
        <v>3412</v>
      </c>
      <c r="P78" s="314">
        <v>3412</v>
      </c>
      <c r="Q78" s="314">
        <v>3412</v>
      </c>
      <c r="R78" s="314">
        <v>3412</v>
      </c>
      <c r="S78" s="314">
        <v>3412</v>
      </c>
      <c r="T78" s="314">
        <v>3412</v>
      </c>
      <c r="U78" s="314">
        <v>3412</v>
      </c>
      <c r="V78" s="314">
        <v>3412</v>
      </c>
      <c r="W78" s="314">
        <v>3412</v>
      </c>
      <c r="X78" s="314">
        <v>3412</v>
      </c>
      <c r="Y78" s="314">
        <v>3412</v>
      </c>
      <c r="Z78" s="314">
        <v>3412</v>
      </c>
      <c r="AA78" s="314">
        <v>3412</v>
      </c>
      <c r="AB78" s="314">
        <v>3412</v>
      </c>
      <c r="AC78" s="314">
        <v>3412</v>
      </c>
      <c r="AD78" s="314">
        <v>3412</v>
      </c>
      <c r="AE78" s="314">
        <v>3412</v>
      </c>
      <c r="AF78" s="314">
        <v>3412</v>
      </c>
      <c r="AG78" s="314">
        <v>3412</v>
      </c>
      <c r="AH78" s="312">
        <v>0</v>
      </c>
    </row>
    <row r="79" spans="1:34" ht="15" customHeight="1" thickBot="1" x14ac:dyDescent="0.5">
      <c r="A79" s="26" t="s">
        <v>1258</v>
      </c>
      <c r="B79" s="310" t="s">
        <v>1259</v>
      </c>
      <c r="C79" s="314">
        <v>8813.9736329999996</v>
      </c>
      <c r="D79" s="314">
        <v>8888.75</v>
      </c>
      <c r="E79" s="314">
        <v>8900.5576170000004</v>
      </c>
      <c r="F79" s="314">
        <v>8681.8740230000003</v>
      </c>
      <c r="G79" s="314">
        <v>8583.3349610000005</v>
      </c>
      <c r="H79" s="314">
        <v>8331.1445309999999</v>
      </c>
      <c r="I79" s="314">
        <v>8270.6992190000001</v>
      </c>
      <c r="J79" s="314">
        <v>8207.6904300000006</v>
      </c>
      <c r="K79" s="314">
        <v>8195.6640619999998</v>
      </c>
      <c r="L79" s="314">
        <v>8180.2568359999996</v>
      </c>
      <c r="M79" s="314">
        <v>8174.5834960000002</v>
      </c>
      <c r="N79" s="314">
        <v>8143.1289059999999</v>
      </c>
      <c r="O79" s="314">
        <v>8114.2529299999997</v>
      </c>
      <c r="P79" s="314">
        <v>8096.6523440000001</v>
      </c>
      <c r="Q79" s="314">
        <v>8080.8422849999997</v>
      </c>
      <c r="R79" s="314">
        <v>8058.7602539999998</v>
      </c>
      <c r="S79" s="314">
        <v>8044.7465819999998</v>
      </c>
      <c r="T79" s="314">
        <v>8019.1503910000001</v>
      </c>
      <c r="U79" s="314">
        <v>7976.8320309999999</v>
      </c>
      <c r="V79" s="314">
        <v>7954.623047</v>
      </c>
      <c r="W79" s="314">
        <v>7933.0766599999997</v>
      </c>
      <c r="X79" s="314">
        <v>7915.2524409999996</v>
      </c>
      <c r="Y79" s="314">
        <v>7900.6010740000002</v>
      </c>
      <c r="Z79" s="314">
        <v>7871.0732420000004</v>
      </c>
      <c r="AA79" s="314">
        <v>7850.0556640000004</v>
      </c>
      <c r="AB79" s="314">
        <v>7821.7221680000002</v>
      </c>
      <c r="AC79" s="314">
        <v>7808.6508789999998</v>
      </c>
      <c r="AD79" s="314">
        <v>7797.0405270000001</v>
      </c>
      <c r="AE79" s="314">
        <v>7788.7275390000004</v>
      </c>
      <c r="AF79" s="314">
        <v>7768.7768550000001</v>
      </c>
      <c r="AG79" s="314">
        <v>7750.7514650000003</v>
      </c>
      <c r="AH79" s="312">
        <v>-4.2760000000000003E-3</v>
      </c>
    </row>
    <row r="80" spans="1:34" ht="15" customHeight="1" x14ac:dyDescent="0.45">
      <c r="B80" s="414" t="s">
        <v>1260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5"/>
      <c r="P80" s="415"/>
      <c r="Q80" s="415"/>
      <c r="R80" s="415"/>
      <c r="S80" s="415"/>
      <c r="T80" s="415"/>
      <c r="U80" s="415"/>
      <c r="V80" s="415"/>
      <c r="W80" s="415"/>
      <c r="X80" s="415"/>
      <c r="Y80" s="415"/>
      <c r="Z80" s="415"/>
      <c r="AA80" s="415"/>
      <c r="AB80" s="415"/>
      <c r="AC80" s="415"/>
      <c r="AD80" s="415"/>
      <c r="AE80" s="415"/>
      <c r="AF80" s="415"/>
      <c r="AG80" s="415"/>
      <c r="AH80" s="315"/>
    </row>
    <row r="81" spans="2:34" ht="15" customHeight="1" x14ac:dyDescent="0.45">
      <c r="B81" s="27" t="s">
        <v>1261</v>
      </c>
    </row>
    <row r="82" spans="2:34" ht="15" customHeight="1" x14ac:dyDescent="0.45">
      <c r="B82" s="27" t="s">
        <v>1262</v>
      </c>
    </row>
    <row r="83" spans="2:34" ht="15" customHeight="1" x14ac:dyDescent="0.45">
      <c r="B83" s="27" t="s">
        <v>1263</v>
      </c>
    </row>
    <row r="84" spans="2:34" ht="14.25" x14ac:dyDescent="0.45">
      <c r="B84" s="27" t="s">
        <v>1264</v>
      </c>
    </row>
    <row r="85" spans="2:34" ht="15" customHeight="1" x14ac:dyDescent="0.45">
      <c r="B85" s="27" t="s">
        <v>1265</v>
      </c>
    </row>
    <row r="88" spans="2:34" ht="15" customHeight="1" x14ac:dyDescent="0.45"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411"/>
      <c r="AB88" s="411"/>
      <c r="AC88" s="411"/>
      <c r="AD88" s="411"/>
      <c r="AE88" s="411"/>
      <c r="AF88" s="411"/>
      <c r="AG88" s="411"/>
      <c r="AH88" s="411"/>
    </row>
    <row r="213" spans="2:34" ht="15" customHeight="1" x14ac:dyDescent="0.45"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411"/>
      <c r="Z213" s="411"/>
      <c r="AA213" s="411"/>
      <c r="AB213" s="411"/>
      <c r="AC213" s="411"/>
      <c r="AD213" s="411"/>
      <c r="AE213" s="411"/>
      <c r="AF213" s="411"/>
      <c r="AG213" s="411"/>
      <c r="AH213" s="411"/>
    </row>
    <row r="379" spans="2:34" ht="15" customHeight="1" x14ac:dyDescent="0.45">
      <c r="B379" s="411"/>
      <c r="C379" s="411"/>
      <c r="D379" s="411"/>
      <c r="E379" s="411"/>
      <c r="F379" s="411"/>
      <c r="G379" s="411"/>
      <c r="H379" s="411"/>
      <c r="I379" s="411"/>
      <c r="J379" s="411"/>
      <c r="K379" s="411"/>
      <c r="L379" s="411"/>
      <c r="M379" s="411"/>
      <c r="N379" s="411"/>
      <c r="O379" s="411"/>
      <c r="P379" s="411"/>
      <c r="Q379" s="411"/>
      <c r="R379" s="411"/>
      <c r="S379" s="411"/>
      <c r="T379" s="411"/>
      <c r="U379" s="411"/>
      <c r="V379" s="411"/>
      <c r="W379" s="411"/>
      <c r="X379" s="411"/>
      <c r="Y379" s="411"/>
      <c r="Z379" s="411"/>
      <c r="AA379" s="411"/>
      <c r="AB379" s="411"/>
      <c r="AC379" s="411"/>
      <c r="AD379" s="411"/>
      <c r="AE379" s="411"/>
      <c r="AF379" s="411"/>
      <c r="AG379" s="411"/>
      <c r="AH379" s="411"/>
    </row>
    <row r="496" spans="2:34" ht="15" customHeight="1" x14ac:dyDescent="0.45">
      <c r="B496" s="411"/>
      <c r="C496" s="411"/>
      <c r="D496" s="411"/>
      <c r="E496" s="411"/>
      <c r="F496" s="411"/>
      <c r="G496" s="411"/>
      <c r="H496" s="411"/>
      <c r="I496" s="411"/>
      <c r="J496" s="411"/>
      <c r="K496" s="411"/>
      <c r="L496" s="411"/>
      <c r="M496" s="411"/>
      <c r="N496" s="411"/>
      <c r="O496" s="411"/>
      <c r="P496" s="411"/>
      <c r="Q496" s="411"/>
      <c r="R496" s="411"/>
      <c r="S496" s="411"/>
      <c r="T496" s="411"/>
      <c r="U496" s="411"/>
      <c r="V496" s="411"/>
      <c r="W496" s="411"/>
      <c r="X496" s="411"/>
      <c r="Y496" s="411"/>
      <c r="Z496" s="411"/>
      <c r="AA496" s="411"/>
      <c r="AB496" s="411"/>
      <c r="AC496" s="411"/>
      <c r="AD496" s="411"/>
      <c r="AE496" s="411"/>
      <c r="AF496" s="411"/>
      <c r="AG496" s="411"/>
      <c r="AH496" s="411"/>
    </row>
    <row r="648" spans="2:34" ht="15" customHeight="1" x14ac:dyDescent="0.45">
      <c r="B648" s="411"/>
      <c r="C648" s="411"/>
      <c r="D648" s="411"/>
      <c r="E648" s="411"/>
      <c r="F648" s="411"/>
      <c r="G648" s="411"/>
      <c r="H648" s="411"/>
      <c r="I648" s="411"/>
      <c r="J648" s="411"/>
      <c r="K648" s="411"/>
      <c r="L648" s="411"/>
      <c r="M648" s="411"/>
      <c r="N648" s="411"/>
      <c r="O648" s="411"/>
      <c r="P648" s="411"/>
      <c r="Q648" s="411"/>
      <c r="R648" s="411"/>
      <c r="S648" s="411"/>
      <c r="T648" s="411"/>
      <c r="U648" s="411"/>
      <c r="V648" s="411"/>
      <c r="W648" s="411"/>
      <c r="X648" s="411"/>
      <c r="Y648" s="411"/>
      <c r="Z648" s="411"/>
      <c r="AA648" s="411"/>
      <c r="AB648" s="411"/>
      <c r="AC648" s="411"/>
      <c r="AD648" s="411"/>
      <c r="AE648" s="411"/>
      <c r="AF648" s="411"/>
      <c r="AG648" s="411"/>
      <c r="AH648" s="411"/>
    </row>
    <row r="748" spans="2:34" ht="15" customHeight="1" x14ac:dyDescent="0.45">
      <c r="B748" s="411"/>
      <c r="C748" s="411"/>
      <c r="D748" s="411"/>
      <c r="E748" s="411"/>
      <c r="F748" s="411"/>
      <c r="G748" s="411"/>
      <c r="H748" s="411"/>
      <c r="I748" s="411"/>
      <c r="J748" s="411"/>
      <c r="K748" s="411"/>
      <c r="L748" s="411"/>
      <c r="M748" s="411"/>
      <c r="N748" s="411"/>
      <c r="O748" s="411"/>
      <c r="P748" s="411"/>
      <c r="Q748" s="411"/>
      <c r="R748" s="411"/>
      <c r="S748" s="411"/>
      <c r="T748" s="411"/>
      <c r="U748" s="411"/>
      <c r="V748" s="411"/>
      <c r="W748" s="411"/>
      <c r="X748" s="411"/>
      <c r="Y748" s="411"/>
      <c r="Z748" s="411"/>
      <c r="AA748" s="411"/>
      <c r="AB748" s="411"/>
      <c r="AC748" s="411"/>
      <c r="AD748" s="411"/>
      <c r="AE748" s="411"/>
      <c r="AF748" s="411"/>
      <c r="AG748" s="411"/>
      <c r="AH748" s="411"/>
    </row>
    <row r="839" spans="2:34" ht="15" customHeight="1" x14ac:dyDescent="0.45">
      <c r="B839" s="411"/>
      <c r="C839" s="411"/>
      <c r="D839" s="411"/>
      <c r="E839" s="411"/>
      <c r="F839" s="411"/>
      <c r="G839" s="411"/>
      <c r="H839" s="411"/>
      <c r="I839" s="411"/>
      <c r="J839" s="411"/>
      <c r="K839" s="411"/>
      <c r="L839" s="411"/>
      <c r="M839" s="411"/>
      <c r="N839" s="411"/>
      <c r="O839" s="411"/>
      <c r="P839" s="411"/>
      <c r="Q839" s="411"/>
      <c r="R839" s="411"/>
      <c r="S839" s="411"/>
      <c r="T839" s="411"/>
      <c r="U839" s="411"/>
      <c r="V839" s="411"/>
      <c r="W839" s="411"/>
      <c r="X839" s="411"/>
      <c r="Y839" s="411"/>
      <c r="Z839" s="411"/>
      <c r="AA839" s="411"/>
      <c r="AB839" s="411"/>
      <c r="AC839" s="411"/>
      <c r="AD839" s="411"/>
      <c r="AE839" s="411"/>
      <c r="AF839" s="411"/>
      <c r="AG839" s="411"/>
      <c r="AH839" s="411"/>
    </row>
    <row r="910" spans="2:34" ht="15" customHeight="1" x14ac:dyDescent="0.45">
      <c r="B910" s="411"/>
      <c r="C910" s="411"/>
      <c r="D910" s="411"/>
      <c r="E910" s="411"/>
      <c r="F910" s="411"/>
      <c r="G910" s="411"/>
      <c r="H910" s="411"/>
      <c r="I910" s="411"/>
      <c r="J910" s="411"/>
      <c r="K910" s="411"/>
      <c r="L910" s="411"/>
      <c r="M910" s="411"/>
      <c r="N910" s="411"/>
      <c r="O910" s="411"/>
      <c r="P910" s="411"/>
      <c r="Q910" s="411"/>
      <c r="R910" s="411"/>
      <c r="S910" s="411"/>
      <c r="T910" s="411"/>
      <c r="U910" s="411"/>
      <c r="V910" s="411"/>
      <c r="W910" s="411"/>
      <c r="X910" s="411"/>
      <c r="Y910" s="411"/>
      <c r="Z910" s="411"/>
      <c r="AA910" s="411"/>
      <c r="AB910" s="411"/>
      <c r="AC910" s="411"/>
      <c r="AD910" s="411"/>
      <c r="AE910" s="411"/>
      <c r="AF910" s="411"/>
      <c r="AG910" s="411"/>
      <c r="AH910" s="411"/>
    </row>
    <row r="1005" spans="2:34" ht="15" customHeight="1" x14ac:dyDescent="0.45">
      <c r="B1005" s="411"/>
      <c r="C1005" s="411"/>
      <c r="D1005" s="411"/>
      <c r="E1005" s="411"/>
      <c r="F1005" s="411"/>
      <c r="G1005" s="411"/>
      <c r="H1005" s="411"/>
      <c r="I1005" s="411"/>
      <c r="J1005" s="411"/>
      <c r="K1005" s="411"/>
      <c r="L1005" s="411"/>
      <c r="M1005" s="411"/>
      <c r="N1005" s="411"/>
      <c r="O1005" s="411"/>
      <c r="P1005" s="411"/>
      <c r="Q1005" s="411"/>
      <c r="R1005" s="411"/>
      <c r="S1005" s="411"/>
      <c r="T1005" s="411"/>
      <c r="U1005" s="411"/>
      <c r="V1005" s="411"/>
      <c r="W1005" s="411"/>
      <c r="X1005" s="411"/>
      <c r="Y1005" s="411"/>
      <c r="Z1005" s="411"/>
      <c r="AA1005" s="411"/>
      <c r="AB1005" s="411"/>
      <c r="AC1005" s="411"/>
      <c r="AD1005" s="411"/>
      <c r="AE1005" s="411"/>
      <c r="AF1005" s="411"/>
      <c r="AG1005" s="411"/>
      <c r="AH1005" s="411"/>
    </row>
    <row r="1105" spans="2:34" ht="15" customHeight="1" x14ac:dyDescent="0.45">
      <c r="B1105" s="411"/>
      <c r="C1105" s="411"/>
      <c r="D1105" s="411"/>
      <c r="E1105" s="411"/>
      <c r="F1105" s="411"/>
      <c r="G1105" s="411"/>
      <c r="H1105" s="411"/>
      <c r="I1105" s="411"/>
      <c r="J1105" s="411"/>
      <c r="K1105" s="411"/>
      <c r="L1105" s="411"/>
      <c r="M1105" s="411"/>
      <c r="N1105" s="411"/>
      <c r="O1105" s="411"/>
      <c r="P1105" s="411"/>
      <c r="Q1105" s="411"/>
      <c r="R1105" s="411"/>
      <c r="S1105" s="411"/>
      <c r="T1105" s="411"/>
      <c r="U1105" s="411"/>
      <c r="V1105" s="411"/>
      <c r="W1105" s="411"/>
      <c r="X1105" s="411"/>
      <c r="Y1105" s="411"/>
      <c r="Z1105" s="411"/>
      <c r="AA1105" s="411"/>
      <c r="AB1105" s="411"/>
      <c r="AC1105" s="411"/>
      <c r="AD1105" s="411"/>
      <c r="AE1105" s="411"/>
      <c r="AF1105" s="411"/>
      <c r="AG1105" s="411"/>
      <c r="AH1105" s="411"/>
    </row>
    <row r="1180" spans="2:34" ht="15" customHeight="1" x14ac:dyDescent="0.45">
      <c r="B1180" s="411"/>
      <c r="C1180" s="411"/>
      <c r="D1180" s="411"/>
      <c r="E1180" s="411"/>
      <c r="F1180" s="411"/>
      <c r="G1180" s="411"/>
      <c r="H1180" s="411"/>
      <c r="I1180" s="411"/>
      <c r="J1180" s="411"/>
      <c r="K1180" s="411"/>
      <c r="L1180" s="411"/>
      <c r="M1180" s="411"/>
      <c r="N1180" s="411"/>
      <c r="O1180" s="411"/>
      <c r="P1180" s="411"/>
      <c r="Q1180" s="411"/>
      <c r="R1180" s="411"/>
      <c r="S1180" s="411"/>
      <c r="T1180" s="411"/>
      <c r="U1180" s="411"/>
      <c r="V1180" s="411"/>
      <c r="W1180" s="411"/>
      <c r="X1180" s="411"/>
      <c r="Y1180" s="411"/>
      <c r="Z1180" s="411"/>
      <c r="AA1180" s="411"/>
      <c r="AB1180" s="411"/>
      <c r="AC1180" s="411"/>
      <c r="AD1180" s="411"/>
      <c r="AE1180" s="411"/>
      <c r="AF1180" s="411"/>
      <c r="AG1180" s="411"/>
      <c r="AH1180" s="411"/>
    </row>
    <row r="1255" spans="2:34" ht="15" customHeight="1" x14ac:dyDescent="0.45">
      <c r="B1255" s="411"/>
      <c r="C1255" s="411"/>
      <c r="D1255" s="411"/>
      <c r="E1255" s="411"/>
      <c r="F1255" s="411"/>
      <c r="G1255" s="411"/>
      <c r="H1255" s="411"/>
      <c r="I1255" s="411"/>
      <c r="J1255" s="411"/>
      <c r="K1255" s="411"/>
      <c r="L1255" s="411"/>
      <c r="M1255" s="411"/>
      <c r="N1255" s="411"/>
      <c r="O1255" s="411"/>
      <c r="P1255" s="411"/>
      <c r="Q1255" s="411"/>
      <c r="R1255" s="411"/>
      <c r="S1255" s="411"/>
      <c r="T1255" s="411"/>
      <c r="U1255" s="411"/>
      <c r="V1255" s="411"/>
      <c r="W1255" s="411"/>
      <c r="X1255" s="411"/>
      <c r="Y1255" s="411"/>
      <c r="Z1255" s="411"/>
      <c r="AA1255" s="411"/>
      <c r="AB1255" s="411"/>
      <c r="AC1255" s="411"/>
      <c r="AD1255" s="411"/>
      <c r="AE1255" s="411"/>
      <c r="AF1255" s="411"/>
      <c r="AG1255" s="411"/>
      <c r="AH1255" s="411"/>
    </row>
    <row r="1355" spans="2:34" ht="15" customHeight="1" x14ac:dyDescent="0.45">
      <c r="B1355" s="411"/>
      <c r="C1355" s="411"/>
      <c r="D1355" s="411"/>
      <c r="E1355" s="411"/>
      <c r="F1355" s="411"/>
      <c r="G1355" s="411"/>
      <c r="H1355" s="411"/>
      <c r="I1355" s="411"/>
      <c r="J1355" s="411"/>
      <c r="K1355" s="411"/>
      <c r="L1355" s="411"/>
      <c r="M1355" s="411"/>
      <c r="N1355" s="411"/>
      <c r="O1355" s="411"/>
      <c r="P1355" s="411"/>
      <c r="Q1355" s="411"/>
      <c r="R1355" s="411"/>
      <c r="S1355" s="411"/>
      <c r="T1355" s="411"/>
      <c r="U1355" s="411"/>
      <c r="V1355" s="411"/>
      <c r="W1355" s="411"/>
      <c r="X1355" s="411"/>
      <c r="Y1355" s="411"/>
      <c r="Z1355" s="411"/>
      <c r="AA1355" s="411"/>
      <c r="AB1355" s="411"/>
      <c r="AC1355" s="411"/>
      <c r="AD1355" s="411"/>
      <c r="AE1355" s="411"/>
      <c r="AF1355" s="411"/>
      <c r="AG1355" s="411"/>
      <c r="AH1355" s="411"/>
    </row>
    <row r="1527" spans="2:34" ht="15" customHeight="1" x14ac:dyDescent="0.45">
      <c r="B1527" s="411"/>
      <c r="C1527" s="411"/>
      <c r="D1527" s="411"/>
      <c r="E1527" s="411"/>
      <c r="F1527" s="411"/>
      <c r="G1527" s="411"/>
      <c r="H1527" s="411"/>
      <c r="I1527" s="411"/>
      <c r="J1527" s="411"/>
      <c r="K1527" s="411"/>
      <c r="L1527" s="411"/>
      <c r="M1527" s="411"/>
      <c r="N1527" s="411"/>
      <c r="O1527" s="411"/>
      <c r="P1527" s="411"/>
      <c r="Q1527" s="411"/>
      <c r="R1527" s="411"/>
      <c r="S1527" s="411"/>
      <c r="T1527" s="411"/>
      <c r="U1527" s="411"/>
      <c r="V1527" s="411"/>
      <c r="W1527" s="411"/>
      <c r="X1527" s="411"/>
      <c r="Y1527" s="411"/>
      <c r="Z1527" s="411"/>
      <c r="AA1527" s="411"/>
      <c r="AB1527" s="411"/>
      <c r="AC1527" s="411"/>
      <c r="AD1527" s="411"/>
      <c r="AE1527" s="411"/>
      <c r="AF1527" s="411"/>
      <c r="AG1527" s="411"/>
      <c r="AH1527" s="411"/>
    </row>
    <row r="1622" spans="2:34" ht="15" customHeight="1" x14ac:dyDescent="0.45">
      <c r="B1622" s="411"/>
      <c r="C1622" s="411"/>
      <c r="D1622" s="411"/>
      <c r="E1622" s="411"/>
      <c r="F1622" s="411"/>
      <c r="G1622" s="411"/>
      <c r="H1622" s="411"/>
      <c r="I1622" s="411"/>
      <c r="J1622" s="411"/>
      <c r="K1622" s="411"/>
      <c r="L1622" s="411"/>
      <c r="M1622" s="411"/>
      <c r="N1622" s="411"/>
      <c r="O1622" s="411"/>
      <c r="P1622" s="411"/>
      <c r="Q1622" s="411"/>
      <c r="R1622" s="411"/>
      <c r="S1622" s="411"/>
      <c r="T1622" s="411"/>
      <c r="U1622" s="411"/>
      <c r="V1622" s="411"/>
      <c r="W1622" s="411"/>
      <c r="X1622" s="411"/>
      <c r="Y1622" s="411"/>
      <c r="Z1622" s="411"/>
      <c r="AA1622" s="411"/>
      <c r="AB1622" s="411"/>
      <c r="AC1622" s="411"/>
      <c r="AD1622" s="411"/>
      <c r="AE1622" s="411"/>
      <c r="AF1622" s="411"/>
      <c r="AG1622" s="411"/>
      <c r="AH1622" s="411"/>
    </row>
    <row r="1740" spans="2:34" ht="15" customHeight="1" x14ac:dyDescent="0.45">
      <c r="B1740" s="411"/>
      <c r="C1740" s="411"/>
      <c r="D1740" s="411"/>
      <c r="E1740" s="411"/>
      <c r="F1740" s="411"/>
      <c r="G1740" s="411"/>
      <c r="H1740" s="411"/>
      <c r="I1740" s="411"/>
      <c r="J1740" s="411"/>
      <c r="K1740" s="411"/>
      <c r="L1740" s="411"/>
      <c r="M1740" s="411"/>
      <c r="N1740" s="411"/>
      <c r="O1740" s="411"/>
      <c r="P1740" s="411"/>
      <c r="Q1740" s="411"/>
      <c r="R1740" s="411"/>
      <c r="S1740" s="411"/>
      <c r="T1740" s="411"/>
      <c r="U1740" s="411"/>
      <c r="V1740" s="411"/>
      <c r="W1740" s="411"/>
      <c r="X1740" s="411"/>
      <c r="Y1740" s="411"/>
      <c r="Z1740" s="411"/>
      <c r="AA1740" s="411"/>
      <c r="AB1740" s="411"/>
      <c r="AC1740" s="411"/>
      <c r="AD1740" s="411"/>
      <c r="AE1740" s="411"/>
      <c r="AF1740" s="411"/>
      <c r="AG1740" s="411"/>
      <c r="AH1740" s="411"/>
    </row>
    <row r="1840" spans="2:34" ht="15" customHeight="1" x14ac:dyDescent="0.45">
      <c r="B1840" s="411"/>
      <c r="C1840" s="411"/>
      <c r="D1840" s="411"/>
      <c r="E1840" s="411"/>
      <c r="F1840" s="411"/>
      <c r="G1840" s="411"/>
      <c r="H1840" s="411"/>
      <c r="I1840" s="411"/>
      <c r="J1840" s="411"/>
      <c r="K1840" s="411"/>
      <c r="L1840" s="411"/>
      <c r="M1840" s="411"/>
      <c r="N1840" s="411"/>
      <c r="O1840" s="411"/>
      <c r="P1840" s="411"/>
      <c r="Q1840" s="411"/>
      <c r="R1840" s="411"/>
      <c r="S1840" s="411"/>
      <c r="T1840" s="411"/>
      <c r="U1840" s="411"/>
      <c r="V1840" s="411"/>
      <c r="W1840" s="411"/>
      <c r="X1840" s="411"/>
      <c r="Y1840" s="411"/>
      <c r="Z1840" s="411"/>
      <c r="AA1840" s="411"/>
      <c r="AB1840" s="411"/>
      <c r="AC1840" s="411"/>
      <c r="AD1840" s="411"/>
      <c r="AE1840" s="411"/>
      <c r="AF1840" s="411"/>
      <c r="AG1840" s="411"/>
      <c r="AH1840" s="411"/>
    </row>
    <row r="1940" spans="2:34" ht="15" customHeight="1" x14ac:dyDescent="0.45">
      <c r="B1940" s="411"/>
      <c r="C1940" s="411"/>
      <c r="D1940" s="411"/>
      <c r="E1940" s="411"/>
      <c r="F1940" s="411"/>
      <c r="G1940" s="411"/>
      <c r="H1940" s="411"/>
      <c r="I1940" s="411"/>
      <c r="J1940" s="411"/>
      <c r="K1940" s="411"/>
      <c r="L1940" s="411"/>
      <c r="M1940" s="411"/>
      <c r="N1940" s="411"/>
      <c r="O1940" s="411"/>
      <c r="P1940" s="411"/>
      <c r="Q1940" s="411"/>
      <c r="R1940" s="411"/>
      <c r="S1940" s="411"/>
      <c r="T1940" s="411"/>
      <c r="U1940" s="411"/>
      <c r="V1940" s="411"/>
      <c r="W1940" s="411"/>
      <c r="X1940" s="411"/>
      <c r="Y1940" s="411"/>
      <c r="Z1940" s="411"/>
      <c r="AA1940" s="411"/>
      <c r="AB1940" s="411"/>
      <c r="AC1940" s="411"/>
      <c r="AD1940" s="411"/>
      <c r="AE1940" s="411"/>
      <c r="AF1940" s="411"/>
      <c r="AG1940" s="411"/>
      <c r="AH1940" s="411"/>
    </row>
    <row r="2040" spans="2:34" ht="15" customHeight="1" x14ac:dyDescent="0.45">
      <c r="B2040" s="411"/>
      <c r="C2040" s="411"/>
      <c r="D2040" s="411"/>
      <c r="E2040" s="411"/>
      <c r="F2040" s="411"/>
      <c r="G2040" s="411"/>
      <c r="H2040" s="411"/>
      <c r="I2040" s="411"/>
      <c r="J2040" s="411"/>
      <c r="K2040" s="411"/>
      <c r="L2040" s="411"/>
      <c r="M2040" s="411"/>
      <c r="N2040" s="411"/>
      <c r="O2040" s="411"/>
      <c r="P2040" s="411"/>
      <c r="Q2040" s="411"/>
      <c r="R2040" s="411"/>
      <c r="S2040" s="411"/>
      <c r="T2040" s="411"/>
      <c r="U2040" s="411"/>
      <c r="V2040" s="411"/>
      <c r="W2040" s="411"/>
      <c r="X2040" s="411"/>
      <c r="Y2040" s="411"/>
      <c r="Z2040" s="411"/>
      <c r="AA2040" s="411"/>
      <c r="AB2040" s="411"/>
      <c r="AC2040" s="411"/>
      <c r="AD2040" s="411"/>
      <c r="AE2040" s="411"/>
      <c r="AF2040" s="411"/>
      <c r="AG2040" s="411"/>
      <c r="AH2040" s="411"/>
    </row>
    <row r="2140" spans="2:34" ht="15" customHeight="1" x14ac:dyDescent="0.45">
      <c r="B2140" s="411"/>
      <c r="C2140" s="411"/>
      <c r="D2140" s="411"/>
      <c r="E2140" s="411"/>
      <c r="F2140" s="411"/>
      <c r="G2140" s="411"/>
      <c r="H2140" s="411"/>
      <c r="I2140" s="411"/>
      <c r="J2140" s="411"/>
      <c r="K2140" s="411"/>
      <c r="L2140" s="411"/>
      <c r="M2140" s="411"/>
      <c r="N2140" s="411"/>
      <c r="O2140" s="411"/>
      <c r="P2140" s="411"/>
      <c r="Q2140" s="411"/>
      <c r="R2140" s="411"/>
      <c r="S2140" s="411"/>
      <c r="T2140" s="411"/>
      <c r="U2140" s="411"/>
      <c r="V2140" s="411"/>
      <c r="W2140" s="411"/>
      <c r="X2140" s="411"/>
      <c r="Y2140" s="411"/>
      <c r="Z2140" s="411"/>
      <c r="AA2140" s="411"/>
      <c r="AB2140" s="411"/>
      <c r="AC2140" s="411"/>
      <c r="AD2140" s="411"/>
      <c r="AE2140" s="411"/>
      <c r="AF2140" s="411"/>
      <c r="AG2140" s="411"/>
      <c r="AH2140" s="411"/>
    </row>
    <row r="2240" spans="2:34" ht="15" customHeight="1" x14ac:dyDescent="0.45">
      <c r="B2240" s="411"/>
      <c r="C2240" s="411"/>
      <c r="D2240" s="411"/>
      <c r="E2240" s="411"/>
      <c r="F2240" s="411"/>
      <c r="G2240" s="411"/>
      <c r="H2240" s="411"/>
      <c r="I2240" s="411"/>
      <c r="J2240" s="411"/>
      <c r="K2240" s="411"/>
      <c r="L2240" s="411"/>
      <c r="M2240" s="411"/>
      <c r="N2240" s="411"/>
      <c r="O2240" s="411"/>
      <c r="P2240" s="411"/>
      <c r="Q2240" s="411"/>
      <c r="R2240" s="411"/>
      <c r="S2240" s="411"/>
      <c r="T2240" s="411"/>
      <c r="U2240" s="411"/>
      <c r="V2240" s="411"/>
      <c r="W2240" s="411"/>
      <c r="X2240" s="411"/>
      <c r="Y2240" s="411"/>
      <c r="Z2240" s="411"/>
      <c r="AA2240" s="411"/>
      <c r="AB2240" s="411"/>
      <c r="AC2240" s="411"/>
      <c r="AD2240" s="411"/>
      <c r="AE2240" s="411"/>
      <c r="AF2240" s="411"/>
      <c r="AG2240" s="411"/>
      <c r="AH2240" s="411"/>
    </row>
    <row r="2340" spans="2:34" ht="15" customHeight="1" x14ac:dyDescent="0.45">
      <c r="B2340" s="411"/>
      <c r="C2340" s="411"/>
      <c r="D2340" s="411"/>
      <c r="E2340" s="411"/>
      <c r="F2340" s="411"/>
      <c r="G2340" s="411"/>
      <c r="H2340" s="411"/>
      <c r="I2340" s="411"/>
      <c r="J2340" s="411"/>
      <c r="K2340" s="411"/>
      <c r="L2340" s="411"/>
      <c r="M2340" s="411"/>
      <c r="N2340" s="411"/>
      <c r="O2340" s="411"/>
      <c r="P2340" s="411"/>
      <c r="Q2340" s="411"/>
      <c r="R2340" s="411"/>
      <c r="S2340" s="411"/>
      <c r="T2340" s="411"/>
      <c r="U2340" s="411"/>
      <c r="V2340" s="411"/>
      <c r="W2340" s="411"/>
      <c r="X2340" s="411"/>
      <c r="Y2340" s="411"/>
      <c r="Z2340" s="411"/>
      <c r="AA2340" s="411"/>
      <c r="AB2340" s="411"/>
      <c r="AC2340" s="411"/>
      <c r="AD2340" s="411"/>
      <c r="AE2340" s="411"/>
      <c r="AF2340" s="411"/>
      <c r="AG2340" s="411"/>
      <c r="AH2340" s="411"/>
    </row>
    <row r="2440" spans="2:34" ht="15" customHeight="1" x14ac:dyDescent="0.45">
      <c r="B2440" s="411"/>
      <c r="C2440" s="411"/>
      <c r="D2440" s="411"/>
      <c r="E2440" s="411"/>
      <c r="F2440" s="411"/>
      <c r="G2440" s="411"/>
      <c r="H2440" s="411"/>
      <c r="I2440" s="411"/>
      <c r="J2440" s="411"/>
      <c r="K2440" s="411"/>
      <c r="L2440" s="411"/>
      <c r="M2440" s="411"/>
      <c r="N2440" s="411"/>
      <c r="O2440" s="411"/>
      <c r="P2440" s="411"/>
      <c r="Q2440" s="411"/>
      <c r="R2440" s="411"/>
      <c r="S2440" s="411"/>
      <c r="T2440" s="411"/>
      <c r="U2440" s="411"/>
      <c r="V2440" s="411"/>
      <c r="W2440" s="411"/>
      <c r="X2440" s="411"/>
      <c r="Y2440" s="411"/>
      <c r="Z2440" s="411"/>
      <c r="AA2440" s="411"/>
      <c r="AB2440" s="411"/>
      <c r="AC2440" s="411"/>
      <c r="AD2440" s="411"/>
      <c r="AE2440" s="411"/>
      <c r="AF2440" s="411"/>
      <c r="AG2440" s="411"/>
      <c r="AH2440" s="411"/>
    </row>
    <row r="2540" spans="2:34" ht="15" customHeight="1" x14ac:dyDescent="0.45">
      <c r="B2540" s="411"/>
      <c r="C2540" s="411"/>
      <c r="D2540" s="411"/>
      <c r="E2540" s="411"/>
      <c r="F2540" s="411"/>
      <c r="G2540" s="411"/>
      <c r="H2540" s="411"/>
      <c r="I2540" s="411"/>
      <c r="J2540" s="411"/>
      <c r="K2540" s="411"/>
      <c r="L2540" s="411"/>
      <c r="M2540" s="411"/>
      <c r="N2540" s="411"/>
      <c r="O2540" s="411"/>
      <c r="P2540" s="411"/>
      <c r="Q2540" s="411"/>
      <c r="R2540" s="411"/>
      <c r="S2540" s="411"/>
      <c r="T2540" s="411"/>
      <c r="U2540" s="411"/>
      <c r="V2540" s="411"/>
      <c r="W2540" s="411"/>
      <c r="X2540" s="411"/>
      <c r="Y2540" s="411"/>
      <c r="Z2540" s="411"/>
      <c r="AA2540" s="411"/>
      <c r="AB2540" s="411"/>
      <c r="AC2540" s="411"/>
      <c r="AD2540" s="411"/>
      <c r="AE2540" s="411"/>
      <c r="AF2540" s="411"/>
      <c r="AG2540" s="411"/>
      <c r="AH2540" s="411"/>
    </row>
  </sheetData>
  <mergeCells count="25">
    <mergeCell ref="B1622:AH1622"/>
    <mergeCell ref="B1740:AH1740"/>
    <mergeCell ref="B1840:AH1840"/>
    <mergeCell ref="B1940:AH1940"/>
    <mergeCell ref="B2540:AH2540"/>
    <mergeCell ref="B2040:AH2040"/>
    <mergeCell ref="B2140:AH2140"/>
    <mergeCell ref="B2240:AH2240"/>
    <mergeCell ref="B2340:AH2340"/>
    <mergeCell ref="B2440:AH2440"/>
    <mergeCell ref="B1105:AH1105"/>
    <mergeCell ref="B1180:AH1180"/>
    <mergeCell ref="B1255:AH1255"/>
    <mergeCell ref="B1355:AH1355"/>
    <mergeCell ref="B1527:AH1527"/>
    <mergeCell ref="B648:AH648"/>
    <mergeCell ref="B748:AH748"/>
    <mergeCell ref="B839:AH839"/>
    <mergeCell ref="B910:AH910"/>
    <mergeCell ref="B1005:AH1005"/>
    <mergeCell ref="B80:AG80"/>
    <mergeCell ref="B88:AH88"/>
    <mergeCell ref="B213:AH213"/>
    <mergeCell ref="B379:AH379"/>
    <mergeCell ref="B496:AH496"/>
  </mergeCells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S64"/>
  <sheetViews>
    <sheetView workbookViewId="0">
      <selection activeCell="I14" sqref="I14"/>
    </sheetView>
  </sheetViews>
  <sheetFormatPr defaultColWidth="9.1328125" defaultRowHeight="14.25" x14ac:dyDescent="0.45"/>
  <cols>
    <col min="1" max="1" width="20.3984375" style="11" customWidth="1"/>
    <col min="2" max="2" width="20" style="11" customWidth="1"/>
    <col min="3" max="3" width="16.59765625" style="11" customWidth="1"/>
    <col min="4" max="4" width="9.1328125" style="11" customWidth="1"/>
    <col min="5" max="5" width="12" style="11" bestFit="1" customWidth="1"/>
    <col min="6" max="6" width="11.86328125" style="11" customWidth="1"/>
    <col min="7" max="7" width="11" style="11" customWidth="1"/>
    <col min="8" max="8" width="9.1328125" style="11"/>
    <col min="9" max="9" width="11.59765625" style="11" customWidth="1"/>
    <col min="10" max="10" width="12.86328125" style="11" bestFit="1" customWidth="1"/>
    <col min="11" max="11" width="12" style="11" bestFit="1" customWidth="1"/>
    <col min="12" max="16384" width="9.1328125" style="11"/>
  </cols>
  <sheetData>
    <row r="1" spans="1:19" x14ac:dyDescent="0.45">
      <c r="A1" s="30" t="s">
        <v>167</v>
      </c>
      <c r="B1" s="29"/>
      <c r="C1" s="29"/>
    </row>
    <row r="2" spans="1:19" x14ac:dyDescent="0.45">
      <c r="E2" s="11" t="s">
        <v>491</v>
      </c>
    </row>
    <row r="3" spans="1:19" ht="28.5" x14ac:dyDescent="0.45">
      <c r="A3" s="82" t="s">
        <v>492</v>
      </c>
      <c r="B3" s="82" t="s">
        <v>1462</v>
      </c>
      <c r="C3" s="83" t="s">
        <v>493</v>
      </c>
      <c r="F3" s="84" t="s">
        <v>494</v>
      </c>
      <c r="G3" s="84" t="s">
        <v>495</v>
      </c>
      <c r="H3" s="84" t="s">
        <v>496</v>
      </c>
      <c r="I3" s="84" t="s">
        <v>497</v>
      </c>
      <c r="J3" s="84" t="s">
        <v>498</v>
      </c>
      <c r="K3" s="84" t="s">
        <v>499</v>
      </c>
      <c r="L3" s="84" t="s">
        <v>500</v>
      </c>
    </row>
    <row r="4" spans="1:19" x14ac:dyDescent="0.45">
      <c r="A4" s="328">
        <f>F4</f>
        <v>598.75</v>
      </c>
      <c r="B4" s="332">
        <f>G4</f>
        <v>865.14285714285711</v>
      </c>
      <c r="C4" s="328">
        <f>(I4*SUM('BIFUbC-electricity'!B2:B7,'BIFUbC-electricity'!B9)+Electricity!H4*'BIFUbC-electricity'!B8)/SUM('BIFUbC-electricity'!B2:B9)</f>
        <v>593.96549184613912</v>
      </c>
      <c r="D4" s="11" t="s">
        <v>1448</v>
      </c>
      <c r="F4" s="329">
        <f>J17</f>
        <v>598.75</v>
      </c>
      <c r="G4" s="329">
        <f>J18</f>
        <v>865.14285714285711</v>
      </c>
      <c r="H4" s="329">
        <f>J19</f>
        <v>359.5</v>
      </c>
      <c r="I4" s="329">
        <f>AVERAGE(J20:J24)</f>
        <v>704.39583333333326</v>
      </c>
      <c r="J4" s="329">
        <f>J25</f>
        <v>815.5</v>
      </c>
      <c r="K4" s="85"/>
      <c r="L4" s="329">
        <f>AVERAGE(F4:J4)</f>
        <v>668.65773809523807</v>
      </c>
      <c r="M4" s="11" t="s">
        <v>1448</v>
      </c>
    </row>
    <row r="5" spans="1:19" x14ac:dyDescent="0.45">
      <c r="A5" s="11">
        <f>A4/100</f>
        <v>5.9874999999999998</v>
      </c>
      <c r="B5" s="331">
        <f>B4/100</f>
        <v>8.6514285714285712</v>
      </c>
      <c r="C5" s="11">
        <f>C4/100</f>
        <v>5.9396549184613914</v>
      </c>
      <c r="D5" s="11" t="s">
        <v>1449</v>
      </c>
      <c r="F5" s="85">
        <f>F4/100</f>
        <v>5.9874999999999998</v>
      </c>
      <c r="G5" s="85">
        <f t="shared" ref="G5:L5" si="0">G4/100</f>
        <v>8.6514285714285712</v>
      </c>
      <c r="H5" s="85">
        <f t="shared" si="0"/>
        <v>3.5950000000000002</v>
      </c>
      <c r="I5" s="85">
        <f t="shared" si="0"/>
        <v>7.0439583333333324</v>
      </c>
      <c r="J5" s="85">
        <f t="shared" si="0"/>
        <v>8.1549999999999994</v>
      </c>
      <c r="K5" s="85">
        <f t="shared" si="0"/>
        <v>0</v>
      </c>
      <c r="L5" s="85">
        <f t="shared" si="0"/>
        <v>6.6865773809523805</v>
      </c>
      <c r="M5" s="11" t="s">
        <v>1449</v>
      </c>
    </row>
    <row r="6" spans="1:19" x14ac:dyDescent="0.45">
      <c r="A6" s="160">
        <f>A5/'Conversion Factors'!$B$27</f>
        <v>1.7547638725257462E-3</v>
      </c>
      <c r="B6" s="160">
        <f>B5/'Conversion Factors'!$B$27</f>
        <v>2.5354846434872459E-3</v>
      </c>
      <c r="C6" s="160">
        <f>C5/'Conversion Factors'!$B$27</f>
        <v>1.7407418565654961E-3</v>
      </c>
      <c r="D6" s="11" t="s">
        <v>647</v>
      </c>
      <c r="F6" s="161">
        <f>F5/'Conversion Factors'!$B$27</f>
        <v>1.7547638725257462E-3</v>
      </c>
      <c r="G6" s="161">
        <f>G5/'Conversion Factors'!$B$27</f>
        <v>2.5354846434872459E-3</v>
      </c>
      <c r="H6" s="161">
        <f>H5/'Conversion Factors'!$B$27</f>
        <v>1.0535910015415546E-3</v>
      </c>
      <c r="I6" s="161">
        <f>I5/'Conversion Factors'!$B$27</f>
        <v>2.0643813950580376E-3</v>
      </c>
      <c r="J6" s="161">
        <f>J5/'Conversion Factors'!$B$27</f>
        <v>2.3899957211603274E-3</v>
      </c>
      <c r="K6" s="161">
        <f>K5/'Conversion Factors'!$B$27</f>
        <v>0</v>
      </c>
      <c r="L6" s="161">
        <f>L5/'Conversion Factors'!$B$27</f>
        <v>1.9596433267545822E-3</v>
      </c>
      <c r="M6" s="11" t="s">
        <v>647</v>
      </c>
    </row>
    <row r="7" spans="1:19" x14ac:dyDescent="0.45">
      <c r="A7" s="160">
        <f>A6/'Conversion Factors'!$C$13</f>
        <v>1.1859892613670993E-3</v>
      </c>
      <c r="B7" s="160">
        <f>B6/'Conversion Factors'!$C$13</f>
        <v>1.7136536753567919E-3</v>
      </c>
      <c r="C7" s="160">
        <f>C6/'Conversion Factors'!$C$13</f>
        <v>1.1765122253898097E-3</v>
      </c>
      <c r="D7" s="11" t="s">
        <v>504</v>
      </c>
      <c r="F7" s="161">
        <f>F6/'Conversion Factors'!$C$13</f>
        <v>1.1859892613670993E-3</v>
      </c>
      <c r="G7" s="161">
        <f>G6/'Conversion Factors'!$C$13</f>
        <v>1.7136536753567919E-3</v>
      </c>
      <c r="H7" s="161">
        <f>H6/'Conversion Factors'!$C$13</f>
        <v>7.1208875066634196E-4</v>
      </c>
      <c r="I7" s="161">
        <f>I6/'Conversion Factors'!$C$13</f>
        <v>1.3952499274907096E-3</v>
      </c>
      <c r="J7" s="161">
        <f>J6/'Conversion Factors'!$C$13</f>
        <v>1.6153223259204501E-3</v>
      </c>
      <c r="K7" s="161">
        <f>K6/'Conversion Factors'!$C$13</f>
        <v>0</v>
      </c>
      <c r="L7" s="161">
        <f>L6/'Conversion Factors'!$C$13</f>
        <v>1.3244607881602785E-3</v>
      </c>
      <c r="M7" s="11" t="s">
        <v>504</v>
      </c>
    </row>
    <row r="8" spans="1:19" x14ac:dyDescent="0.45">
      <c r="A8" s="160">
        <f>A7/'Conversion Factors'!$B$19</f>
        <v>1.8727131870631601E-5</v>
      </c>
      <c r="B8" s="160">
        <f>B7/'Conversion Factors'!$B$19</f>
        <v>2.7059113774779599E-5</v>
      </c>
      <c r="C8" s="160">
        <f>C7/'Conversion Factors'!$B$19</f>
        <v>1.8577486584396173E-5</v>
      </c>
      <c r="D8" s="11" t="s">
        <v>505</v>
      </c>
      <c r="F8" s="161">
        <f>F7/'Conversion Factors'!$B$19</f>
        <v>1.8727131870631601E-5</v>
      </c>
      <c r="G8" s="161">
        <f>G7/'Conversion Factors'!$B$19</f>
        <v>2.7059113774779599E-5</v>
      </c>
      <c r="H8" s="161">
        <f>H7/'Conversion Factors'!$B$19</f>
        <v>1.1244098384120354E-5</v>
      </c>
      <c r="I8" s="161">
        <f>I7/'Conversion Factors'!$B$19</f>
        <v>2.2031421561514442E-5</v>
      </c>
      <c r="J8" s="161">
        <f>J7/'Conversion Factors'!$B$19</f>
        <v>2.5506431800417656E-5</v>
      </c>
      <c r="K8" s="161">
        <f>K7/'Conversion Factors'!$B$19</f>
        <v>0</v>
      </c>
      <c r="L8" s="161">
        <f>L7/'Conversion Factors'!$B$19</f>
        <v>2.0913639478292728E-5</v>
      </c>
      <c r="M8" s="11" t="s">
        <v>505</v>
      </c>
    </row>
    <row r="10" spans="1:19" x14ac:dyDescent="0.45">
      <c r="E10" s="86" t="s">
        <v>506</v>
      </c>
      <c r="H10" s="9"/>
      <c r="K10" s="9"/>
    </row>
    <row r="11" spans="1:19" x14ac:dyDescent="0.45">
      <c r="E11" s="86" t="s">
        <v>507</v>
      </c>
    </row>
    <row r="12" spans="1:19" x14ac:dyDescent="0.45">
      <c r="A12" s="11" t="s">
        <v>1450</v>
      </c>
      <c r="B12" s="11" t="s">
        <v>1451</v>
      </c>
    </row>
    <row r="13" spans="1:19" x14ac:dyDescent="0.45">
      <c r="A13" s="411" t="s">
        <v>1371</v>
      </c>
      <c r="B13" s="411"/>
      <c r="C13" s="411"/>
      <c r="D13" s="411"/>
      <c r="E13" s="411"/>
      <c r="F13" s="411"/>
      <c r="G13" s="411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</row>
    <row r="14" spans="1:19" x14ac:dyDescent="0.45">
      <c r="A14" s="411" t="s">
        <v>1372</v>
      </c>
      <c r="B14" s="411"/>
      <c r="C14" s="411"/>
      <c r="D14" s="411"/>
      <c r="E14" s="411"/>
      <c r="F14" s="411"/>
      <c r="G14" s="411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</row>
    <row r="15" spans="1:19" ht="14.65" thickBot="1" x14ac:dyDescent="0.5">
      <c r="A15" s="295"/>
      <c r="B15" s="295"/>
      <c r="C15" s="411" t="s">
        <v>1373</v>
      </c>
      <c r="D15" s="411"/>
      <c r="E15" s="411"/>
      <c r="F15" s="411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</row>
    <row r="16" spans="1:19" ht="57" x14ac:dyDescent="0.45">
      <c r="A16" s="295" t="s">
        <v>1374</v>
      </c>
      <c r="B16" s="295" t="s">
        <v>1375</v>
      </c>
      <c r="C16" s="295" t="s">
        <v>1376</v>
      </c>
      <c r="D16" s="295" t="s">
        <v>1377</v>
      </c>
      <c r="E16" s="295" t="s">
        <v>1378</v>
      </c>
      <c r="F16" s="295" t="s">
        <v>1379</v>
      </c>
      <c r="G16" s="295" t="s">
        <v>1378</v>
      </c>
      <c r="H16" s="294" t="s">
        <v>1380</v>
      </c>
      <c r="I16" s="320" t="s">
        <v>1381</v>
      </c>
      <c r="J16" s="321"/>
      <c r="K16" s="295"/>
      <c r="L16" s="295"/>
      <c r="M16" s="295"/>
      <c r="N16" s="295"/>
      <c r="O16" s="295"/>
      <c r="P16" s="295"/>
      <c r="Q16" s="295"/>
      <c r="R16" s="295"/>
      <c r="S16" s="295"/>
    </row>
    <row r="17" spans="1:19" x14ac:dyDescent="0.45">
      <c r="A17" s="79">
        <v>1</v>
      </c>
      <c r="B17" s="417" t="s">
        <v>1382</v>
      </c>
      <c r="C17" s="295" t="s">
        <v>1383</v>
      </c>
      <c r="D17" s="79">
        <v>738</v>
      </c>
      <c r="E17" s="295" t="s">
        <v>592</v>
      </c>
      <c r="F17" s="322">
        <v>85</v>
      </c>
      <c r="G17" s="295" t="s">
        <v>1384</v>
      </c>
      <c r="H17" s="322">
        <f>AVERAGE(F17,D17)</f>
        <v>411.5</v>
      </c>
      <c r="I17" s="323" t="str">
        <f>B17</f>
        <v>DOMESTIC</v>
      </c>
      <c r="J17" s="324">
        <f>AVERAGE(H17:H22)</f>
        <v>598.75</v>
      </c>
      <c r="K17" s="295"/>
      <c r="L17" s="295"/>
      <c r="M17" s="295"/>
      <c r="N17" s="295"/>
      <c r="O17" s="295"/>
      <c r="P17" s="295"/>
      <c r="Q17" s="295"/>
      <c r="R17" s="295"/>
      <c r="S17" s="295"/>
    </row>
    <row r="18" spans="1:19" x14ac:dyDescent="0.45">
      <c r="A18" s="79">
        <v>2</v>
      </c>
      <c r="B18" s="417"/>
      <c r="C18" s="295" t="s">
        <v>1385</v>
      </c>
      <c r="D18" s="79">
        <v>776</v>
      </c>
      <c r="E18" s="295" t="s">
        <v>1386</v>
      </c>
      <c r="F18" s="322">
        <v>148</v>
      </c>
      <c r="G18" s="295" t="s">
        <v>1387</v>
      </c>
      <c r="H18" s="322">
        <f t="shared" ref="H18:H61" si="1">AVERAGE(F18,D18)</f>
        <v>462</v>
      </c>
      <c r="I18" s="323" t="str">
        <f>B23</f>
        <v>COMMERCIAL</v>
      </c>
      <c r="J18" s="324">
        <f>AVERAGE(H23:H29)</f>
        <v>865.14285714285711</v>
      </c>
      <c r="K18" s="295"/>
      <c r="L18" s="295"/>
      <c r="M18" s="295"/>
      <c r="N18" s="295"/>
      <c r="O18" s="295"/>
      <c r="P18" s="295"/>
      <c r="Q18" s="295"/>
      <c r="R18" s="295"/>
      <c r="S18" s="295"/>
    </row>
    <row r="19" spans="1:19" x14ac:dyDescent="0.45">
      <c r="A19" s="79">
        <v>3</v>
      </c>
      <c r="B19" s="417"/>
      <c r="C19" s="295" t="s">
        <v>1388</v>
      </c>
      <c r="D19" s="79">
        <v>938</v>
      </c>
      <c r="E19" s="295" t="s">
        <v>1389</v>
      </c>
      <c r="F19" s="322">
        <v>171</v>
      </c>
      <c r="G19" s="295" t="s">
        <v>1387</v>
      </c>
      <c r="H19" s="322">
        <f t="shared" si="1"/>
        <v>554.5</v>
      </c>
      <c r="I19" s="323" t="str">
        <f>B30</f>
        <v>AGRICULTURE</v>
      </c>
      <c r="J19" s="324">
        <f>AVERAGE(H30:H33)</f>
        <v>359.5</v>
      </c>
      <c r="K19" s="295"/>
      <c r="L19" s="295"/>
      <c r="M19" s="295"/>
      <c r="N19" s="295"/>
      <c r="O19" s="295"/>
      <c r="P19" s="295"/>
      <c r="Q19" s="295"/>
      <c r="R19" s="295"/>
      <c r="S19" s="295"/>
    </row>
    <row r="20" spans="1:19" x14ac:dyDescent="0.45">
      <c r="A20" s="79">
        <v>4</v>
      </c>
      <c r="B20" s="417"/>
      <c r="C20" s="295" t="s">
        <v>1390</v>
      </c>
      <c r="D20" s="79">
        <v>1130</v>
      </c>
      <c r="E20" s="295" t="s">
        <v>1389</v>
      </c>
      <c r="F20" s="322">
        <v>191</v>
      </c>
      <c r="G20" s="295" t="s">
        <v>1387</v>
      </c>
      <c r="H20" s="322">
        <f t="shared" si="1"/>
        <v>660.5</v>
      </c>
      <c r="I20" s="323" t="str">
        <f>B34</f>
        <v>SMALL INDUSTRIES</v>
      </c>
      <c r="J20" s="324">
        <f>AVERAGE(H34:H36)</f>
        <v>700.66666666666663</v>
      </c>
      <c r="K20" s="295"/>
      <c r="L20" s="295"/>
      <c r="M20" s="295"/>
      <c r="N20" s="295"/>
      <c r="O20" s="295"/>
      <c r="P20" s="295"/>
      <c r="Q20" s="295"/>
      <c r="R20" s="295"/>
      <c r="S20" s="295"/>
    </row>
    <row r="21" spans="1:19" x14ac:dyDescent="0.45">
      <c r="A21" s="79">
        <v>5</v>
      </c>
      <c r="B21" s="417"/>
      <c r="C21" s="295" t="s">
        <v>1391</v>
      </c>
      <c r="D21" s="79">
        <v>1261</v>
      </c>
      <c r="E21" s="295" t="s">
        <v>1389</v>
      </c>
      <c r="F21" s="322">
        <v>201</v>
      </c>
      <c r="G21" s="295" t="s">
        <v>1387</v>
      </c>
      <c r="H21" s="322">
        <f t="shared" si="1"/>
        <v>731</v>
      </c>
      <c r="I21" s="323" t="str">
        <f>B37</f>
        <v>MEDIUM INDUSTRIES</v>
      </c>
      <c r="J21" s="324">
        <f>AVERAGE(H37:H38)</f>
        <v>779.5</v>
      </c>
      <c r="K21" s="295"/>
      <c r="L21" s="295"/>
      <c r="M21" s="295"/>
      <c r="N21" s="295"/>
      <c r="O21" s="295"/>
      <c r="P21" s="295"/>
      <c r="Q21" s="295"/>
      <c r="R21" s="295"/>
      <c r="S21" s="295"/>
    </row>
    <row r="22" spans="1:19" x14ac:dyDescent="0.45">
      <c r="A22" s="79">
        <v>6</v>
      </c>
      <c r="B22" s="417"/>
      <c r="C22" s="295" t="s">
        <v>1392</v>
      </c>
      <c r="D22" s="79">
        <v>1339</v>
      </c>
      <c r="E22" s="295" t="s">
        <v>1389</v>
      </c>
      <c r="F22" s="322">
        <v>207</v>
      </c>
      <c r="G22" s="295" t="s">
        <v>1387</v>
      </c>
      <c r="H22" s="322">
        <f t="shared" si="1"/>
        <v>773</v>
      </c>
      <c r="I22" s="323" t="str">
        <f>B39</f>
        <v>LARGE INDUSTRIES 11 kv</v>
      </c>
      <c r="J22" s="324">
        <f>AVERAGE(H39:H50)</f>
        <v>746.75</v>
      </c>
      <c r="K22" s="295"/>
      <c r="L22" s="295"/>
      <c r="M22" s="295"/>
      <c r="N22" s="295"/>
      <c r="O22" s="295"/>
      <c r="P22" s="295"/>
      <c r="Q22" s="295"/>
      <c r="R22" s="295"/>
      <c r="S22" s="295"/>
    </row>
    <row r="23" spans="1:19" x14ac:dyDescent="0.45">
      <c r="A23" s="79">
        <v>7</v>
      </c>
      <c r="B23" s="411" t="s">
        <v>1393</v>
      </c>
      <c r="C23" s="295" t="s">
        <v>1394</v>
      </c>
      <c r="D23" s="79">
        <v>1315</v>
      </c>
      <c r="E23" s="295" t="s">
        <v>1389</v>
      </c>
      <c r="F23" s="79">
        <v>297</v>
      </c>
      <c r="G23" s="295" t="s">
        <v>1387</v>
      </c>
      <c r="H23" s="79">
        <f t="shared" si="1"/>
        <v>806</v>
      </c>
      <c r="I23" s="323" t="str">
        <f>B51</f>
        <v>LARGE INDUSTRIES 33 KV</v>
      </c>
      <c r="J23" s="324">
        <f>AVERAGE(H51:H58)</f>
        <v>670.0625</v>
      </c>
      <c r="K23" s="295"/>
      <c r="L23" s="295"/>
      <c r="M23" s="295"/>
      <c r="N23" s="295"/>
      <c r="O23" s="295"/>
      <c r="P23" s="295"/>
      <c r="Q23" s="295"/>
      <c r="R23" s="295"/>
      <c r="S23" s="295"/>
    </row>
    <row r="24" spans="1:19" x14ac:dyDescent="0.45">
      <c r="A24" s="79">
        <v>8</v>
      </c>
      <c r="B24" s="411"/>
      <c r="C24" s="295" t="s">
        <v>1395</v>
      </c>
      <c r="D24" s="79">
        <v>1235</v>
      </c>
      <c r="E24" s="295" t="s">
        <v>1389</v>
      </c>
      <c r="F24" s="79">
        <v>314</v>
      </c>
      <c r="G24" s="295" t="s">
        <v>1387</v>
      </c>
      <c r="H24" s="79">
        <f t="shared" si="1"/>
        <v>774.5</v>
      </c>
      <c r="I24" s="323" t="str">
        <f>B59</f>
        <v>POWER INTENSIVE INDUSTRIES</v>
      </c>
      <c r="J24" s="324">
        <f>AVERAGE(H59:H60)</f>
        <v>625</v>
      </c>
      <c r="K24" s="295"/>
      <c r="L24" s="295"/>
      <c r="M24" s="295"/>
      <c r="N24" s="295"/>
      <c r="O24" s="295"/>
      <c r="P24" s="295"/>
      <c r="Q24" s="295"/>
      <c r="R24" s="295"/>
      <c r="S24" s="295"/>
    </row>
    <row r="25" spans="1:19" ht="14.65" thickBot="1" x14ac:dyDescent="0.5">
      <c r="A25" s="79">
        <v>9</v>
      </c>
      <c r="B25" s="411"/>
      <c r="C25" s="295" t="s">
        <v>1396</v>
      </c>
      <c r="D25" s="79">
        <v>1256</v>
      </c>
      <c r="E25" s="295" t="s">
        <v>584</v>
      </c>
      <c r="F25" s="79">
        <v>319</v>
      </c>
      <c r="G25" s="295" t="s">
        <v>1387</v>
      </c>
      <c r="H25" s="79">
        <f t="shared" si="1"/>
        <v>787.5</v>
      </c>
      <c r="I25" s="325" t="str">
        <f>B61</f>
        <v>RAILWAY TRACTION</v>
      </c>
      <c r="J25" s="326">
        <f>H61</f>
        <v>815.5</v>
      </c>
      <c r="K25" s="295"/>
      <c r="L25" s="295"/>
      <c r="M25" s="295"/>
      <c r="N25" s="295"/>
      <c r="O25" s="295"/>
      <c r="P25" s="295"/>
      <c r="Q25" s="295"/>
      <c r="R25" s="295"/>
      <c r="S25" s="295"/>
    </row>
    <row r="26" spans="1:19" x14ac:dyDescent="0.45">
      <c r="A26" s="79">
        <v>10</v>
      </c>
      <c r="B26" s="411"/>
      <c r="C26" s="295" t="s">
        <v>1397</v>
      </c>
      <c r="D26" s="79">
        <v>1268</v>
      </c>
      <c r="E26" s="295" t="s">
        <v>584</v>
      </c>
      <c r="F26" s="79">
        <v>322</v>
      </c>
      <c r="G26" s="295" t="s">
        <v>1387</v>
      </c>
      <c r="H26" s="79">
        <f t="shared" si="1"/>
        <v>795</v>
      </c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</row>
    <row r="27" spans="1:19" x14ac:dyDescent="0.45">
      <c r="A27" s="79">
        <v>11</v>
      </c>
      <c r="B27" s="411"/>
      <c r="C27" s="295" t="s">
        <v>1398</v>
      </c>
      <c r="D27" s="79">
        <v>1605</v>
      </c>
      <c r="E27" s="295" t="s">
        <v>584</v>
      </c>
      <c r="F27" s="79">
        <v>323</v>
      </c>
      <c r="G27" s="295" t="s">
        <v>1387</v>
      </c>
      <c r="H27" s="79">
        <f t="shared" si="1"/>
        <v>964</v>
      </c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</row>
    <row r="28" spans="1:19" x14ac:dyDescent="0.45">
      <c r="A28" s="79">
        <v>12</v>
      </c>
      <c r="B28" s="411"/>
      <c r="C28" s="295" t="s">
        <v>1399</v>
      </c>
      <c r="D28" s="79">
        <v>1605</v>
      </c>
      <c r="E28" s="295" t="s">
        <v>584</v>
      </c>
      <c r="F28" s="79">
        <v>324</v>
      </c>
      <c r="G28" s="295" t="s">
        <v>1387</v>
      </c>
      <c r="H28" s="79">
        <f t="shared" si="1"/>
        <v>964.5</v>
      </c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</row>
    <row r="29" spans="1:19" x14ac:dyDescent="0.45">
      <c r="A29" s="79">
        <v>13</v>
      </c>
      <c r="B29" s="411"/>
      <c r="C29" s="295" t="s">
        <v>1400</v>
      </c>
      <c r="D29" s="79">
        <v>1605</v>
      </c>
      <c r="E29" s="295" t="s">
        <v>584</v>
      </c>
      <c r="F29" s="79">
        <v>324</v>
      </c>
      <c r="G29" s="295" t="s">
        <v>1387</v>
      </c>
      <c r="H29" s="79">
        <f t="shared" si="1"/>
        <v>964.5</v>
      </c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</row>
    <row r="30" spans="1:19" x14ac:dyDescent="0.45">
      <c r="A30" s="79">
        <v>14</v>
      </c>
      <c r="B30" s="417" t="s">
        <v>1401</v>
      </c>
      <c r="C30" s="295" t="s">
        <v>1402</v>
      </c>
      <c r="D30" s="79">
        <v>719</v>
      </c>
      <c r="E30" s="295" t="s">
        <v>1403</v>
      </c>
      <c r="F30" s="322">
        <v>0</v>
      </c>
      <c r="G30" s="295" t="s">
        <v>1404</v>
      </c>
      <c r="H30" s="322">
        <f t="shared" si="1"/>
        <v>359.5</v>
      </c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</row>
    <row r="31" spans="1:19" x14ac:dyDescent="0.45">
      <c r="A31" s="79">
        <v>15</v>
      </c>
      <c r="B31" s="417"/>
      <c r="C31" s="295" t="s">
        <v>1405</v>
      </c>
      <c r="D31" s="79">
        <v>719</v>
      </c>
      <c r="E31" s="295" t="s">
        <v>1403</v>
      </c>
      <c r="F31" s="322">
        <v>0</v>
      </c>
      <c r="G31" s="295" t="s">
        <v>1404</v>
      </c>
      <c r="H31" s="322">
        <f t="shared" si="1"/>
        <v>359.5</v>
      </c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</row>
    <row r="32" spans="1:19" x14ac:dyDescent="0.45">
      <c r="A32" s="79">
        <v>16</v>
      </c>
      <c r="B32" s="417"/>
      <c r="C32" s="295" t="s">
        <v>1406</v>
      </c>
      <c r="D32" s="79">
        <v>719</v>
      </c>
      <c r="E32" s="295" t="s">
        <v>1403</v>
      </c>
      <c r="F32" s="322">
        <v>0</v>
      </c>
      <c r="G32" s="295" t="s">
        <v>1404</v>
      </c>
      <c r="H32" s="322">
        <f t="shared" si="1"/>
        <v>359.5</v>
      </c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</row>
    <row r="33" spans="1:19" x14ac:dyDescent="0.45">
      <c r="A33" s="79">
        <v>17</v>
      </c>
      <c r="B33" s="417"/>
      <c r="C33" s="295" t="s">
        <v>1407</v>
      </c>
      <c r="D33" s="79">
        <v>719</v>
      </c>
      <c r="E33" s="295" t="s">
        <v>1403</v>
      </c>
      <c r="F33" s="322">
        <v>0</v>
      </c>
      <c r="G33" s="295" t="s">
        <v>1404</v>
      </c>
      <c r="H33" s="322">
        <f t="shared" si="1"/>
        <v>359.5</v>
      </c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</row>
    <row r="34" spans="1:19" x14ac:dyDescent="0.45">
      <c r="A34" s="79">
        <v>18</v>
      </c>
      <c r="B34" s="411" t="s">
        <v>1408</v>
      </c>
      <c r="C34" s="295" t="s">
        <v>1395</v>
      </c>
      <c r="D34" s="79">
        <v>1098</v>
      </c>
      <c r="E34" s="295" t="s">
        <v>1409</v>
      </c>
      <c r="F34" s="79">
        <v>322</v>
      </c>
      <c r="G34" s="295" t="s">
        <v>1387</v>
      </c>
      <c r="H34" s="79">
        <f t="shared" si="1"/>
        <v>710</v>
      </c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</row>
    <row r="35" spans="1:19" x14ac:dyDescent="0.45">
      <c r="A35" s="79">
        <v>19</v>
      </c>
      <c r="B35" s="411"/>
      <c r="C35" s="295" t="s">
        <v>1410</v>
      </c>
      <c r="D35" s="79">
        <v>1074</v>
      </c>
      <c r="E35" s="295" t="s">
        <v>1409</v>
      </c>
      <c r="F35" s="79">
        <v>322</v>
      </c>
      <c r="G35" s="295" t="s">
        <v>1387</v>
      </c>
      <c r="H35" s="79">
        <f t="shared" si="1"/>
        <v>698</v>
      </c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</row>
    <row r="36" spans="1:19" x14ac:dyDescent="0.45">
      <c r="A36" s="79">
        <v>20</v>
      </c>
      <c r="B36" s="411"/>
      <c r="C36" s="295" t="s">
        <v>1411</v>
      </c>
      <c r="D36" s="79">
        <v>1066</v>
      </c>
      <c r="E36" s="295" t="s">
        <v>1409</v>
      </c>
      <c r="F36" s="79">
        <v>322</v>
      </c>
      <c r="G36" s="295" t="s">
        <v>1387</v>
      </c>
      <c r="H36" s="79">
        <f t="shared" si="1"/>
        <v>694</v>
      </c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</row>
    <row r="37" spans="1:19" x14ac:dyDescent="0.45">
      <c r="A37" s="79">
        <v>21</v>
      </c>
      <c r="B37" s="417" t="s">
        <v>1412</v>
      </c>
      <c r="C37" s="295" t="s">
        <v>1400</v>
      </c>
      <c r="D37" s="79">
        <v>1211</v>
      </c>
      <c r="E37" s="295" t="s">
        <v>1413</v>
      </c>
      <c r="F37" s="322">
        <v>322</v>
      </c>
      <c r="G37" s="295" t="s">
        <v>1387</v>
      </c>
      <c r="H37" s="322">
        <f t="shared" si="1"/>
        <v>766.5</v>
      </c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</row>
    <row r="38" spans="1:19" x14ac:dyDescent="0.45">
      <c r="A38" s="79">
        <v>22</v>
      </c>
      <c r="B38" s="417"/>
      <c r="C38" s="295" t="s">
        <v>1414</v>
      </c>
      <c r="D38" s="79">
        <v>1211</v>
      </c>
      <c r="E38" s="295" t="s">
        <v>1415</v>
      </c>
      <c r="F38" s="322">
        <v>374</v>
      </c>
      <c r="G38" s="295" t="s">
        <v>940</v>
      </c>
      <c r="H38" s="322">
        <f t="shared" si="1"/>
        <v>792.5</v>
      </c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</row>
    <row r="39" spans="1:19" x14ac:dyDescent="0.45">
      <c r="A39" s="79">
        <v>23</v>
      </c>
      <c r="B39" s="411" t="s">
        <v>1416</v>
      </c>
      <c r="C39" s="295" t="s">
        <v>1417</v>
      </c>
      <c r="D39" s="79">
        <v>1128</v>
      </c>
      <c r="E39" s="295" t="s">
        <v>1418</v>
      </c>
      <c r="F39" s="79">
        <v>385</v>
      </c>
      <c r="G39" s="295" t="s">
        <v>607</v>
      </c>
      <c r="H39" s="79">
        <f t="shared" si="1"/>
        <v>756.5</v>
      </c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</row>
    <row r="40" spans="1:19" x14ac:dyDescent="0.45">
      <c r="A40" s="79">
        <v>24</v>
      </c>
      <c r="B40" s="411"/>
      <c r="C40" s="295" t="s">
        <v>1419</v>
      </c>
      <c r="D40" s="79">
        <v>1089</v>
      </c>
      <c r="E40" s="295" t="s">
        <v>1418</v>
      </c>
      <c r="F40" s="79">
        <v>385</v>
      </c>
      <c r="G40" s="295" t="s">
        <v>607</v>
      </c>
      <c r="H40" s="79">
        <f t="shared" si="1"/>
        <v>737</v>
      </c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</row>
    <row r="41" spans="1:19" x14ac:dyDescent="0.45">
      <c r="A41" s="79">
        <v>25</v>
      </c>
      <c r="B41" s="411"/>
      <c r="C41" s="295" t="s">
        <v>1420</v>
      </c>
      <c r="D41" s="79">
        <v>1128</v>
      </c>
      <c r="E41" s="295" t="s">
        <v>1418</v>
      </c>
      <c r="F41" s="79">
        <v>385</v>
      </c>
      <c r="G41" s="295" t="s">
        <v>607</v>
      </c>
      <c r="H41" s="79">
        <f t="shared" si="1"/>
        <v>756.5</v>
      </c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</row>
    <row r="42" spans="1:19" x14ac:dyDescent="0.45">
      <c r="A42" s="79">
        <v>26</v>
      </c>
      <c r="B42" s="411"/>
      <c r="C42" s="295" t="s">
        <v>1421</v>
      </c>
      <c r="D42" s="79">
        <v>1089</v>
      </c>
      <c r="E42" s="295" t="s">
        <v>1418</v>
      </c>
      <c r="F42" s="79">
        <v>385</v>
      </c>
      <c r="G42" s="295" t="s">
        <v>607</v>
      </c>
      <c r="H42" s="79">
        <f t="shared" si="1"/>
        <v>737</v>
      </c>
      <c r="I42" s="295"/>
      <c r="J42" s="295"/>
      <c r="K42" s="295"/>
      <c r="L42" s="295"/>
      <c r="M42" s="295"/>
      <c r="N42" s="295"/>
      <c r="O42" s="295"/>
      <c r="P42" s="295"/>
      <c r="Q42" s="295"/>
      <c r="R42" s="295"/>
      <c r="S42" s="295"/>
    </row>
    <row r="43" spans="1:19" x14ac:dyDescent="0.45">
      <c r="A43" s="79">
        <v>27</v>
      </c>
      <c r="B43" s="411"/>
      <c r="C43" s="295" t="s">
        <v>1422</v>
      </c>
      <c r="D43" s="79">
        <v>1128</v>
      </c>
      <c r="E43" s="295" t="s">
        <v>1418</v>
      </c>
      <c r="F43" s="79">
        <v>385</v>
      </c>
      <c r="G43" s="295" t="s">
        <v>607</v>
      </c>
      <c r="H43" s="79">
        <f t="shared" si="1"/>
        <v>756.5</v>
      </c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</row>
    <row r="44" spans="1:19" x14ac:dyDescent="0.45">
      <c r="A44" s="79">
        <v>28</v>
      </c>
      <c r="B44" s="411"/>
      <c r="C44" s="295" t="s">
        <v>1423</v>
      </c>
      <c r="D44" s="79">
        <v>1089</v>
      </c>
      <c r="E44" s="295" t="s">
        <v>1418</v>
      </c>
      <c r="F44" s="79">
        <v>385</v>
      </c>
      <c r="G44" s="295" t="s">
        <v>607</v>
      </c>
      <c r="H44" s="79">
        <f t="shared" si="1"/>
        <v>737</v>
      </c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</row>
    <row r="45" spans="1:19" x14ac:dyDescent="0.45">
      <c r="A45" s="79">
        <v>29</v>
      </c>
      <c r="B45" s="411"/>
      <c r="C45" s="295" t="s">
        <v>1424</v>
      </c>
      <c r="D45" s="79">
        <v>1128</v>
      </c>
      <c r="E45" s="295" t="s">
        <v>1418</v>
      </c>
      <c r="F45" s="79">
        <v>385</v>
      </c>
      <c r="G45" s="295" t="s">
        <v>607</v>
      </c>
      <c r="H45" s="79">
        <f t="shared" si="1"/>
        <v>756.5</v>
      </c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</row>
    <row r="46" spans="1:19" x14ac:dyDescent="0.45">
      <c r="A46" s="79">
        <v>30</v>
      </c>
      <c r="B46" s="411"/>
      <c r="C46" s="295" t="s">
        <v>1425</v>
      </c>
      <c r="D46" s="79">
        <v>1089</v>
      </c>
      <c r="E46" s="295" t="s">
        <v>1418</v>
      </c>
      <c r="F46" s="79">
        <v>385</v>
      </c>
      <c r="G46" s="295" t="s">
        <v>607</v>
      </c>
      <c r="H46" s="79">
        <f t="shared" si="1"/>
        <v>737</v>
      </c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</row>
    <row r="47" spans="1:19" x14ac:dyDescent="0.45">
      <c r="A47" s="79">
        <v>31</v>
      </c>
      <c r="B47" s="411"/>
      <c r="C47" s="295" t="s">
        <v>1426</v>
      </c>
      <c r="D47" s="79">
        <v>1128</v>
      </c>
      <c r="E47" s="295" t="s">
        <v>1418</v>
      </c>
      <c r="F47" s="79">
        <v>385</v>
      </c>
      <c r="G47" s="295" t="s">
        <v>607</v>
      </c>
      <c r="H47" s="79">
        <f t="shared" si="1"/>
        <v>756.5</v>
      </c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</row>
    <row r="48" spans="1:19" x14ac:dyDescent="0.45">
      <c r="A48" s="79">
        <v>32</v>
      </c>
      <c r="B48" s="411"/>
      <c r="C48" s="295" t="s">
        <v>1427</v>
      </c>
      <c r="D48" s="79">
        <v>1089</v>
      </c>
      <c r="E48" s="295" t="s">
        <v>1418</v>
      </c>
      <c r="F48" s="79">
        <v>385</v>
      </c>
      <c r="G48" s="295" t="s">
        <v>607</v>
      </c>
      <c r="H48" s="79">
        <f t="shared" si="1"/>
        <v>737</v>
      </c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</row>
    <row r="49" spans="1:19" x14ac:dyDescent="0.45">
      <c r="A49" s="79">
        <v>33</v>
      </c>
      <c r="B49" s="411"/>
      <c r="C49" s="295" t="s">
        <v>1428</v>
      </c>
      <c r="D49" s="79">
        <v>1128</v>
      </c>
      <c r="E49" s="295" t="s">
        <v>1418</v>
      </c>
      <c r="F49" s="79">
        <v>385</v>
      </c>
      <c r="G49" s="295" t="s">
        <v>607</v>
      </c>
      <c r="H49" s="79">
        <f t="shared" si="1"/>
        <v>756.5</v>
      </c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</row>
    <row r="50" spans="1:19" x14ac:dyDescent="0.45">
      <c r="A50" s="79">
        <v>34</v>
      </c>
      <c r="B50" s="411"/>
      <c r="C50" s="295" t="s">
        <v>1429</v>
      </c>
      <c r="D50" s="79">
        <v>1089</v>
      </c>
      <c r="E50" s="295" t="s">
        <v>1418</v>
      </c>
      <c r="F50" s="79">
        <v>385</v>
      </c>
      <c r="G50" s="295" t="s">
        <v>607</v>
      </c>
      <c r="H50" s="79">
        <f t="shared" si="1"/>
        <v>737</v>
      </c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</row>
    <row r="51" spans="1:19" x14ac:dyDescent="0.45">
      <c r="A51" s="79">
        <v>35</v>
      </c>
      <c r="B51" s="417" t="s">
        <v>1430</v>
      </c>
      <c r="C51" s="295" t="s">
        <v>1431</v>
      </c>
      <c r="D51" s="79">
        <v>1018</v>
      </c>
      <c r="E51" s="295" t="s">
        <v>1432</v>
      </c>
      <c r="F51" s="322">
        <v>350</v>
      </c>
      <c r="G51" s="295" t="s">
        <v>607</v>
      </c>
      <c r="H51" s="322">
        <f t="shared" si="1"/>
        <v>684</v>
      </c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</row>
    <row r="52" spans="1:19" x14ac:dyDescent="0.45">
      <c r="A52" s="79">
        <v>36</v>
      </c>
      <c r="B52" s="417"/>
      <c r="C52" s="295" t="s">
        <v>1433</v>
      </c>
      <c r="D52" s="79">
        <v>962</v>
      </c>
      <c r="E52" s="295" t="s">
        <v>1432</v>
      </c>
      <c r="F52" s="322">
        <v>350</v>
      </c>
      <c r="G52" s="295" t="s">
        <v>607</v>
      </c>
      <c r="H52" s="322">
        <f t="shared" si="1"/>
        <v>656</v>
      </c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</row>
    <row r="53" spans="1:19" x14ac:dyDescent="0.45">
      <c r="A53" s="79">
        <v>37</v>
      </c>
      <c r="B53" s="417"/>
      <c r="C53" s="295" t="s">
        <v>1434</v>
      </c>
      <c r="D53" s="79">
        <v>1018</v>
      </c>
      <c r="E53" s="295" t="s">
        <v>1432</v>
      </c>
      <c r="F53" s="322">
        <v>350</v>
      </c>
      <c r="G53" s="295" t="s">
        <v>607</v>
      </c>
      <c r="H53" s="322">
        <f t="shared" si="1"/>
        <v>684</v>
      </c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</row>
    <row r="54" spans="1:19" x14ac:dyDescent="0.45">
      <c r="A54" s="79">
        <v>38</v>
      </c>
      <c r="B54" s="417"/>
      <c r="C54" s="295" t="s">
        <v>1435</v>
      </c>
      <c r="D54" s="79">
        <v>962</v>
      </c>
      <c r="E54" s="295" t="s">
        <v>1432</v>
      </c>
      <c r="F54" s="322">
        <v>350</v>
      </c>
      <c r="G54" s="295" t="s">
        <v>607</v>
      </c>
      <c r="H54" s="322">
        <f t="shared" si="1"/>
        <v>656</v>
      </c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</row>
    <row r="55" spans="1:19" x14ac:dyDescent="0.45">
      <c r="A55" s="79">
        <v>39</v>
      </c>
      <c r="B55" s="417"/>
      <c r="C55" s="295" t="s">
        <v>1436</v>
      </c>
      <c r="D55" s="79">
        <v>1018</v>
      </c>
      <c r="E55" s="295" t="s">
        <v>1432</v>
      </c>
      <c r="F55" s="322">
        <v>350</v>
      </c>
      <c r="G55" s="295" t="s">
        <v>607</v>
      </c>
      <c r="H55" s="322">
        <f t="shared" si="1"/>
        <v>684</v>
      </c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</row>
    <row r="56" spans="1:19" x14ac:dyDescent="0.45">
      <c r="A56" s="79">
        <v>40</v>
      </c>
      <c r="B56" s="417"/>
      <c r="C56" s="295" t="s">
        <v>1437</v>
      </c>
      <c r="D56" s="79">
        <v>962</v>
      </c>
      <c r="E56" s="295" t="s">
        <v>1432</v>
      </c>
      <c r="F56" s="322">
        <v>350</v>
      </c>
      <c r="G56" s="295" t="s">
        <v>607</v>
      </c>
      <c r="H56" s="322">
        <f t="shared" si="1"/>
        <v>656</v>
      </c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</row>
    <row r="57" spans="1:19" x14ac:dyDescent="0.45">
      <c r="A57" s="79">
        <v>41</v>
      </c>
      <c r="B57" s="417"/>
      <c r="C57" s="295" t="s">
        <v>1438</v>
      </c>
      <c r="D57" s="79">
        <v>1018</v>
      </c>
      <c r="E57" s="295" t="s">
        <v>1432</v>
      </c>
      <c r="F57" s="322">
        <v>350</v>
      </c>
      <c r="G57" s="295" t="s">
        <v>607</v>
      </c>
      <c r="H57" s="322">
        <f t="shared" si="1"/>
        <v>684</v>
      </c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</row>
    <row r="58" spans="1:19" x14ac:dyDescent="0.45">
      <c r="A58" s="79">
        <v>42</v>
      </c>
      <c r="B58" s="417"/>
      <c r="C58" s="295" t="s">
        <v>1439</v>
      </c>
      <c r="D58" s="79">
        <v>963</v>
      </c>
      <c r="E58" s="295" t="s">
        <v>941</v>
      </c>
      <c r="F58" s="322">
        <v>350</v>
      </c>
      <c r="G58" s="295" t="s">
        <v>607</v>
      </c>
      <c r="H58" s="322">
        <f t="shared" si="1"/>
        <v>656.5</v>
      </c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</row>
    <row r="59" spans="1:19" x14ac:dyDescent="0.45">
      <c r="A59" s="79">
        <v>43</v>
      </c>
      <c r="B59" s="411" t="s">
        <v>1440</v>
      </c>
      <c r="C59" s="295" t="s">
        <v>1441</v>
      </c>
      <c r="D59" s="79">
        <v>847</v>
      </c>
      <c r="E59" s="295" t="s">
        <v>591</v>
      </c>
      <c r="F59" s="79">
        <v>425</v>
      </c>
      <c r="G59" s="295" t="s">
        <v>1442</v>
      </c>
      <c r="H59" s="79">
        <f t="shared" si="1"/>
        <v>636</v>
      </c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</row>
    <row r="60" spans="1:19" x14ac:dyDescent="0.45">
      <c r="A60" s="79">
        <v>44</v>
      </c>
      <c r="B60" s="411"/>
      <c r="C60" s="295" t="s">
        <v>1443</v>
      </c>
      <c r="D60" s="79">
        <v>827</v>
      </c>
      <c r="E60" s="295" t="s">
        <v>591</v>
      </c>
      <c r="F60" s="79">
        <v>401</v>
      </c>
      <c r="G60" s="295" t="s">
        <v>1442</v>
      </c>
      <c r="H60" s="79">
        <f t="shared" si="1"/>
        <v>614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</row>
    <row r="61" spans="1:19" x14ac:dyDescent="0.45">
      <c r="A61" s="79">
        <v>45</v>
      </c>
      <c r="B61" s="327" t="s">
        <v>1444</v>
      </c>
      <c r="C61" s="295" t="s">
        <v>1445</v>
      </c>
      <c r="D61" s="79">
        <v>1150</v>
      </c>
      <c r="E61" s="295" t="s">
        <v>1446</v>
      </c>
      <c r="F61" s="322">
        <v>481</v>
      </c>
      <c r="G61" s="295" t="s">
        <v>1447</v>
      </c>
      <c r="H61" s="322">
        <f t="shared" si="1"/>
        <v>815.5</v>
      </c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</row>
    <row r="62" spans="1:19" x14ac:dyDescent="0.45">
      <c r="A62" s="416"/>
      <c r="B62" s="411"/>
      <c r="C62" s="411"/>
      <c r="D62" s="411"/>
      <c r="E62" s="411"/>
      <c r="F62" s="411"/>
      <c r="G62" s="411"/>
      <c r="H62" s="79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</row>
    <row r="63" spans="1:19" x14ac:dyDescent="0.45">
      <c r="A63" s="295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</row>
    <row r="64" spans="1:19" x14ac:dyDescent="0.45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</row>
  </sheetData>
  <mergeCells count="12">
    <mergeCell ref="A62:G62"/>
    <mergeCell ref="A13:G13"/>
    <mergeCell ref="A14:G14"/>
    <mergeCell ref="C15:F15"/>
    <mergeCell ref="B17:B22"/>
    <mergeCell ref="B23:B29"/>
    <mergeCell ref="B30:B33"/>
    <mergeCell ref="B34:B36"/>
    <mergeCell ref="B37:B38"/>
    <mergeCell ref="B39:B50"/>
    <mergeCell ref="B51:B58"/>
    <mergeCell ref="B59:B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I42"/>
  <sheetViews>
    <sheetView workbookViewId="0">
      <selection activeCell="A15" sqref="A15"/>
    </sheetView>
  </sheetViews>
  <sheetFormatPr defaultColWidth="8.86328125" defaultRowHeight="14.25" x14ac:dyDescent="0.45"/>
  <cols>
    <col min="1" max="1" width="39.86328125" style="331" customWidth="1"/>
    <col min="2" max="2" width="11.59765625" style="331" bestFit="1" customWidth="1"/>
    <col min="3" max="12" width="10.86328125" style="331" bestFit="1" customWidth="1"/>
    <col min="13" max="13" width="10.86328125" style="331" customWidth="1"/>
    <col min="14" max="31" width="10.86328125" style="331" bestFit="1" customWidth="1"/>
    <col min="32" max="32" width="11.59765625" style="331" bestFit="1" customWidth="1"/>
    <col min="33" max="35" width="10.86328125" style="331" bestFit="1" customWidth="1"/>
    <col min="36" max="16384" width="8.86328125" style="331"/>
  </cols>
  <sheetData>
    <row r="1" spans="1:35" x14ac:dyDescent="0.45">
      <c r="A1" s="12" t="s">
        <v>1463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331" t="s">
        <v>1464</v>
      </c>
      <c r="B2" s="335">
        <v>25591062225000</v>
      </c>
      <c r="C2" s="335">
        <v>27092404542199.996</v>
      </c>
      <c r="D2" s="335">
        <v>28593746859400</v>
      </c>
      <c r="E2" s="335">
        <v>30095089176600</v>
      </c>
      <c r="F2" s="335">
        <v>31596431493800</v>
      </c>
      <c r="G2" s="335">
        <v>33097773810999.996</v>
      </c>
      <c r="H2" s="335">
        <v>35281544454200</v>
      </c>
      <c r="I2" s="335">
        <v>37465315097400.008</v>
      </c>
      <c r="J2" s="335">
        <v>39649085740600</v>
      </c>
      <c r="K2" s="335">
        <v>41832856383800</v>
      </c>
      <c r="L2" s="335">
        <v>44016627027000</v>
      </c>
      <c r="M2" s="335">
        <v>46951068828800.008</v>
      </c>
      <c r="N2" s="335">
        <v>49885510630600</v>
      </c>
      <c r="O2" s="335">
        <v>52819952432399.992</v>
      </c>
      <c r="P2" s="335">
        <v>55754394234200</v>
      </c>
      <c r="Q2" s="335">
        <v>58688836035999.992</v>
      </c>
      <c r="R2" s="335">
        <v>61759763502999.992</v>
      </c>
      <c r="S2" s="335">
        <v>64830690970000.008</v>
      </c>
      <c r="T2" s="335">
        <v>67901618436999.992</v>
      </c>
      <c r="U2" s="335">
        <v>70972545904000.016</v>
      </c>
      <c r="V2" s="335">
        <v>74043473371000</v>
      </c>
      <c r="W2" s="335">
        <v>76295486846800</v>
      </c>
      <c r="X2" s="335">
        <v>78547500322600.016</v>
      </c>
      <c r="Y2" s="335">
        <v>80799513798400</v>
      </c>
      <c r="Z2" s="335">
        <v>83051527274200</v>
      </c>
      <c r="AA2" s="335">
        <v>85303540750000.016</v>
      </c>
      <c r="AB2" s="335">
        <v>86804883067200</v>
      </c>
      <c r="AC2" s="335">
        <v>88306225384400</v>
      </c>
      <c r="AD2" s="335">
        <v>89807567701600</v>
      </c>
      <c r="AE2" s="335">
        <v>91308910018799.984</v>
      </c>
      <c r="AF2" s="335">
        <v>92810252336000</v>
      </c>
      <c r="AG2" s="335">
        <v>94311594653200.016</v>
      </c>
      <c r="AH2" s="335">
        <v>95812936970400.016</v>
      </c>
      <c r="AI2" s="335">
        <v>97314279287600</v>
      </c>
    </row>
    <row r="3" spans="1:35" x14ac:dyDescent="0.45">
      <c r="A3" s="331" t="s">
        <v>1465</v>
      </c>
      <c r="B3" s="332">
        <v>0</v>
      </c>
      <c r="C3" s="332">
        <v>0</v>
      </c>
      <c r="D3" s="332">
        <v>0</v>
      </c>
      <c r="E3" s="332">
        <v>0</v>
      </c>
      <c r="F3" s="332">
        <v>0</v>
      </c>
      <c r="G3" s="332">
        <v>0</v>
      </c>
      <c r="H3" s="332">
        <v>0</v>
      </c>
      <c r="I3" s="332">
        <v>0</v>
      </c>
      <c r="J3" s="332">
        <v>0</v>
      </c>
      <c r="K3" s="332">
        <v>0</v>
      </c>
      <c r="L3" s="332">
        <v>0</v>
      </c>
      <c r="M3" s="332">
        <v>0</v>
      </c>
      <c r="N3" s="332">
        <v>0</v>
      </c>
      <c r="O3" s="332">
        <v>0</v>
      </c>
      <c r="P3" s="332">
        <v>0</v>
      </c>
      <c r="Q3" s="332">
        <v>0</v>
      </c>
      <c r="R3" s="332">
        <v>0</v>
      </c>
      <c r="S3" s="332">
        <v>0</v>
      </c>
      <c r="T3" s="332">
        <v>0</v>
      </c>
      <c r="U3" s="332">
        <v>0</v>
      </c>
      <c r="V3" s="332">
        <v>0</v>
      </c>
      <c r="W3" s="332">
        <v>0</v>
      </c>
      <c r="X3" s="332">
        <v>0</v>
      </c>
      <c r="Y3" s="332">
        <v>0</v>
      </c>
      <c r="Z3" s="332">
        <v>0</v>
      </c>
      <c r="AA3" s="332">
        <v>0</v>
      </c>
      <c r="AB3" s="332">
        <v>0</v>
      </c>
      <c r="AC3" s="332">
        <v>0</v>
      </c>
      <c r="AD3" s="332">
        <v>0</v>
      </c>
      <c r="AE3" s="332">
        <v>0</v>
      </c>
      <c r="AF3" s="332">
        <v>0</v>
      </c>
      <c r="AG3" s="332">
        <v>0</v>
      </c>
      <c r="AH3" s="332">
        <v>0</v>
      </c>
      <c r="AI3" s="332">
        <v>0</v>
      </c>
    </row>
    <row r="4" spans="1:35" x14ac:dyDescent="0.45">
      <c r="A4" s="331" t="s">
        <v>1466</v>
      </c>
      <c r="B4" s="335">
        <v>189651805432023.34</v>
      </c>
      <c r="C4" s="335">
        <v>209186615715916.19</v>
      </c>
      <c r="D4" s="335">
        <v>228721425999809</v>
      </c>
      <c r="E4" s="335">
        <v>248256236283701.78</v>
      </c>
      <c r="F4" s="335">
        <v>267791046567594.63</v>
      </c>
      <c r="G4" s="335">
        <v>287325856851487.5</v>
      </c>
      <c r="H4" s="335">
        <v>310589350908614.25</v>
      </c>
      <c r="I4" s="335">
        <v>333852844965741</v>
      </c>
      <c r="J4" s="335">
        <v>357116339022867.75</v>
      </c>
      <c r="K4" s="335">
        <v>380379833079994.5</v>
      </c>
      <c r="L4" s="335">
        <v>403643327137121.25</v>
      </c>
      <c r="M4" s="335">
        <v>430774068149675.06</v>
      </c>
      <c r="N4" s="335">
        <v>457904809162228.88</v>
      </c>
      <c r="O4" s="335">
        <v>485035550174782.63</v>
      </c>
      <c r="P4" s="335">
        <v>512166291187336.5</v>
      </c>
      <c r="Q4" s="335">
        <v>539297032199890.31</v>
      </c>
      <c r="R4" s="335">
        <v>565303245992260.38</v>
      </c>
      <c r="S4" s="335">
        <v>591309459784630.25</v>
      </c>
      <c r="T4" s="335">
        <v>617315673577000.38</v>
      </c>
      <c r="U4" s="335">
        <v>643321887369370.25</v>
      </c>
      <c r="V4" s="335">
        <v>669328101161740.25</v>
      </c>
      <c r="W4" s="335">
        <v>690893362770989.38</v>
      </c>
      <c r="X4" s="335">
        <v>712458624380238.5</v>
      </c>
      <c r="Y4" s="335">
        <v>734023885989487.63</v>
      </c>
      <c r="Z4" s="335">
        <v>755589147598736.75</v>
      </c>
      <c r="AA4" s="335">
        <v>777154409207985.75</v>
      </c>
      <c r="AB4" s="335">
        <v>793369293038126.13</v>
      </c>
      <c r="AC4" s="335">
        <v>809584176868266.13</v>
      </c>
      <c r="AD4" s="335">
        <v>825799060698406.25</v>
      </c>
      <c r="AE4" s="335">
        <v>842013944528546.38</v>
      </c>
      <c r="AF4" s="335">
        <v>858228828358686.5</v>
      </c>
      <c r="AG4" s="335">
        <v>874443712188826.63</v>
      </c>
      <c r="AH4" s="335">
        <v>890658596018966.63</v>
      </c>
      <c r="AI4" s="335">
        <v>906873479849107</v>
      </c>
    </row>
    <row r="5" spans="1:35" x14ac:dyDescent="0.45">
      <c r="A5" s="331" t="s">
        <v>1467</v>
      </c>
      <c r="B5" s="335">
        <v>75920918999366.75</v>
      </c>
      <c r="C5" s="335">
        <v>76623046746174.984</v>
      </c>
      <c r="D5" s="335">
        <v>77325174492983.234</v>
      </c>
      <c r="E5" s="335">
        <v>78027302239791.469</v>
      </c>
      <c r="F5" s="335">
        <v>78729429986599.703</v>
      </c>
      <c r="G5" s="335">
        <v>79431557733407.953</v>
      </c>
      <c r="H5" s="335">
        <v>79849763525996.141</v>
      </c>
      <c r="I5" s="335">
        <v>80267969318584.328</v>
      </c>
      <c r="J5" s="335">
        <v>80686175111172.531</v>
      </c>
      <c r="K5" s="335">
        <v>81104380903760.719</v>
      </c>
      <c r="L5" s="335">
        <v>81522586696348.906</v>
      </c>
      <c r="M5" s="335">
        <v>81741719259855.766</v>
      </c>
      <c r="N5" s="335">
        <v>81960851823362.625</v>
      </c>
      <c r="O5" s="335">
        <v>82179984386869.453</v>
      </c>
      <c r="P5" s="335">
        <v>82399116950376.313</v>
      </c>
      <c r="Q5" s="335">
        <v>82618249513883.172</v>
      </c>
      <c r="R5" s="335">
        <v>82780240741287.047</v>
      </c>
      <c r="S5" s="335">
        <v>82942231968690.922</v>
      </c>
      <c r="T5" s="335">
        <v>83104223196094.797</v>
      </c>
      <c r="U5" s="335">
        <v>83266214423498.672</v>
      </c>
      <c r="V5" s="335">
        <v>83428205650902.547</v>
      </c>
      <c r="W5" s="335">
        <v>83590311407889.438</v>
      </c>
      <c r="X5" s="335">
        <v>83752417164876.313</v>
      </c>
      <c r="Y5" s="335">
        <v>83914522921863.203</v>
      </c>
      <c r="Z5" s="335">
        <v>84076628678850.063</v>
      </c>
      <c r="AA5" s="335">
        <v>84238734435836.953</v>
      </c>
      <c r="AB5" s="335">
        <v>84252699271113.078</v>
      </c>
      <c r="AC5" s="335">
        <v>84266664106389.219</v>
      </c>
      <c r="AD5" s="335">
        <v>84280628941665.344</v>
      </c>
      <c r="AE5" s="335">
        <v>84294593776941.484</v>
      </c>
      <c r="AF5" s="335">
        <v>84308558612217.609</v>
      </c>
      <c r="AG5" s="335">
        <v>84322523447493.734</v>
      </c>
      <c r="AH5" s="335">
        <v>84336488282769.859</v>
      </c>
      <c r="AI5" s="335">
        <v>84350453118046</v>
      </c>
    </row>
    <row r="6" spans="1:35" x14ac:dyDescent="0.45">
      <c r="A6" s="331" t="s">
        <v>1468</v>
      </c>
      <c r="B6" s="332">
        <v>0</v>
      </c>
      <c r="C6" s="332">
        <v>0</v>
      </c>
      <c r="D6" s="332">
        <v>0</v>
      </c>
      <c r="E6" s="332">
        <v>0</v>
      </c>
      <c r="F6" s="332">
        <v>0</v>
      </c>
      <c r="G6" s="332">
        <v>0</v>
      </c>
      <c r="H6" s="332">
        <v>0</v>
      </c>
      <c r="I6" s="332">
        <v>0</v>
      </c>
      <c r="J6" s="332">
        <v>0</v>
      </c>
      <c r="K6" s="332">
        <v>0</v>
      </c>
      <c r="L6" s="332">
        <v>0</v>
      </c>
      <c r="M6" s="332">
        <v>0</v>
      </c>
      <c r="N6" s="332">
        <v>0</v>
      </c>
      <c r="O6" s="332">
        <v>0</v>
      </c>
      <c r="P6" s="332">
        <v>0</v>
      </c>
      <c r="Q6" s="332">
        <v>0</v>
      </c>
      <c r="R6" s="332">
        <v>0</v>
      </c>
      <c r="S6" s="332">
        <v>0</v>
      </c>
      <c r="T6" s="332">
        <v>0</v>
      </c>
      <c r="U6" s="332">
        <v>0</v>
      </c>
      <c r="V6" s="332">
        <v>0</v>
      </c>
      <c r="W6" s="332">
        <v>0</v>
      </c>
      <c r="X6" s="332">
        <v>0</v>
      </c>
      <c r="Y6" s="332">
        <v>0</v>
      </c>
      <c r="Z6" s="332">
        <v>0</v>
      </c>
      <c r="AA6" s="332">
        <v>0</v>
      </c>
      <c r="AB6" s="332">
        <v>0</v>
      </c>
      <c r="AC6" s="332">
        <v>0</v>
      </c>
      <c r="AD6" s="332">
        <v>0</v>
      </c>
      <c r="AE6" s="332">
        <v>0</v>
      </c>
      <c r="AF6" s="332">
        <v>0</v>
      </c>
      <c r="AG6" s="332">
        <v>0</v>
      </c>
      <c r="AH6" s="332">
        <v>0</v>
      </c>
      <c r="AI6" s="332">
        <v>0</v>
      </c>
    </row>
    <row r="7" spans="1:35" x14ac:dyDescent="0.45">
      <c r="A7" s="331" t="s">
        <v>1469</v>
      </c>
      <c r="B7" s="335">
        <v>590187901316.20996</v>
      </c>
      <c r="C7" s="335">
        <v>596742116932.01563</v>
      </c>
      <c r="D7" s="335">
        <v>603214360781.78174</v>
      </c>
      <c r="E7" s="335">
        <v>609587004528.72571</v>
      </c>
      <c r="F7" s="335">
        <v>615856081797.07129</v>
      </c>
      <c r="G7" s="335">
        <v>622022474003.65771</v>
      </c>
      <c r="H7" s="335">
        <v>628079129813.77185</v>
      </c>
      <c r="I7" s="335">
        <v>634018557184.28125</v>
      </c>
      <c r="J7" s="335">
        <v>639833264072.05273</v>
      </c>
      <c r="K7" s="335">
        <v>645517080559.21289</v>
      </c>
      <c r="L7" s="335">
        <v>651063836727.88782</v>
      </c>
      <c r="M7" s="335">
        <v>656463836992.84656</v>
      </c>
      <c r="N7" s="335">
        <v>661706945060.43933</v>
      </c>
      <c r="O7" s="335">
        <v>666785228179.11401</v>
      </c>
      <c r="P7" s="335">
        <v>671694279264.6748</v>
      </c>
      <c r="Q7" s="335">
        <v>676429691232.92603</v>
      </c>
      <c r="R7" s="335">
        <v>680984412749.15454</v>
      </c>
      <c r="S7" s="335">
        <v>685349188936.54968</v>
      </c>
      <c r="T7" s="335">
        <v>689519172002.49585</v>
      </c>
      <c r="U7" s="335">
        <v>693490836279.63696</v>
      </c>
      <c r="V7" s="335">
        <v>697265503893.23132</v>
      </c>
      <c r="W7" s="335">
        <v>700850666886.41187</v>
      </c>
      <c r="X7" s="335">
        <v>704256902261.24792</v>
      </c>
      <c r="Y7" s="335">
        <v>707493905602.97021</v>
      </c>
      <c r="Z7" s="335">
        <v>710562999036.83716</v>
      </c>
      <c r="AA7" s="335">
        <v>713465504688.10779</v>
      </c>
      <c r="AB7" s="335">
        <v>716205388932.55811</v>
      </c>
      <c r="AC7" s="335">
        <v>718788380979.64233</v>
      </c>
      <c r="AD7" s="335">
        <v>721217565788.29761</v>
      </c>
      <c r="AE7" s="335">
        <v>723496469025.88037</v>
      </c>
      <c r="AF7" s="335">
        <v>725625531400.81018</v>
      </c>
      <c r="AG7" s="335">
        <v>727606956455.18518</v>
      </c>
      <c r="AH7" s="335">
        <v>729439862772.16565</v>
      </c>
      <c r="AI7" s="335">
        <v>731125572477.01086</v>
      </c>
    </row>
    <row r="8" spans="1:35" x14ac:dyDescent="0.45">
      <c r="A8" s="331" t="s">
        <v>935</v>
      </c>
      <c r="B8" s="335">
        <v>644127081070516.75</v>
      </c>
      <c r="C8" s="335">
        <v>694320160462113.75</v>
      </c>
      <c r="D8" s="335">
        <v>744513239853710.75</v>
      </c>
      <c r="E8" s="335">
        <v>794706319245307.63</v>
      </c>
      <c r="F8" s="335">
        <v>844899398636904.5</v>
      </c>
      <c r="G8" s="335">
        <v>895092478028501.5</v>
      </c>
      <c r="H8" s="335">
        <v>945192936575802.13</v>
      </c>
      <c r="I8" s="335">
        <v>995293395123103</v>
      </c>
      <c r="J8" s="335">
        <v>1045393853670403.8</v>
      </c>
      <c r="K8" s="335">
        <v>1095494312217704.5</v>
      </c>
      <c r="L8" s="335">
        <v>1145594770765005</v>
      </c>
      <c r="M8" s="335">
        <v>1209086112268307.5</v>
      </c>
      <c r="N8" s="335">
        <v>1272577453771609.8</v>
      </c>
      <c r="O8" s="335">
        <v>1336068795274912.3</v>
      </c>
      <c r="P8" s="335">
        <v>1399560136778214.5</v>
      </c>
      <c r="Q8" s="335">
        <v>1463051478281517</v>
      </c>
      <c r="R8" s="335">
        <v>1516371362742447.3</v>
      </c>
      <c r="S8" s="335">
        <v>1569691247203377.3</v>
      </c>
      <c r="T8" s="335">
        <v>1623011131664307.5</v>
      </c>
      <c r="U8" s="335">
        <v>1676331016125237.5</v>
      </c>
      <c r="V8" s="335">
        <v>1729650900586167.5</v>
      </c>
      <c r="W8" s="335">
        <v>1792678075341562.8</v>
      </c>
      <c r="X8" s="335">
        <v>1855705250096957.8</v>
      </c>
      <c r="Y8" s="335">
        <v>1918732424852352.5</v>
      </c>
      <c r="Z8" s="335">
        <v>1981759599607747.8</v>
      </c>
      <c r="AA8" s="335">
        <v>2044786774363142.8</v>
      </c>
      <c r="AB8" s="335">
        <v>2085254533102915.8</v>
      </c>
      <c r="AC8" s="335">
        <v>2125722291842688</v>
      </c>
      <c r="AD8" s="335">
        <v>2166190050582460.8</v>
      </c>
      <c r="AE8" s="335">
        <v>2206657809322233</v>
      </c>
      <c r="AF8" s="335">
        <v>2247125568062006.3</v>
      </c>
      <c r="AG8" s="335">
        <v>2287593326801778.5</v>
      </c>
      <c r="AH8" s="335">
        <v>2328061085541551.5</v>
      </c>
      <c r="AI8" s="335">
        <v>2368528844281324</v>
      </c>
    </row>
    <row r="9" spans="1:35" x14ac:dyDescent="0.45">
      <c r="A9" s="331" t="s">
        <v>1470</v>
      </c>
      <c r="B9" s="335">
        <v>1075855423735516.8</v>
      </c>
      <c r="C9" s="335">
        <v>1123503150762116.1</v>
      </c>
      <c r="D9" s="335">
        <v>1171150877788715.5</v>
      </c>
      <c r="E9" s="335">
        <v>1218798604815314.8</v>
      </c>
      <c r="F9" s="335">
        <v>1266446331841914</v>
      </c>
      <c r="G9" s="335">
        <v>1314094058868513.3</v>
      </c>
      <c r="H9" s="335">
        <v>1375506684813908</v>
      </c>
      <c r="I9" s="335">
        <v>1436919310759303</v>
      </c>
      <c r="J9" s="335">
        <v>1498331936704697.8</v>
      </c>
      <c r="K9" s="335">
        <v>1559744562650092.3</v>
      </c>
      <c r="L9" s="335">
        <v>1621157188595487</v>
      </c>
      <c r="M9" s="335">
        <v>1693385092262792.3</v>
      </c>
      <c r="N9" s="335">
        <v>1765612995930097.5</v>
      </c>
      <c r="O9" s="335">
        <v>1837840899597402.8</v>
      </c>
      <c r="P9" s="335">
        <v>1910068803264708.5</v>
      </c>
      <c r="Q9" s="335">
        <v>1982296706932013.8</v>
      </c>
      <c r="R9" s="335">
        <v>2088861226583566.5</v>
      </c>
      <c r="S9" s="335">
        <v>2195425746235120</v>
      </c>
      <c r="T9" s="335">
        <v>2301990265886673.5</v>
      </c>
      <c r="U9" s="335">
        <v>2408554785538226.5</v>
      </c>
      <c r="V9" s="335">
        <v>2515119305189779.5</v>
      </c>
      <c r="W9" s="335">
        <v>2655188496385433</v>
      </c>
      <c r="X9" s="335">
        <v>2795257687581087</v>
      </c>
      <c r="Y9" s="335">
        <v>2935326878776741</v>
      </c>
      <c r="Z9" s="335">
        <v>3075396069972395</v>
      </c>
      <c r="AA9" s="335">
        <v>3215465261168048.5</v>
      </c>
      <c r="AB9" s="335">
        <v>3339878770626391</v>
      </c>
      <c r="AC9" s="335">
        <v>3464292280084734</v>
      </c>
      <c r="AD9" s="335">
        <v>3588705789543077</v>
      </c>
      <c r="AE9" s="335">
        <v>3713119299001419.5</v>
      </c>
      <c r="AF9" s="335">
        <v>3837532808459762</v>
      </c>
      <c r="AG9" s="335">
        <v>3961946317918105</v>
      </c>
      <c r="AH9" s="335">
        <v>4086359827376447.5</v>
      </c>
      <c r="AI9" s="335">
        <v>4210773336834791</v>
      </c>
    </row>
    <row r="11" spans="1:35" x14ac:dyDescent="0.45">
      <c r="A11" s="336"/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</row>
    <row r="12" spans="1:35" x14ac:dyDescent="0.45">
      <c r="A12" s="336"/>
      <c r="B12" s="418"/>
      <c r="C12" s="418"/>
      <c r="D12" s="418"/>
      <c r="E12" s="418"/>
      <c r="F12" s="418"/>
      <c r="G12" s="418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</row>
    <row r="13" spans="1:35" x14ac:dyDescent="0.45">
      <c r="A13" s="337"/>
      <c r="B13" s="338"/>
      <c r="C13" s="337"/>
      <c r="D13" s="339"/>
      <c r="E13" s="337"/>
      <c r="F13" s="339"/>
      <c r="G13" s="336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</row>
    <row r="14" spans="1:35" x14ac:dyDescent="0.45">
      <c r="A14" s="337"/>
      <c r="B14" s="337"/>
      <c r="C14" s="337"/>
      <c r="D14" s="339"/>
      <c r="E14" s="337"/>
      <c r="F14" s="339"/>
      <c r="G14" s="336"/>
      <c r="H14" s="336"/>
      <c r="I14" s="336"/>
      <c r="J14" s="336"/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</row>
    <row r="15" spans="1:35" x14ac:dyDescent="0.45">
      <c r="A15" s="337"/>
      <c r="B15" s="337"/>
      <c r="C15" s="337"/>
      <c r="D15" s="339"/>
      <c r="E15" s="337"/>
      <c r="F15" s="339"/>
      <c r="G15" s="336"/>
      <c r="H15" s="336"/>
      <c r="I15" s="336"/>
      <c r="J15" s="336"/>
      <c r="K15" s="336"/>
      <c r="L15" s="336"/>
      <c r="M15" s="336"/>
      <c r="N15" s="336"/>
      <c r="O15" s="336"/>
      <c r="P15" s="336"/>
      <c r="Q15" s="336"/>
      <c r="R15" s="336"/>
      <c r="S15" s="336"/>
      <c r="T15" s="336"/>
      <c r="U15" s="336"/>
      <c r="V15" s="336"/>
      <c r="W15" s="336"/>
      <c r="X15" s="336"/>
      <c r="Y15" s="336"/>
      <c r="Z15" s="336"/>
    </row>
    <row r="16" spans="1:35" x14ac:dyDescent="0.45">
      <c r="A16" s="340"/>
      <c r="B16" s="340"/>
      <c r="C16" s="340"/>
      <c r="D16" s="340"/>
      <c r="E16" s="340"/>
      <c r="F16" s="340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</row>
    <row r="17" spans="1:26" x14ac:dyDescent="0.45">
      <c r="A17" s="341"/>
      <c r="B17" s="342"/>
      <c r="C17" s="342"/>
      <c r="D17" s="342"/>
      <c r="E17" s="342"/>
      <c r="F17" s="342"/>
      <c r="G17" s="336"/>
      <c r="H17" s="336"/>
      <c r="I17" s="343"/>
      <c r="J17" s="344"/>
      <c r="K17" s="344"/>
      <c r="L17" s="345"/>
      <c r="M17" s="346"/>
      <c r="N17" s="345"/>
      <c r="O17" s="345"/>
      <c r="P17" s="345"/>
      <c r="Q17" s="345"/>
      <c r="R17" s="345"/>
      <c r="S17" s="345"/>
      <c r="T17" s="345"/>
      <c r="U17" s="345"/>
      <c r="V17" s="336"/>
      <c r="W17" s="336"/>
      <c r="X17" s="336"/>
      <c r="Y17" s="336"/>
      <c r="Z17" s="336"/>
    </row>
    <row r="18" spans="1:26" x14ac:dyDescent="0.45">
      <c r="A18" s="341"/>
      <c r="B18" s="342"/>
      <c r="C18" s="342"/>
      <c r="D18" s="342"/>
      <c r="E18" s="342"/>
      <c r="F18" s="342"/>
      <c r="G18" s="336"/>
      <c r="H18" s="336"/>
      <c r="I18" s="347"/>
      <c r="J18" s="347"/>
      <c r="K18" s="348"/>
      <c r="L18" s="349"/>
      <c r="M18" s="350"/>
      <c r="N18" s="350"/>
      <c r="O18" s="350"/>
      <c r="P18" s="350"/>
      <c r="Q18" s="350"/>
      <c r="R18" s="350"/>
      <c r="S18" s="350"/>
      <c r="T18" s="350"/>
      <c r="U18" s="350"/>
      <c r="V18" s="336"/>
      <c r="W18" s="336"/>
      <c r="X18" s="336"/>
      <c r="Y18" s="336"/>
      <c r="Z18" s="336"/>
    </row>
    <row r="19" spans="1:26" x14ac:dyDescent="0.45">
      <c r="A19" s="341"/>
      <c r="B19" s="342"/>
      <c r="C19" s="342"/>
      <c r="D19" s="342"/>
      <c r="E19" s="342"/>
      <c r="F19" s="342"/>
      <c r="G19" s="336"/>
      <c r="H19" s="336"/>
      <c r="I19" s="343"/>
      <c r="J19" s="351"/>
      <c r="K19" s="343"/>
      <c r="L19" s="352"/>
      <c r="M19" s="353"/>
      <c r="N19" s="354"/>
      <c r="O19" s="354"/>
      <c r="P19" s="354"/>
      <c r="Q19" s="354"/>
      <c r="R19" s="354"/>
      <c r="S19" s="354"/>
      <c r="T19" s="354"/>
      <c r="U19" s="354"/>
      <c r="V19" s="336"/>
      <c r="W19" s="336"/>
      <c r="X19" s="336"/>
      <c r="Y19" s="336"/>
      <c r="Z19" s="336"/>
    </row>
    <row r="20" spans="1:26" x14ac:dyDescent="0.45">
      <c r="A20" s="341"/>
      <c r="B20" s="342"/>
      <c r="C20" s="342"/>
      <c r="D20" s="342"/>
      <c r="E20" s="342"/>
      <c r="F20" s="342"/>
      <c r="G20" s="336"/>
      <c r="H20" s="336"/>
      <c r="I20" s="355"/>
      <c r="J20" s="344"/>
      <c r="K20" s="344"/>
      <c r="L20" s="356"/>
      <c r="M20" s="357"/>
      <c r="N20" s="358"/>
      <c r="O20" s="358"/>
      <c r="P20" s="358"/>
      <c r="Q20" s="358"/>
      <c r="R20" s="358"/>
      <c r="S20" s="358"/>
      <c r="T20" s="358"/>
      <c r="U20" s="358"/>
      <c r="V20" s="336"/>
      <c r="W20" s="359"/>
      <c r="X20" s="336"/>
      <c r="Y20" s="336"/>
      <c r="Z20" s="336"/>
    </row>
    <row r="21" spans="1:26" x14ac:dyDescent="0.45">
      <c r="A21" s="360"/>
      <c r="B21" s="342"/>
      <c r="C21" s="342"/>
      <c r="D21" s="342"/>
      <c r="E21" s="342"/>
      <c r="F21" s="342"/>
      <c r="G21" s="336"/>
      <c r="H21" s="336"/>
      <c r="I21" s="347"/>
      <c r="J21" s="347"/>
      <c r="K21" s="348"/>
      <c r="L21" s="349"/>
      <c r="M21" s="357"/>
      <c r="N21" s="350"/>
      <c r="O21" s="350"/>
      <c r="P21" s="350"/>
      <c r="Q21" s="350"/>
      <c r="R21" s="350"/>
      <c r="S21" s="350"/>
      <c r="T21" s="350"/>
      <c r="U21" s="350"/>
      <c r="V21" s="336"/>
      <c r="W21" s="361"/>
      <c r="X21" s="336"/>
      <c r="Y21" s="336"/>
      <c r="Z21" s="336"/>
    </row>
    <row r="22" spans="1:26" x14ac:dyDescent="0.45">
      <c r="A22" s="360"/>
      <c r="B22" s="342"/>
      <c r="C22" s="342"/>
      <c r="D22" s="342"/>
      <c r="E22" s="342"/>
      <c r="F22" s="342"/>
      <c r="G22" s="336"/>
      <c r="H22" s="336"/>
      <c r="I22" s="348"/>
      <c r="J22" s="347"/>
      <c r="K22" s="348"/>
      <c r="L22" s="362"/>
      <c r="M22" s="357"/>
      <c r="N22" s="363"/>
      <c r="O22" s="363"/>
      <c r="P22" s="363"/>
      <c r="Q22" s="363"/>
      <c r="R22" s="363"/>
      <c r="S22" s="363"/>
      <c r="T22" s="363"/>
      <c r="U22" s="363"/>
      <c r="V22" s="336"/>
      <c r="W22" s="361"/>
      <c r="X22" s="336"/>
      <c r="Y22" s="336"/>
      <c r="Z22" s="336"/>
    </row>
    <row r="23" spans="1:26" x14ac:dyDescent="0.45">
      <c r="A23" s="341"/>
      <c r="B23" s="342"/>
      <c r="C23" s="342"/>
      <c r="D23" s="342"/>
      <c r="E23" s="342"/>
      <c r="F23" s="342"/>
      <c r="G23" s="336"/>
      <c r="H23" s="336"/>
      <c r="I23" s="343"/>
      <c r="J23" s="347"/>
      <c r="K23" s="348"/>
      <c r="L23" s="362"/>
      <c r="M23" s="357"/>
      <c r="N23" s="363"/>
      <c r="O23" s="363"/>
      <c r="P23" s="363"/>
      <c r="Q23" s="363"/>
      <c r="R23" s="363"/>
      <c r="S23" s="363"/>
      <c r="T23" s="363"/>
      <c r="U23" s="363"/>
      <c r="V23" s="336"/>
      <c r="W23" s="361"/>
      <c r="X23" s="336"/>
      <c r="Y23" s="336"/>
      <c r="Z23" s="336"/>
    </row>
    <row r="24" spans="1:26" x14ac:dyDescent="0.45">
      <c r="A24" s="341"/>
      <c r="B24" s="342"/>
      <c r="C24" s="342"/>
      <c r="D24" s="342"/>
      <c r="E24" s="342"/>
      <c r="F24" s="342"/>
      <c r="G24" s="336"/>
      <c r="H24" s="336"/>
      <c r="I24" s="364"/>
      <c r="J24" s="365"/>
      <c r="K24" s="365"/>
      <c r="L24" s="366"/>
      <c r="M24" s="357"/>
      <c r="N24" s="367"/>
      <c r="O24" s="367"/>
      <c r="P24" s="367"/>
      <c r="Q24" s="367"/>
      <c r="R24" s="367"/>
      <c r="S24" s="367"/>
      <c r="T24" s="367"/>
      <c r="U24" s="367"/>
      <c r="V24" s="336"/>
      <c r="W24" s="359"/>
      <c r="X24" s="336"/>
      <c r="Y24" s="336"/>
      <c r="Z24" s="336"/>
    </row>
    <row r="25" spans="1:26" x14ac:dyDescent="0.45">
      <c r="A25" s="341"/>
      <c r="B25" s="342"/>
      <c r="C25" s="342"/>
      <c r="D25" s="342"/>
      <c r="E25" s="342"/>
      <c r="F25" s="342"/>
      <c r="G25" s="336"/>
      <c r="H25" s="336"/>
      <c r="I25" s="343"/>
      <c r="J25" s="347"/>
      <c r="K25" s="348"/>
      <c r="L25" s="362"/>
      <c r="M25" s="357"/>
      <c r="N25" s="363"/>
      <c r="O25" s="363"/>
      <c r="P25" s="363"/>
      <c r="Q25" s="363"/>
      <c r="R25" s="363"/>
      <c r="S25" s="363"/>
      <c r="T25" s="363"/>
      <c r="U25" s="363"/>
      <c r="V25" s="336"/>
      <c r="W25" s="359"/>
      <c r="X25" s="336"/>
      <c r="Y25" s="336"/>
      <c r="Z25" s="336"/>
    </row>
    <row r="26" spans="1:26" x14ac:dyDescent="0.45">
      <c r="A26" s="341"/>
      <c r="B26" s="342"/>
      <c r="C26" s="342"/>
      <c r="D26" s="342"/>
      <c r="E26" s="342"/>
      <c r="F26" s="342"/>
      <c r="G26" s="336"/>
      <c r="H26" s="336"/>
      <c r="I26" s="355"/>
      <c r="J26" s="344"/>
      <c r="K26" s="344"/>
      <c r="L26" s="356"/>
      <c r="M26" s="357"/>
      <c r="N26" s="358"/>
      <c r="O26" s="358"/>
      <c r="P26" s="358"/>
      <c r="Q26" s="358"/>
      <c r="R26" s="358"/>
      <c r="S26" s="358"/>
      <c r="T26" s="358"/>
      <c r="U26" s="358"/>
      <c r="V26" s="336"/>
      <c r="W26" s="359"/>
      <c r="X26" s="336"/>
      <c r="Y26" s="336"/>
      <c r="Z26" s="336"/>
    </row>
    <row r="27" spans="1:26" x14ac:dyDescent="0.45">
      <c r="A27" s="368"/>
      <c r="B27" s="369"/>
      <c r="C27" s="369"/>
      <c r="D27" s="369"/>
      <c r="E27" s="369"/>
      <c r="F27" s="369"/>
      <c r="G27" s="336"/>
      <c r="H27" s="336"/>
      <c r="I27" s="348"/>
      <c r="J27" s="347"/>
      <c r="K27" s="348"/>
      <c r="L27" s="349"/>
      <c r="M27" s="357"/>
      <c r="N27" s="370"/>
      <c r="O27" s="350"/>
      <c r="P27" s="350"/>
      <c r="Q27" s="350"/>
      <c r="R27" s="350"/>
      <c r="S27" s="350"/>
      <c r="T27" s="350"/>
      <c r="U27" s="350"/>
      <c r="V27" s="336"/>
      <c r="W27" s="359"/>
      <c r="X27" s="336"/>
      <c r="Y27" s="336"/>
      <c r="Z27" s="336"/>
    </row>
    <row r="28" spans="1:26" x14ac:dyDescent="0.45">
      <c r="A28" s="371"/>
      <c r="B28" s="369"/>
      <c r="C28" s="369"/>
      <c r="D28" s="369"/>
      <c r="E28" s="369"/>
      <c r="F28" s="369"/>
      <c r="G28" s="336"/>
      <c r="H28" s="336"/>
      <c r="I28" s="343"/>
      <c r="J28" s="347"/>
      <c r="K28" s="348"/>
      <c r="L28" s="349"/>
      <c r="M28" s="357"/>
      <c r="N28" s="350"/>
      <c r="O28" s="350"/>
      <c r="P28" s="350"/>
      <c r="Q28" s="350"/>
      <c r="R28" s="350"/>
      <c r="S28" s="350"/>
      <c r="T28" s="350"/>
      <c r="U28" s="350"/>
      <c r="V28" s="336"/>
      <c r="W28" s="359"/>
      <c r="X28" s="336"/>
      <c r="Y28" s="336"/>
      <c r="Z28" s="336"/>
    </row>
    <row r="29" spans="1:26" x14ac:dyDescent="0.45">
      <c r="A29" s="371"/>
      <c r="B29" s="369"/>
      <c r="C29" s="369"/>
      <c r="D29" s="369"/>
      <c r="E29" s="369"/>
      <c r="F29" s="369"/>
      <c r="G29" s="336"/>
      <c r="H29" s="336"/>
      <c r="I29" s="364"/>
      <c r="J29" s="365"/>
      <c r="K29" s="365"/>
      <c r="L29" s="366"/>
      <c r="M29" s="357"/>
      <c r="N29" s="367"/>
      <c r="O29" s="367"/>
      <c r="P29" s="367"/>
      <c r="Q29" s="367"/>
      <c r="R29" s="367"/>
      <c r="S29" s="367"/>
      <c r="T29" s="367"/>
      <c r="U29" s="367"/>
      <c r="V29" s="336"/>
      <c r="W29" s="359"/>
      <c r="X29" s="336"/>
      <c r="Y29" s="336"/>
      <c r="Z29" s="336"/>
    </row>
    <row r="30" spans="1:26" x14ac:dyDescent="0.45">
      <c r="A30" s="341"/>
      <c r="B30" s="369"/>
      <c r="C30" s="369"/>
      <c r="D30" s="369"/>
      <c r="E30" s="369"/>
      <c r="F30" s="369"/>
      <c r="G30" s="336"/>
      <c r="H30" s="336"/>
      <c r="I30" s="343"/>
      <c r="J30" s="347"/>
      <c r="K30" s="348"/>
      <c r="L30" s="362"/>
      <c r="M30" s="357"/>
      <c r="N30" s="350"/>
      <c r="O30" s="350"/>
      <c r="P30" s="350"/>
      <c r="Q30" s="350"/>
      <c r="R30" s="350"/>
      <c r="S30" s="350"/>
      <c r="T30" s="350"/>
      <c r="U30" s="350"/>
      <c r="V30" s="336"/>
      <c r="W30" s="359"/>
      <c r="X30" s="336"/>
      <c r="Y30" s="336"/>
      <c r="Z30" s="336"/>
    </row>
    <row r="31" spans="1:26" x14ac:dyDescent="0.45">
      <c r="A31" s="341"/>
      <c r="B31" s="341"/>
      <c r="C31" s="341"/>
      <c r="D31" s="341"/>
      <c r="E31" s="341"/>
      <c r="F31" s="341"/>
      <c r="G31" s="336"/>
      <c r="H31" s="336"/>
      <c r="I31" s="355"/>
      <c r="J31" s="344"/>
      <c r="K31" s="344"/>
      <c r="L31" s="356"/>
      <c r="M31" s="357"/>
      <c r="N31" s="372"/>
      <c r="O31" s="372"/>
      <c r="P31" s="372"/>
      <c r="Q31" s="372"/>
      <c r="R31" s="372"/>
      <c r="S31" s="372"/>
      <c r="T31" s="372"/>
      <c r="U31" s="372"/>
      <c r="V31" s="336"/>
      <c r="W31" s="359"/>
      <c r="X31" s="336"/>
      <c r="Y31" s="336"/>
      <c r="Z31" s="336"/>
    </row>
    <row r="32" spans="1:26" x14ac:dyDescent="0.45">
      <c r="A32" s="336"/>
      <c r="B32" s="336"/>
      <c r="C32" s="336"/>
      <c r="D32" s="336"/>
      <c r="E32" s="336"/>
      <c r="F32" s="336"/>
      <c r="G32" s="336"/>
      <c r="H32" s="336"/>
      <c r="I32" s="343"/>
      <c r="J32" s="347"/>
      <c r="K32" s="348"/>
      <c r="L32" s="362"/>
      <c r="M32" s="357"/>
      <c r="N32" s="350"/>
      <c r="O32" s="350"/>
      <c r="P32" s="350"/>
      <c r="Q32" s="350"/>
      <c r="R32" s="350"/>
      <c r="S32" s="350"/>
      <c r="T32" s="350"/>
      <c r="U32" s="350"/>
      <c r="V32" s="336"/>
      <c r="W32" s="359"/>
      <c r="X32" s="336"/>
      <c r="Y32" s="336"/>
      <c r="Z32" s="336"/>
    </row>
    <row r="33" spans="1:26" x14ac:dyDescent="0.45">
      <c r="A33" s="336"/>
      <c r="B33" s="336"/>
      <c r="C33" s="336"/>
      <c r="D33" s="336"/>
      <c r="E33" s="336"/>
      <c r="F33" s="336"/>
      <c r="G33" s="336"/>
      <c r="H33" s="336"/>
      <c r="I33" s="355"/>
      <c r="J33" s="344"/>
      <c r="K33" s="344"/>
      <c r="L33" s="356"/>
      <c r="M33" s="357"/>
      <c r="N33" s="358"/>
      <c r="O33" s="358"/>
      <c r="P33" s="358"/>
      <c r="Q33" s="358"/>
      <c r="R33" s="358"/>
      <c r="S33" s="358"/>
      <c r="T33" s="358"/>
      <c r="U33" s="358"/>
      <c r="V33" s="336"/>
      <c r="W33" s="359"/>
      <c r="X33" s="336"/>
      <c r="Y33" s="336"/>
      <c r="Z33" s="336"/>
    </row>
    <row r="34" spans="1:26" x14ac:dyDescent="0.45">
      <c r="A34" s="52"/>
      <c r="B34" s="336"/>
      <c r="C34" s="336"/>
      <c r="D34" s="336"/>
      <c r="E34" s="336"/>
      <c r="F34" s="336"/>
      <c r="G34" s="336"/>
      <c r="H34" s="336"/>
      <c r="I34" s="343"/>
      <c r="J34" s="347"/>
      <c r="K34" s="348"/>
      <c r="L34" s="362"/>
      <c r="M34" s="357"/>
      <c r="N34" s="350"/>
      <c r="O34" s="350"/>
      <c r="P34" s="350"/>
      <c r="Q34" s="350"/>
      <c r="R34" s="350"/>
      <c r="S34" s="350"/>
      <c r="T34" s="350"/>
      <c r="U34" s="350"/>
      <c r="V34" s="336"/>
      <c r="W34" s="359"/>
      <c r="X34" s="336"/>
      <c r="Y34" s="336"/>
      <c r="Z34" s="336"/>
    </row>
    <row r="35" spans="1:26" x14ac:dyDescent="0.45">
      <c r="A35" s="336"/>
      <c r="B35" s="336"/>
      <c r="C35" s="336"/>
      <c r="D35" s="336"/>
      <c r="E35" s="336"/>
      <c r="F35" s="336"/>
      <c r="G35" s="336"/>
      <c r="H35" s="336"/>
      <c r="I35" s="364"/>
      <c r="J35" s="365"/>
      <c r="K35" s="365"/>
      <c r="L35" s="366"/>
      <c r="M35" s="357"/>
      <c r="N35" s="373"/>
      <c r="O35" s="373"/>
      <c r="P35" s="373"/>
      <c r="Q35" s="373"/>
      <c r="R35" s="373"/>
      <c r="S35" s="373"/>
      <c r="T35" s="373"/>
      <c r="U35" s="373"/>
      <c r="V35" s="336"/>
      <c r="W35" s="359"/>
      <c r="X35" s="336"/>
      <c r="Y35" s="336"/>
      <c r="Z35" s="336"/>
    </row>
    <row r="36" spans="1:26" x14ac:dyDescent="0.45">
      <c r="A36" s="336"/>
      <c r="B36" s="336"/>
      <c r="C36" s="336"/>
      <c r="D36" s="336"/>
      <c r="E36" s="336"/>
      <c r="F36" s="336"/>
      <c r="G36" s="336"/>
      <c r="H36" s="336"/>
      <c r="I36" s="343"/>
      <c r="J36" s="347"/>
      <c r="K36" s="348"/>
      <c r="L36" s="362"/>
      <c r="M36" s="357"/>
      <c r="N36" s="350"/>
      <c r="O36" s="350"/>
      <c r="P36" s="350"/>
      <c r="Q36" s="350"/>
      <c r="R36" s="350"/>
      <c r="S36" s="350"/>
      <c r="T36" s="350"/>
      <c r="U36" s="350"/>
      <c r="V36" s="336"/>
      <c r="W36" s="359"/>
      <c r="X36" s="336"/>
      <c r="Y36" s="336"/>
      <c r="Z36" s="336"/>
    </row>
    <row r="37" spans="1:26" x14ac:dyDescent="0.45">
      <c r="A37" s="336"/>
      <c r="B37" s="336"/>
      <c r="C37" s="336"/>
      <c r="D37" s="336"/>
      <c r="E37" s="336"/>
      <c r="F37" s="336"/>
      <c r="G37" s="336"/>
      <c r="H37" s="336"/>
      <c r="I37" s="364"/>
      <c r="J37" s="365"/>
      <c r="K37" s="365"/>
      <c r="L37" s="366"/>
      <c r="M37" s="357"/>
      <c r="N37" s="373"/>
      <c r="O37" s="373"/>
      <c r="P37" s="373"/>
      <c r="Q37" s="373"/>
      <c r="R37" s="373"/>
      <c r="S37" s="373"/>
      <c r="T37" s="373"/>
      <c r="U37" s="373"/>
      <c r="V37" s="336"/>
      <c r="W37" s="359"/>
      <c r="X37" s="336"/>
      <c r="Y37" s="336"/>
      <c r="Z37" s="336"/>
    </row>
    <row r="38" spans="1:26" x14ac:dyDescent="0.45">
      <c r="A38" s="336"/>
      <c r="B38" s="336"/>
      <c r="C38" s="336"/>
      <c r="D38" s="336"/>
      <c r="E38" s="336"/>
      <c r="F38" s="336"/>
      <c r="G38" s="336"/>
      <c r="H38" s="336"/>
      <c r="I38" s="343"/>
      <c r="J38" s="344"/>
      <c r="K38" s="343"/>
      <c r="L38" s="349"/>
      <c r="M38" s="354"/>
      <c r="N38" s="354"/>
      <c r="O38" s="354"/>
      <c r="P38" s="354"/>
      <c r="Q38" s="354"/>
      <c r="R38" s="354"/>
      <c r="S38" s="354"/>
      <c r="T38" s="354"/>
      <c r="U38" s="354"/>
      <c r="V38" s="336"/>
      <c r="W38" s="336"/>
      <c r="X38" s="336"/>
      <c r="Y38" s="336"/>
      <c r="Z38" s="336"/>
    </row>
    <row r="39" spans="1:26" x14ac:dyDescent="0.45">
      <c r="A39" s="336"/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</row>
    <row r="40" spans="1:26" x14ac:dyDescent="0.45">
      <c r="A40" s="336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61"/>
      <c r="O40" s="361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</row>
    <row r="41" spans="1:26" x14ac:dyDescent="0.45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6"/>
      <c r="N41" s="336"/>
      <c r="O41" s="336"/>
      <c r="P41" s="336"/>
      <c r="Q41" s="336"/>
      <c r="R41" s="336"/>
      <c r="S41" s="336"/>
      <c r="T41" s="336"/>
      <c r="U41" s="336"/>
      <c r="V41" s="336"/>
      <c r="W41" s="336"/>
      <c r="X41" s="336"/>
      <c r="Y41" s="336"/>
      <c r="Z41" s="336"/>
    </row>
    <row r="42" spans="1:26" x14ac:dyDescent="0.45">
      <c r="A42" s="336"/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36"/>
      <c r="Z42" s="336"/>
    </row>
  </sheetData>
  <mergeCells count="1">
    <mergeCell ref="B12:G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51"/>
  <sheetViews>
    <sheetView topLeftCell="A5" workbookViewId="0">
      <selection activeCell="B50" sqref="B50"/>
    </sheetView>
  </sheetViews>
  <sheetFormatPr defaultColWidth="9.1328125" defaultRowHeight="14.25" x14ac:dyDescent="0.45"/>
  <cols>
    <col min="1" max="1" width="27.265625" style="11" customWidth="1"/>
    <col min="2" max="2" width="11.3984375" style="11" customWidth="1"/>
    <col min="3" max="3" width="16.3984375" style="11" customWidth="1"/>
    <col min="4" max="6" width="9.1328125" style="11"/>
    <col min="7" max="7" width="12" style="11" bestFit="1" customWidth="1"/>
    <col min="8" max="9" width="9.1328125" style="11"/>
    <col min="10" max="10" width="11.59765625" style="11" bestFit="1" customWidth="1"/>
    <col min="11" max="11" width="12.73046875" style="11" bestFit="1" customWidth="1"/>
    <col min="12" max="16384" width="9.1328125" style="11"/>
  </cols>
  <sheetData>
    <row r="1" spans="1:11" s="319" customFormat="1" x14ac:dyDescent="0.45">
      <c r="A1" s="12" t="s">
        <v>1461</v>
      </c>
      <c r="G1" s="12" t="s">
        <v>1460</v>
      </c>
    </row>
    <row r="2" spans="1:11" x14ac:dyDescent="0.45">
      <c r="A2" s="30" t="s">
        <v>158</v>
      </c>
      <c r="B2" s="29"/>
      <c r="C2" s="29"/>
      <c r="G2" s="319" t="s">
        <v>1451</v>
      </c>
      <c r="H2" s="319" t="s">
        <v>1459</v>
      </c>
      <c r="I2" s="319"/>
      <c r="J2" s="319"/>
      <c r="K2" s="319"/>
    </row>
    <row r="3" spans="1:11" x14ac:dyDescent="0.45">
      <c r="G3" s="11" t="s">
        <v>1452</v>
      </c>
    </row>
    <row r="4" spans="1:11" x14ac:dyDescent="0.45">
      <c r="A4" s="11" t="s">
        <v>508</v>
      </c>
      <c r="B4" s="11">
        <v>0.75</v>
      </c>
      <c r="C4" s="11" t="s">
        <v>509</v>
      </c>
      <c r="G4" s="11" t="s">
        <v>1453</v>
      </c>
    </row>
    <row r="5" spans="1:11" x14ac:dyDescent="0.45">
      <c r="A5" s="11" t="s">
        <v>510</v>
      </c>
      <c r="B5" s="11">
        <v>225.35</v>
      </c>
      <c r="C5" s="11" t="s">
        <v>501</v>
      </c>
      <c r="G5" s="11" t="s">
        <v>1454</v>
      </c>
    </row>
    <row r="6" spans="1:11" x14ac:dyDescent="0.45">
      <c r="B6" s="11">
        <f>B5/100</f>
        <v>2.2534999999999998</v>
      </c>
      <c r="C6" s="11" t="s">
        <v>502</v>
      </c>
      <c r="G6" s="11">
        <v>817</v>
      </c>
      <c r="H6" s="11" t="s">
        <v>1455</v>
      </c>
    </row>
    <row r="7" spans="1:11" x14ac:dyDescent="0.45">
      <c r="B7" s="18">
        <f>B6/B4</f>
        <v>3.0046666666666666</v>
      </c>
      <c r="C7" s="11" t="s">
        <v>511</v>
      </c>
      <c r="G7" s="11">
        <f>G6/1000</f>
        <v>0.81699999999999995</v>
      </c>
      <c r="H7" s="11" t="s">
        <v>1456</v>
      </c>
    </row>
    <row r="8" spans="1:11" x14ac:dyDescent="0.45">
      <c r="B8" s="9">
        <f>B7/'Conversion Factors'!B65</f>
        <v>1.1656451753585403E-4</v>
      </c>
      <c r="C8" s="11" t="s">
        <v>503</v>
      </c>
      <c r="G8" s="11">
        <f>G7/'Conversion Factors'!B65</f>
        <v>3.1695100119855583E-5</v>
      </c>
      <c r="H8" s="11" t="s">
        <v>647</v>
      </c>
    </row>
    <row r="9" spans="1:11" x14ac:dyDescent="0.45">
      <c r="B9" s="9">
        <f>B8/'Conversion Factors'!B23</f>
        <v>1.6977063433710173E-6</v>
      </c>
      <c r="C9" s="11" t="s">
        <v>1490</v>
      </c>
      <c r="G9" s="11">
        <f>G8/'Conversion Factors'!$C$13</f>
        <v>2.1421713182411246E-5</v>
      </c>
      <c r="H9" s="11" t="s">
        <v>504</v>
      </c>
    </row>
    <row r="10" spans="1:11" x14ac:dyDescent="0.45">
      <c r="B10" s="9">
        <f>B9*'Conversion Factors'!F8</f>
        <v>1.6464888745265838E-6</v>
      </c>
      <c r="C10" s="11" t="s">
        <v>505</v>
      </c>
      <c r="G10" s="11">
        <f>G9/'Conversion Factors'!$B$19</f>
        <v>3.3825537947909754E-7</v>
      </c>
      <c r="H10" s="319" t="s">
        <v>505</v>
      </c>
    </row>
    <row r="12" spans="1:11" x14ac:dyDescent="0.45">
      <c r="A12" s="11" t="s">
        <v>512</v>
      </c>
    </row>
    <row r="13" spans="1:11" x14ac:dyDescent="0.45">
      <c r="A13" s="11" t="s">
        <v>1474</v>
      </c>
      <c r="G13" s="319" t="s">
        <v>1458</v>
      </c>
      <c r="H13" s="319"/>
      <c r="I13" s="319"/>
      <c r="J13" s="319"/>
      <c r="K13" s="319"/>
    </row>
    <row r="14" spans="1:11" x14ac:dyDescent="0.45">
      <c r="A14" s="11" t="s">
        <v>1475</v>
      </c>
      <c r="G14" s="319" t="s">
        <v>1457</v>
      </c>
      <c r="H14" s="319"/>
      <c r="I14" s="319"/>
      <c r="J14" s="319"/>
      <c r="K14" s="319"/>
    </row>
    <row r="15" spans="1:11" x14ac:dyDescent="0.45">
      <c r="G15" s="319" t="s">
        <v>1454</v>
      </c>
      <c r="H15" s="319"/>
      <c r="I15" s="319"/>
      <c r="J15" s="319"/>
      <c r="K15" s="319"/>
    </row>
    <row r="16" spans="1:11" x14ac:dyDescent="0.45">
      <c r="A16" s="11" t="s">
        <v>158</v>
      </c>
      <c r="B16" s="11">
        <v>2014</v>
      </c>
      <c r="C16" s="11">
        <v>2019</v>
      </c>
      <c r="G16" s="319">
        <v>980</v>
      </c>
      <c r="H16" s="319" t="s">
        <v>1455</v>
      </c>
      <c r="I16" s="319"/>
      <c r="J16" s="319"/>
      <c r="K16" s="319"/>
    </row>
    <row r="17" spans="1:12" x14ac:dyDescent="0.45">
      <c r="A17" s="11" t="s">
        <v>513</v>
      </c>
      <c r="B17" s="87">
        <v>565.76499999999999</v>
      </c>
      <c r="C17" s="87">
        <v>730.87400000000002</v>
      </c>
      <c r="G17" s="319">
        <f>G16/1000</f>
        <v>0.98</v>
      </c>
      <c r="H17" s="319" t="s">
        <v>1456</v>
      </c>
      <c r="I17" s="319"/>
      <c r="J17" s="319"/>
      <c r="K17" s="319"/>
    </row>
    <row r="18" spans="1:12" x14ac:dyDescent="0.45">
      <c r="A18" s="11" t="s">
        <v>514</v>
      </c>
      <c r="B18" s="79">
        <v>825347.5</v>
      </c>
      <c r="C18" s="79">
        <v>1110043.7</v>
      </c>
      <c r="G18" s="319">
        <f>G17/'Conversion Factors'!B65</f>
        <v>3.8018602346950395E-5</v>
      </c>
      <c r="H18" s="319" t="s">
        <v>647</v>
      </c>
      <c r="I18" s="319"/>
      <c r="J18" s="319"/>
      <c r="K18" s="319"/>
    </row>
    <row r="19" spans="1:12" x14ac:dyDescent="0.45">
      <c r="A19" s="11" t="s">
        <v>515</v>
      </c>
      <c r="B19" s="79">
        <f>B18/B17</f>
        <v>1458.8168232393309</v>
      </c>
      <c r="C19" s="79">
        <f>C18/C17</f>
        <v>1518.789421979712</v>
      </c>
      <c r="G19" s="319">
        <f>G18/'Conversion Factors'!$C$13</f>
        <v>2.5695567832023281E-5</v>
      </c>
      <c r="H19" s="319" t="s">
        <v>504</v>
      </c>
      <c r="I19" s="319"/>
      <c r="J19" s="319"/>
      <c r="K19" s="319"/>
    </row>
    <row r="20" spans="1:12" x14ac:dyDescent="0.45">
      <c r="G20" s="319">
        <f>G19/'Conversion Factors'!$B$19</f>
        <v>4.0574084686599212E-7</v>
      </c>
      <c r="H20" s="319" t="s">
        <v>505</v>
      </c>
      <c r="I20" s="319"/>
      <c r="J20" s="319"/>
      <c r="K20" s="319"/>
    </row>
    <row r="21" spans="1:12" x14ac:dyDescent="0.45">
      <c r="A21" s="11" t="s">
        <v>159</v>
      </c>
      <c r="B21" s="11">
        <v>2014</v>
      </c>
      <c r="C21" s="11">
        <v>2019</v>
      </c>
    </row>
    <row r="22" spans="1:12" x14ac:dyDescent="0.45">
      <c r="A22" s="11" t="s">
        <v>513</v>
      </c>
      <c r="B22" s="11">
        <v>44.3</v>
      </c>
      <c r="C22" s="87">
        <v>42.095999999999997</v>
      </c>
    </row>
    <row r="23" spans="1:12" x14ac:dyDescent="0.45">
      <c r="A23" s="11" t="s">
        <v>514</v>
      </c>
      <c r="B23" s="11">
        <v>59675.3</v>
      </c>
      <c r="C23" s="79">
        <v>65113.7</v>
      </c>
    </row>
    <row r="24" spans="1:12" x14ac:dyDescent="0.45">
      <c r="A24" s="11" t="s">
        <v>515</v>
      </c>
      <c r="B24" s="87">
        <f>B23/B22</f>
        <v>1347.0722347629799</v>
      </c>
      <c r="C24" s="79">
        <f>C23/C22</f>
        <v>1546.7906689471683</v>
      </c>
    </row>
    <row r="27" spans="1:12" x14ac:dyDescent="0.45">
      <c r="A27" s="12" t="s">
        <v>1486</v>
      </c>
    </row>
    <row r="28" spans="1:12" x14ac:dyDescent="0.45">
      <c r="A28" s="11" t="s">
        <v>516</v>
      </c>
      <c r="B28" s="37">
        <f>B10*(C19/B19)</f>
        <v>1.7141767535182868E-6</v>
      </c>
      <c r="C28" s="11" t="s">
        <v>505</v>
      </c>
    </row>
    <row r="29" spans="1:12" x14ac:dyDescent="0.45">
      <c r="A29" s="11" t="s">
        <v>320</v>
      </c>
      <c r="B29" s="37">
        <f>B10*(C24/B24)</f>
        <v>1.8905991541657415E-6</v>
      </c>
      <c r="C29" s="11" t="s">
        <v>505</v>
      </c>
    </row>
    <row r="31" spans="1:12" x14ac:dyDescent="0.45">
      <c r="A31" s="30" t="s">
        <v>1476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4" spans="1:12" ht="28.5" x14ac:dyDescent="0.45">
      <c r="H34" s="334" t="s">
        <v>516</v>
      </c>
      <c r="I34" s="333" t="s">
        <v>1479</v>
      </c>
      <c r="J34" s="334">
        <v>68</v>
      </c>
    </row>
    <row r="35" spans="1:12" ht="28.5" x14ac:dyDescent="0.45">
      <c r="H35" s="334" t="s">
        <v>516</v>
      </c>
      <c r="I35" s="333" t="s">
        <v>1480</v>
      </c>
      <c r="J35" s="334">
        <f>J34/1000/6000/B45</f>
        <v>2.8566363443120592E-6</v>
      </c>
    </row>
    <row r="45" spans="1:12" x14ac:dyDescent="0.45">
      <c r="A45" s="334" t="s">
        <v>1477</v>
      </c>
      <c r="B45" s="334">
        <v>3.9673699999999998</v>
      </c>
      <c r="C45" s="334" t="s">
        <v>1478</v>
      </c>
    </row>
    <row r="47" spans="1:12" s="334" customFormat="1" x14ac:dyDescent="0.45">
      <c r="A47" s="30" t="s">
        <v>1487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9" spans="1:2" x14ac:dyDescent="0.45">
      <c r="A49" s="11" t="s">
        <v>313</v>
      </c>
      <c r="B49" s="11">
        <f>B28*(1-BFPIaE!B7)+'Coal and Lignite'!J35*BFPIaE!B7</f>
        <v>1.9762036528992948E-6</v>
      </c>
    </row>
    <row r="50" spans="1:2" x14ac:dyDescent="0.45">
      <c r="A50" s="11" t="s">
        <v>320</v>
      </c>
      <c r="B50" s="11">
        <f>B29</f>
        <v>1.8905991541657415E-6</v>
      </c>
    </row>
    <row r="51" spans="1:2" x14ac:dyDescent="0.45">
      <c r="A51" s="11" t="s">
        <v>1488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7"/>
  <sheetViews>
    <sheetView workbookViewId="0">
      <selection activeCell="D7" sqref="D7"/>
    </sheetView>
  </sheetViews>
  <sheetFormatPr defaultRowHeight="14.25" x14ac:dyDescent="0.45"/>
  <cols>
    <col min="1" max="1" width="16.73046875" customWidth="1"/>
  </cols>
  <sheetData>
    <row r="1" spans="1:33" s="334" customFormat="1" x14ac:dyDescent="0.45">
      <c r="A1" s="334" t="s">
        <v>1484</v>
      </c>
    </row>
    <row r="2" spans="1:33" x14ac:dyDescent="0.45">
      <c r="B2" s="334">
        <v>2019</v>
      </c>
      <c r="C2" s="334">
        <v>2020</v>
      </c>
      <c r="D2" s="334">
        <v>2021</v>
      </c>
      <c r="E2" s="334">
        <v>2022</v>
      </c>
      <c r="F2" s="334">
        <v>2023</v>
      </c>
      <c r="G2" s="334">
        <v>2024</v>
      </c>
      <c r="H2" s="334">
        <v>2025</v>
      </c>
      <c r="I2" s="334">
        <v>2026</v>
      </c>
      <c r="J2" s="334">
        <v>2027</v>
      </c>
      <c r="K2" s="334">
        <v>2028</v>
      </c>
      <c r="L2" s="334">
        <v>2029</v>
      </c>
      <c r="M2" s="334">
        <v>2030</v>
      </c>
      <c r="N2" s="334">
        <v>2031</v>
      </c>
      <c r="O2" s="334">
        <v>2032</v>
      </c>
      <c r="P2" s="334">
        <v>2033</v>
      </c>
      <c r="Q2" s="334">
        <v>2034</v>
      </c>
      <c r="R2" s="334">
        <v>2035</v>
      </c>
      <c r="S2" s="334">
        <v>2036</v>
      </c>
      <c r="T2" s="334">
        <v>2037</v>
      </c>
      <c r="U2" s="334">
        <v>2038</v>
      </c>
      <c r="V2" s="334">
        <v>2039</v>
      </c>
      <c r="W2" s="334">
        <v>2040</v>
      </c>
      <c r="X2" s="334">
        <v>2041</v>
      </c>
      <c r="Y2" s="334">
        <v>2042</v>
      </c>
      <c r="Z2" s="334">
        <v>2043</v>
      </c>
      <c r="AA2" s="334">
        <v>2044</v>
      </c>
      <c r="AB2" s="334">
        <v>2045</v>
      </c>
      <c r="AC2" s="334">
        <v>2046</v>
      </c>
      <c r="AD2" s="334">
        <v>2047</v>
      </c>
      <c r="AE2" s="334">
        <v>2048</v>
      </c>
      <c r="AF2" s="334">
        <v>2049</v>
      </c>
      <c r="AG2" s="334">
        <v>2050</v>
      </c>
    </row>
    <row r="3" spans="1:33" x14ac:dyDescent="0.45">
      <c r="A3" t="s">
        <v>1481</v>
      </c>
      <c r="B3">
        <v>1.1481663246491832E+16</v>
      </c>
      <c r="C3">
        <v>1.2017369771771532E+16</v>
      </c>
      <c r="D3">
        <v>1.2578071062623628E+16</v>
      </c>
      <c r="E3">
        <v>1.3164933314113024E+16</v>
      </c>
      <c r="F3">
        <v>1.3593084906408294E+16</v>
      </c>
      <c r="G3">
        <v>1.403516089783352E+16</v>
      </c>
      <c r="H3">
        <v>1.4491614139422354E+16</v>
      </c>
      <c r="I3">
        <v>1.496291220988587E+16</v>
      </c>
      <c r="J3">
        <v>1.5449537894587912E+16</v>
      </c>
      <c r="K3">
        <v>1.5746474778955824E+16</v>
      </c>
      <c r="L3">
        <v>1.6049118728085138E+16</v>
      </c>
      <c r="M3">
        <v>1.6357579430565938E+16</v>
      </c>
      <c r="N3">
        <v>1.667196868318005E+16</v>
      </c>
      <c r="O3">
        <v>1.6992400431420048E+16</v>
      </c>
      <c r="P3">
        <v>1.7107453142674456E+16</v>
      </c>
      <c r="Q3">
        <v>1.7223284856661316E+16</v>
      </c>
      <c r="R3">
        <v>1.7339900847878294E+16</v>
      </c>
      <c r="S3">
        <v>1.7457306426535804E+16</v>
      </c>
      <c r="T3">
        <v>1.7575506938798808E+16</v>
      </c>
      <c r="U3">
        <v>1.756960416568754E+16</v>
      </c>
      <c r="V3">
        <v>1.7563703375035756E+16</v>
      </c>
      <c r="W3">
        <v>1.7557804566177642E+16</v>
      </c>
      <c r="X3">
        <v>1.7551907738447608E+16</v>
      </c>
      <c r="Y3">
        <v>1.7546012891180288E+16</v>
      </c>
      <c r="Z3">
        <v>1.74515684147265E+16</v>
      </c>
      <c r="AA3">
        <v>1.7357632302149336E+16</v>
      </c>
      <c r="AB3">
        <v>1.726420181709151E+16</v>
      </c>
      <c r="AC3">
        <v>1.717127423792466E+16</v>
      </c>
      <c r="AD3">
        <v>1.7078846857670062E+16</v>
      </c>
      <c r="AE3">
        <v>1.7078846857670062E+16</v>
      </c>
      <c r="AF3">
        <v>1.7078846857670062E+16</v>
      </c>
      <c r="AG3">
        <v>1.7078846857670062E+16</v>
      </c>
    </row>
    <row r="4" spans="1:33" x14ac:dyDescent="0.45">
      <c r="A4" t="s">
        <v>1482</v>
      </c>
      <c r="B4">
        <v>3412593909392516</v>
      </c>
      <c r="C4">
        <v>2415487384112816</v>
      </c>
      <c r="D4">
        <v>3092586093260720</v>
      </c>
      <c r="E4">
        <v>3411823841771324</v>
      </c>
      <c r="F4">
        <v>4069672249476054</v>
      </c>
      <c r="G4">
        <v>4475096258050828</v>
      </c>
      <c r="H4">
        <v>4769443016461994</v>
      </c>
      <c r="I4">
        <v>4878344945998478</v>
      </c>
      <c r="J4">
        <v>4798219261296436</v>
      </c>
      <c r="K4">
        <v>5170082376928524</v>
      </c>
      <c r="L4">
        <v>5539738427799210</v>
      </c>
      <c r="M4">
        <v>5888677725318410</v>
      </c>
      <c r="N4">
        <v>6293988472704298</v>
      </c>
      <c r="O4">
        <v>6682956724464300</v>
      </c>
      <c r="P4">
        <v>7370904013209892</v>
      </c>
      <c r="Q4">
        <v>7837872299223032</v>
      </c>
      <c r="R4">
        <v>8303956308006054</v>
      </c>
      <c r="S4">
        <v>8766650729348544</v>
      </c>
      <c r="T4">
        <v>9227250217085540</v>
      </c>
      <c r="U4">
        <v>9772652990196808</v>
      </c>
      <c r="V4">
        <v>1.0229553780848592E+16</v>
      </c>
      <c r="W4">
        <v>1.0897052589706706E+16</v>
      </c>
      <c r="X4">
        <v>1.135434941743674E+16</v>
      </c>
      <c r="Y4">
        <v>1.187924426470406E+16</v>
      </c>
      <c r="Z4">
        <v>1.2421888741157848E+16</v>
      </c>
      <c r="AA4">
        <v>1.2898924853735012E+16</v>
      </c>
      <c r="AB4">
        <v>1.3410955338792838E+16</v>
      </c>
      <c r="AC4">
        <v>1.3910582917959688E+16</v>
      </c>
      <c r="AD4">
        <v>1.4275010298214286E+16</v>
      </c>
      <c r="AE4">
        <v>1.4932010298214286E+16</v>
      </c>
      <c r="AF4">
        <v>1.5212810298214286E+16</v>
      </c>
      <c r="AG4">
        <v>1.5612810298214286E+16</v>
      </c>
    </row>
    <row r="5" spans="1:33" x14ac:dyDescent="0.45">
      <c r="A5" t="s">
        <v>1483</v>
      </c>
      <c r="B5">
        <v>15057155884348.047</v>
      </c>
      <c r="C5">
        <v>15057155884348.047</v>
      </c>
      <c r="D5">
        <v>15057155884348.047</v>
      </c>
      <c r="E5">
        <v>15057155884348.047</v>
      </c>
      <c r="F5">
        <v>15057155884348.047</v>
      </c>
      <c r="G5">
        <v>15057155884348.047</v>
      </c>
      <c r="H5">
        <v>15057155884348.047</v>
      </c>
      <c r="I5">
        <v>15057155884348.047</v>
      </c>
      <c r="J5">
        <v>15057155884348.047</v>
      </c>
      <c r="K5">
        <v>15057155884348.047</v>
      </c>
      <c r="L5">
        <v>15057155884348.047</v>
      </c>
      <c r="M5">
        <v>15057155884348.047</v>
      </c>
      <c r="N5">
        <v>15057155884348.047</v>
      </c>
      <c r="O5">
        <v>15057155884348.047</v>
      </c>
      <c r="P5">
        <v>15057155884348.047</v>
      </c>
      <c r="Q5">
        <v>15057155884348.047</v>
      </c>
      <c r="R5">
        <v>15057155884348.047</v>
      </c>
      <c r="S5">
        <v>15057155884348.047</v>
      </c>
      <c r="T5">
        <v>15057155884348.047</v>
      </c>
      <c r="U5">
        <v>15057155884348.047</v>
      </c>
      <c r="V5">
        <v>15057155884348.047</v>
      </c>
      <c r="W5">
        <v>15057155884348.047</v>
      </c>
      <c r="X5">
        <v>15057155884348.047</v>
      </c>
      <c r="Y5">
        <v>15057155884348.047</v>
      </c>
      <c r="Z5">
        <v>15057155884348.047</v>
      </c>
      <c r="AA5">
        <v>15057155884348.047</v>
      </c>
      <c r="AB5">
        <v>15057155884348.047</v>
      </c>
      <c r="AC5">
        <v>15057155884348.047</v>
      </c>
      <c r="AD5">
        <v>15057155884348.047</v>
      </c>
      <c r="AE5">
        <v>15057155884348.047</v>
      </c>
      <c r="AF5">
        <v>15057155884348.047</v>
      </c>
      <c r="AG5">
        <v>15057155884348.047</v>
      </c>
    </row>
    <row r="7" spans="1:33" ht="57" x14ac:dyDescent="0.45">
      <c r="A7" s="333" t="s">
        <v>1485</v>
      </c>
      <c r="B7" s="301">
        <f>B4/(B3+B4-B5)</f>
        <v>0.22935331935806469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23"/>
  <sheetViews>
    <sheetView workbookViewId="0">
      <selection sqref="A1:K1"/>
    </sheetView>
  </sheetViews>
  <sheetFormatPr defaultColWidth="9.1328125" defaultRowHeight="14.25" x14ac:dyDescent="0.45"/>
  <cols>
    <col min="1" max="16384" width="9.1328125" style="11"/>
  </cols>
  <sheetData>
    <row r="1" spans="1:20" ht="19.899999999999999" x14ac:dyDescent="0.45">
      <c r="A1" s="419" t="s">
        <v>517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M1" s="419" t="s">
        <v>518</v>
      </c>
      <c r="N1" s="419"/>
      <c r="O1" s="419"/>
      <c r="P1" s="419"/>
      <c r="Q1" s="419"/>
      <c r="R1" s="419"/>
      <c r="S1" s="419"/>
      <c r="T1" s="419"/>
    </row>
    <row r="2" spans="1:20" x14ac:dyDescent="0.45">
      <c r="A2" s="88"/>
      <c r="B2" s="89"/>
      <c r="C2" s="89"/>
      <c r="D2" s="89"/>
      <c r="E2" s="89"/>
      <c r="F2" s="89"/>
      <c r="G2" s="89"/>
      <c r="H2" s="89"/>
      <c r="I2" s="89"/>
      <c r="J2" s="89"/>
      <c r="K2" s="89" t="s">
        <v>519</v>
      </c>
      <c r="M2" s="88"/>
      <c r="N2" s="89"/>
      <c r="O2" s="89"/>
      <c r="P2" s="89"/>
      <c r="Q2" s="89"/>
      <c r="R2" s="89"/>
      <c r="S2" s="89"/>
      <c r="T2" s="89" t="s">
        <v>520</v>
      </c>
    </row>
    <row r="3" spans="1:20" ht="38.25" x14ac:dyDescent="0.45">
      <c r="A3" s="90" t="s">
        <v>332</v>
      </c>
      <c r="B3" s="90" t="s">
        <v>167</v>
      </c>
      <c r="C3" s="90" t="s">
        <v>521</v>
      </c>
      <c r="D3" s="90" t="s">
        <v>522</v>
      </c>
      <c r="E3" s="90" t="s">
        <v>523</v>
      </c>
      <c r="F3" s="91" t="s">
        <v>524</v>
      </c>
      <c r="G3" s="91" t="s">
        <v>525</v>
      </c>
      <c r="H3" s="91" t="s">
        <v>526</v>
      </c>
      <c r="I3" s="91" t="s">
        <v>527</v>
      </c>
      <c r="J3" s="90" t="s">
        <v>528</v>
      </c>
      <c r="K3" s="90" t="s">
        <v>529</v>
      </c>
      <c r="M3" s="92" t="s">
        <v>332</v>
      </c>
      <c r="N3" s="92" t="s">
        <v>167</v>
      </c>
      <c r="O3" s="92" t="s">
        <v>521</v>
      </c>
      <c r="P3" s="92" t="s">
        <v>522</v>
      </c>
      <c r="Q3" s="92" t="s">
        <v>523</v>
      </c>
      <c r="R3" s="91" t="s">
        <v>524</v>
      </c>
      <c r="S3" s="92" t="s">
        <v>528</v>
      </c>
      <c r="T3" s="93" t="s">
        <v>529</v>
      </c>
    </row>
    <row r="4" spans="1:20" x14ac:dyDescent="0.45">
      <c r="A4" s="94">
        <v>1</v>
      </c>
      <c r="B4" s="94">
        <v>2</v>
      </c>
      <c r="C4" s="94">
        <v>3</v>
      </c>
      <c r="D4" s="94">
        <v>4</v>
      </c>
      <c r="E4" s="94">
        <v>5</v>
      </c>
      <c r="F4" s="94">
        <v>6</v>
      </c>
      <c r="G4" s="94">
        <v>7</v>
      </c>
      <c r="H4" s="94">
        <v>8</v>
      </c>
      <c r="I4" s="94">
        <v>9</v>
      </c>
      <c r="J4" s="94">
        <v>10</v>
      </c>
      <c r="K4" s="94" t="s">
        <v>530</v>
      </c>
      <c r="M4" s="94">
        <v>1</v>
      </c>
      <c r="N4" s="94">
        <v>2</v>
      </c>
      <c r="O4" s="94">
        <v>3</v>
      </c>
      <c r="P4" s="94">
        <v>4</v>
      </c>
      <c r="Q4" s="94">
        <v>5</v>
      </c>
      <c r="R4" s="94">
        <v>6</v>
      </c>
      <c r="S4" s="94">
        <v>7</v>
      </c>
      <c r="T4" s="95" t="s">
        <v>531</v>
      </c>
    </row>
    <row r="5" spans="1:20" x14ac:dyDescent="0.45">
      <c r="A5" s="96" t="s">
        <v>532</v>
      </c>
      <c r="B5" s="97">
        <v>377.267</v>
      </c>
      <c r="C5" s="98">
        <v>16.576000000000001</v>
      </c>
      <c r="D5" s="99">
        <v>13.116</v>
      </c>
      <c r="E5" s="99">
        <v>2.1579999999999999</v>
      </c>
      <c r="F5" s="100">
        <v>2.5340000000000003</v>
      </c>
      <c r="G5" s="100" t="s">
        <v>533</v>
      </c>
      <c r="H5" s="100" t="s">
        <v>533</v>
      </c>
      <c r="I5" s="100" t="s">
        <v>533</v>
      </c>
      <c r="J5" s="99">
        <v>77.521000000000015</v>
      </c>
      <c r="K5" s="99">
        <v>489.17200000000003</v>
      </c>
      <c r="M5" s="101" t="s">
        <v>532</v>
      </c>
      <c r="N5" s="102">
        <v>25.712</v>
      </c>
      <c r="O5" s="103" t="s">
        <v>534</v>
      </c>
      <c r="P5" s="102">
        <v>0.34200000000000003</v>
      </c>
      <c r="Q5" s="102">
        <v>0.35599999999999998</v>
      </c>
      <c r="R5" s="102" t="s">
        <v>533</v>
      </c>
      <c r="S5" s="104">
        <v>6.01</v>
      </c>
      <c r="T5" s="105">
        <v>32.42</v>
      </c>
    </row>
    <row r="6" spans="1:20" x14ac:dyDescent="0.45">
      <c r="A6" s="96" t="s">
        <v>535</v>
      </c>
      <c r="B6" s="97">
        <v>390.57599999999991</v>
      </c>
      <c r="C6" s="98">
        <v>16.448999999999998</v>
      </c>
      <c r="D6" s="99">
        <v>14.663</v>
      </c>
      <c r="E6" s="99">
        <v>2.335</v>
      </c>
      <c r="F6" s="100">
        <v>0.27200000000000002</v>
      </c>
      <c r="G6" s="100" t="s">
        <v>533</v>
      </c>
      <c r="H6" s="100" t="s">
        <v>533</v>
      </c>
      <c r="I6" s="100" t="s">
        <v>533</v>
      </c>
      <c r="J6" s="99">
        <v>89.497000000000014</v>
      </c>
      <c r="K6" s="99">
        <v>513.79199999999992</v>
      </c>
      <c r="M6" s="101" t="s">
        <v>535</v>
      </c>
      <c r="N6" s="98">
        <v>28.141999999999999</v>
      </c>
      <c r="O6" s="98" t="s">
        <v>533</v>
      </c>
      <c r="P6" s="98">
        <v>0.38</v>
      </c>
      <c r="Q6" s="98">
        <v>0.81799999999999995</v>
      </c>
      <c r="R6" s="102" t="s">
        <v>533</v>
      </c>
      <c r="S6" s="98">
        <v>4.09</v>
      </c>
      <c r="T6" s="105">
        <v>33.43</v>
      </c>
    </row>
    <row r="7" spans="1:20" x14ac:dyDescent="0.45">
      <c r="A7" s="96" t="s">
        <v>536</v>
      </c>
      <c r="B7" s="97">
        <v>395.8359999999999</v>
      </c>
      <c r="C7" s="98">
        <v>17.260999999999999</v>
      </c>
      <c r="D7" s="99">
        <v>15.079000000000001</v>
      </c>
      <c r="E7" s="99">
        <v>2.4319999999999999</v>
      </c>
      <c r="F7" s="100">
        <v>0.27500000000000002</v>
      </c>
      <c r="G7" s="100" t="s">
        <v>533</v>
      </c>
      <c r="H7" s="100" t="s">
        <v>533</v>
      </c>
      <c r="I7" s="100" t="s">
        <v>533</v>
      </c>
      <c r="J7" s="99">
        <v>92.581999999999994</v>
      </c>
      <c r="K7" s="99">
        <v>523.46499999999992</v>
      </c>
      <c r="M7" s="101" t="s">
        <v>536</v>
      </c>
      <c r="N7" s="98">
        <v>29.899000000000001</v>
      </c>
      <c r="O7" s="98" t="s">
        <v>533</v>
      </c>
      <c r="P7" s="98">
        <v>0.36099999999999999</v>
      </c>
      <c r="Q7" s="98">
        <v>0.84319999999999995</v>
      </c>
      <c r="R7" s="102">
        <v>1.175</v>
      </c>
      <c r="S7" s="98">
        <v>6.25</v>
      </c>
      <c r="T7" s="105">
        <v>38.528199999999998</v>
      </c>
    </row>
    <row r="8" spans="1:20" x14ac:dyDescent="0.45">
      <c r="A8" s="96" t="s">
        <v>537</v>
      </c>
      <c r="B8" s="99">
        <v>437.673</v>
      </c>
      <c r="C8" s="99">
        <v>47.854999999999997</v>
      </c>
      <c r="D8" s="99">
        <v>26.358000000000001</v>
      </c>
      <c r="E8" s="99">
        <v>2.0259999999999998</v>
      </c>
      <c r="F8" s="100">
        <v>0.25800000000000001</v>
      </c>
      <c r="G8" s="100">
        <v>21.686</v>
      </c>
      <c r="H8" s="100">
        <v>2.823</v>
      </c>
      <c r="I8" s="100">
        <v>0.129</v>
      </c>
      <c r="J8" s="99">
        <v>69.36</v>
      </c>
      <c r="K8" s="99">
        <v>608.16800000000012</v>
      </c>
      <c r="M8" s="101" t="s">
        <v>537</v>
      </c>
      <c r="N8" s="98">
        <v>32.063000000000002</v>
      </c>
      <c r="O8" s="98">
        <v>3.2000000000000001E-2</v>
      </c>
      <c r="P8" s="98">
        <v>1.0137</v>
      </c>
      <c r="Q8" s="98">
        <v>0.63100000000000001</v>
      </c>
      <c r="R8" s="98">
        <v>3.6684999999999999</v>
      </c>
      <c r="S8" s="98">
        <v>4.4755399999999996</v>
      </c>
      <c r="T8" s="105">
        <v>41.883740000000003</v>
      </c>
    </row>
    <row r="9" spans="1:20" x14ac:dyDescent="0.45">
      <c r="A9" s="101" t="s">
        <v>538</v>
      </c>
      <c r="B9" s="99">
        <v>485.46600000000001</v>
      </c>
      <c r="C9" s="99">
        <v>51.701999999999998</v>
      </c>
      <c r="D9" s="99">
        <v>31.792999999999999</v>
      </c>
      <c r="E9" s="99">
        <v>2.1179999999999999</v>
      </c>
      <c r="F9" s="100">
        <v>0.30399999999999999</v>
      </c>
      <c r="G9" s="100">
        <v>20.902999999999999</v>
      </c>
      <c r="H9" s="100">
        <v>2.8610000000000002</v>
      </c>
      <c r="I9" s="100">
        <v>2.0059999999999998</v>
      </c>
      <c r="J9" s="99">
        <v>116.236</v>
      </c>
      <c r="K9" s="99">
        <v>713.38900000000001</v>
      </c>
      <c r="M9" s="106" t="s">
        <v>538</v>
      </c>
      <c r="N9" s="98">
        <v>37.198999999999998</v>
      </c>
      <c r="O9" s="98">
        <v>4.9000000000000002E-2</v>
      </c>
      <c r="P9" s="98">
        <v>1.097</v>
      </c>
      <c r="Q9" s="98">
        <v>0.69399999999999995</v>
      </c>
      <c r="R9" s="98">
        <v>0.30399999999999999</v>
      </c>
      <c r="S9" s="105">
        <v>3.806</v>
      </c>
      <c r="T9" s="105">
        <v>43.149000000000001</v>
      </c>
    </row>
    <row r="10" spans="1:20" x14ac:dyDescent="0.45">
      <c r="A10" s="101" t="s">
        <v>539</v>
      </c>
      <c r="B10" s="99">
        <v>493.24799999999999</v>
      </c>
      <c r="C10" s="99">
        <v>53.046999999999997</v>
      </c>
      <c r="D10" s="99">
        <v>32.456000000000003</v>
      </c>
      <c r="E10" s="99">
        <v>1.9059999999999999</v>
      </c>
      <c r="F10" s="100">
        <v>0.36</v>
      </c>
      <c r="G10" s="100">
        <v>18.492999999999999</v>
      </c>
      <c r="H10" s="100">
        <v>2.6389999999999998</v>
      </c>
      <c r="I10" s="100">
        <v>4.0069999999999997</v>
      </c>
      <c r="J10" s="99">
        <v>133.18600000000001</v>
      </c>
      <c r="K10" s="99">
        <v>739.34199999999998</v>
      </c>
      <c r="M10" s="106" t="s">
        <v>539</v>
      </c>
      <c r="N10" s="98">
        <v>36.335999999999999</v>
      </c>
      <c r="O10" s="98">
        <v>0.03</v>
      </c>
      <c r="P10" s="98">
        <v>1.4890000000000001</v>
      </c>
      <c r="Q10" s="98">
        <v>1.29</v>
      </c>
      <c r="R10" s="98">
        <v>0.73299999999999998</v>
      </c>
      <c r="S10" s="105">
        <v>4.0190000000000001</v>
      </c>
      <c r="T10" s="105">
        <v>43.896999999999991</v>
      </c>
    </row>
    <row r="11" spans="1:20" x14ac:dyDescent="0.45">
      <c r="A11" s="101" t="s">
        <v>540</v>
      </c>
      <c r="B11" s="99">
        <v>497.70100000000002</v>
      </c>
      <c r="C11" s="99">
        <v>56.237000000000002</v>
      </c>
      <c r="D11" s="99">
        <v>11.356999999999999</v>
      </c>
      <c r="E11" s="99">
        <v>1.6479999999999999</v>
      </c>
      <c r="F11" s="100">
        <v>0.41899999999999998</v>
      </c>
      <c r="G11" s="100">
        <v>17.765999999999998</v>
      </c>
      <c r="H11" s="100">
        <v>2.2930000000000001</v>
      </c>
      <c r="I11" s="100">
        <v>9.0999999999999998E-2</v>
      </c>
      <c r="J11" s="99">
        <v>216.93299999999996</v>
      </c>
      <c r="K11" s="99">
        <v>804.44499999999994</v>
      </c>
      <c r="M11" s="106" t="s">
        <v>540</v>
      </c>
      <c r="N11" s="98">
        <v>39.472999999999999</v>
      </c>
      <c r="O11" s="98">
        <v>2.3E-2</v>
      </c>
      <c r="P11" s="98">
        <v>1.2689999999999999</v>
      </c>
      <c r="Q11" s="98">
        <v>0.65</v>
      </c>
      <c r="R11" s="98">
        <v>2.887</v>
      </c>
      <c r="S11" s="107">
        <v>2.6469999999999998</v>
      </c>
      <c r="T11" s="102">
        <v>46.948999999999998</v>
      </c>
    </row>
    <row r="12" spans="1:20" x14ac:dyDescent="0.45">
      <c r="A12" s="108" t="s">
        <v>541</v>
      </c>
      <c r="B12" s="99">
        <v>517.76900000000001</v>
      </c>
      <c r="C12" s="98">
        <v>56.834000000000003</v>
      </c>
      <c r="D12" s="99">
        <v>8.9849999999999994</v>
      </c>
      <c r="E12" s="99">
        <v>1.2110000000000001</v>
      </c>
      <c r="F12" s="100">
        <v>0.26700000000000002</v>
      </c>
      <c r="G12" s="100">
        <v>7.7629999999999999</v>
      </c>
      <c r="H12" s="100">
        <v>2.7360000000000002</v>
      </c>
      <c r="I12" s="100">
        <v>7.3999999999999996E-2</v>
      </c>
      <c r="J12" s="109">
        <v>241.08800000000002</v>
      </c>
      <c r="K12" s="109">
        <v>836.72700000000009</v>
      </c>
      <c r="M12" s="108" t="s">
        <v>541</v>
      </c>
      <c r="N12" s="98">
        <v>37.555</v>
      </c>
      <c r="O12" s="98">
        <v>1.2E-2</v>
      </c>
      <c r="P12" s="98">
        <v>0.22500000000000001</v>
      </c>
      <c r="Q12" s="98">
        <v>0.42699999999999999</v>
      </c>
      <c r="R12" s="98">
        <v>1.728</v>
      </c>
      <c r="S12" s="98">
        <v>2.2640000000000002</v>
      </c>
      <c r="T12" s="102">
        <v>42.211000000000006</v>
      </c>
    </row>
    <row r="13" spans="1:20" x14ac:dyDescent="0.45">
      <c r="A13" s="108" t="s">
        <v>542</v>
      </c>
      <c r="B13" s="99">
        <v>535.04399999999998</v>
      </c>
      <c r="C13" s="98">
        <v>51.98</v>
      </c>
      <c r="D13" s="99">
        <v>6.3559999999999999</v>
      </c>
      <c r="E13" s="99">
        <v>1.181</v>
      </c>
      <c r="F13" s="110">
        <v>0.24299999999999999</v>
      </c>
      <c r="G13" s="110">
        <v>5.5570000000000004</v>
      </c>
      <c r="H13" s="110">
        <v>2.4470000000000001</v>
      </c>
      <c r="I13" s="110">
        <v>9.9000000000000005E-2</v>
      </c>
      <c r="J13" s="111">
        <f>K13-SUM(B13:I13)</f>
        <v>234.31299999999987</v>
      </c>
      <c r="K13" s="109">
        <v>837.22</v>
      </c>
      <c r="M13" s="108" t="s">
        <v>542</v>
      </c>
      <c r="N13" s="98">
        <v>38.823999999999998</v>
      </c>
      <c r="O13" s="98">
        <v>3.5000000000000003E-2</v>
      </c>
      <c r="P13" s="98">
        <v>0.29099999999999998</v>
      </c>
      <c r="Q13" s="98">
        <v>0.52600000000000002</v>
      </c>
      <c r="R13" s="98">
        <v>1.292</v>
      </c>
      <c r="S13" s="98">
        <v>2.1869999999999976</v>
      </c>
      <c r="T13" s="112">
        <v>43.154999999999994</v>
      </c>
    </row>
    <row r="14" spans="1:20" x14ac:dyDescent="0.45">
      <c r="A14" s="108" t="s">
        <v>543</v>
      </c>
      <c r="B14" s="99">
        <v>576.19000000000005</v>
      </c>
      <c r="C14" s="98">
        <v>58.497999999999998</v>
      </c>
      <c r="D14" s="99">
        <v>7.6980000000000004</v>
      </c>
      <c r="E14" s="99">
        <v>1.51</v>
      </c>
      <c r="F14" s="100">
        <v>0.23599999999999999</v>
      </c>
      <c r="G14" s="100">
        <v>8.5069999999999997</v>
      </c>
      <c r="H14" s="100">
        <v>2.16</v>
      </c>
      <c r="I14" s="100">
        <v>0.114</v>
      </c>
      <c r="J14" s="111">
        <f>K14-SUM(B14:I14)</f>
        <v>241.42700000000002</v>
      </c>
      <c r="K14" s="109">
        <v>896.34</v>
      </c>
      <c r="M14" s="108" t="s">
        <v>543</v>
      </c>
      <c r="N14" s="98">
        <v>38.341999999999999</v>
      </c>
      <c r="O14" s="98">
        <v>0.21299999999999999</v>
      </c>
      <c r="P14" s="98">
        <v>1.421</v>
      </c>
      <c r="Q14" s="98">
        <v>0.83099999999999996</v>
      </c>
      <c r="R14" s="98">
        <v>2.4569999999999999</v>
      </c>
      <c r="S14" s="98">
        <v>2.5539999999999949</v>
      </c>
      <c r="T14" s="102">
        <v>45.817999999999998</v>
      </c>
    </row>
    <row r="15" spans="1:20" ht="25.5" x14ac:dyDescent="0.45">
      <c r="A15" s="113" t="s">
        <v>544</v>
      </c>
      <c r="B15" s="114">
        <f>B14/$K$14</f>
        <v>0.64282526719771516</v>
      </c>
      <c r="C15" s="114">
        <f t="shared" ref="C15:K15" si="0">C14/$K$14</f>
        <v>6.5263181382064842E-2</v>
      </c>
      <c r="D15" s="115">
        <f t="shared" si="0"/>
        <v>8.5882589196063994E-3</v>
      </c>
      <c r="E15" s="115">
        <f t="shared" si="0"/>
        <v>1.684628600754178E-3</v>
      </c>
      <c r="F15" s="115">
        <f t="shared" si="0"/>
        <v>2.6329294687283842E-4</v>
      </c>
      <c r="G15" s="115">
        <f t="shared" si="0"/>
        <v>9.4908182163018495E-3</v>
      </c>
      <c r="H15" s="115">
        <f t="shared" si="0"/>
        <v>2.4097998527344536E-3</v>
      </c>
      <c r="I15" s="115">
        <f t="shared" si="0"/>
        <v>1.271838811165406E-4</v>
      </c>
      <c r="J15" s="114">
        <f t="shared" si="0"/>
        <v>0.26934756900283374</v>
      </c>
      <c r="K15" s="115">
        <f t="shared" si="0"/>
        <v>1</v>
      </c>
      <c r="M15" s="113" t="s">
        <v>544</v>
      </c>
      <c r="N15" s="114">
        <v>0.83683268584399151</v>
      </c>
      <c r="O15" s="115">
        <v>4.6488279715395696E-3</v>
      </c>
      <c r="P15" s="114">
        <v>3.1014011960364924E-2</v>
      </c>
      <c r="Q15" s="115">
        <v>1.8136976734034659E-2</v>
      </c>
      <c r="R15" s="114">
        <v>5.3625212798463488E-2</v>
      </c>
      <c r="S15" s="114">
        <v>5.574228469160581E-2</v>
      </c>
      <c r="T15" s="115">
        <v>1</v>
      </c>
    </row>
    <row r="16" spans="1:20" ht="63.75" x14ac:dyDescent="0.45">
      <c r="A16" s="116" t="s">
        <v>545</v>
      </c>
      <c r="B16" s="117">
        <f>B14/B13*100-100</f>
        <v>7.6902086557367255</v>
      </c>
      <c r="C16" s="117">
        <f t="shared" ref="C16:K16" si="1">C14/C13*100-100</f>
        <v>12.539438245479033</v>
      </c>
      <c r="D16" s="117">
        <f t="shared" si="1"/>
        <v>21.113908118313418</v>
      </c>
      <c r="E16" s="117">
        <f t="shared" si="1"/>
        <v>27.85774767146485</v>
      </c>
      <c r="F16" s="117">
        <f t="shared" si="1"/>
        <v>-2.8806584362139915</v>
      </c>
      <c r="G16" s="117">
        <f t="shared" si="1"/>
        <v>53.086197588626931</v>
      </c>
      <c r="H16" s="117">
        <f t="shared" si="1"/>
        <v>-11.728647323252957</v>
      </c>
      <c r="I16" s="117">
        <f t="shared" si="1"/>
        <v>15.151515151515156</v>
      </c>
      <c r="J16" s="117">
        <f t="shared" si="1"/>
        <v>3.0361098189174811</v>
      </c>
      <c r="K16" s="117">
        <f t="shared" si="1"/>
        <v>7.0614653257208317</v>
      </c>
      <c r="M16" s="116" t="s">
        <v>545</v>
      </c>
      <c r="N16" s="118">
        <v>-1.241500103029054</v>
      </c>
      <c r="O16" s="118">
        <v>508.57142857142856</v>
      </c>
      <c r="P16" s="118">
        <v>388.31615120274921</v>
      </c>
      <c r="Q16" s="118">
        <v>57.98479087452472</v>
      </c>
      <c r="R16" s="118">
        <v>90.170278637770878</v>
      </c>
      <c r="S16" s="118">
        <v>16.780978509373455</v>
      </c>
      <c r="T16" s="118">
        <v>6.1707797474220882</v>
      </c>
    </row>
    <row r="17" spans="1:20" ht="51" x14ac:dyDescent="0.45">
      <c r="A17" s="119" t="s">
        <v>546</v>
      </c>
      <c r="B17" s="120">
        <f>((B14/B5)^(1/10)-1)*100</f>
        <v>4.325791860335837</v>
      </c>
      <c r="C17" s="120">
        <f t="shared" ref="C17:K17" si="2">((C14/C5)^(1/10)-1)*100</f>
        <v>13.439976535901144</v>
      </c>
      <c r="D17" s="120">
        <f t="shared" si="2"/>
        <v>-5.1892351981948863</v>
      </c>
      <c r="E17" s="120">
        <f t="shared" si="2"/>
        <v>-3.507723932792628</v>
      </c>
      <c r="F17" s="120">
        <f t="shared" si="2"/>
        <v>-21.130236373615929</v>
      </c>
      <c r="G17" s="120"/>
      <c r="H17" s="120"/>
      <c r="I17" s="120"/>
      <c r="J17" s="120">
        <f t="shared" si="2"/>
        <v>12.030596188762321</v>
      </c>
      <c r="K17" s="120">
        <f t="shared" si="2"/>
        <v>6.2431940687399878</v>
      </c>
      <c r="M17" s="119" t="s">
        <v>546</v>
      </c>
      <c r="N17" s="121">
        <v>4.0767903257589833</v>
      </c>
      <c r="O17" s="121"/>
      <c r="P17" s="121">
        <v>15.307298469231778</v>
      </c>
      <c r="Q17" s="121">
        <v>8.8466588687311507</v>
      </c>
      <c r="R17" s="121"/>
      <c r="S17" s="121">
        <v>-8.201699269472984</v>
      </c>
      <c r="T17" s="121">
        <v>3.5195348138282068</v>
      </c>
    </row>
    <row r="18" spans="1:20" x14ac:dyDescent="0.45">
      <c r="A18" s="86" t="s">
        <v>547</v>
      </c>
    </row>
    <row r="19" spans="1:20" x14ac:dyDescent="0.45">
      <c r="A19" s="86" t="s">
        <v>548</v>
      </c>
    </row>
    <row r="20" spans="1:20" x14ac:dyDescent="0.45">
      <c r="A20" s="122" t="s">
        <v>549</v>
      </c>
      <c r="M20" s="420" t="s">
        <v>549</v>
      </c>
      <c r="N20" s="420"/>
      <c r="O20" s="420"/>
      <c r="P20" s="420"/>
      <c r="Q20" s="420"/>
      <c r="R20" s="420"/>
      <c r="S20" s="420"/>
      <c r="T20" s="420"/>
    </row>
    <row r="21" spans="1:20" ht="48" customHeight="1" x14ac:dyDescent="0.45">
      <c r="A21" s="123" t="s">
        <v>550</v>
      </c>
      <c r="B21" s="124"/>
      <c r="C21" s="124"/>
      <c r="D21" s="124"/>
      <c r="E21" s="124"/>
      <c r="F21" s="124"/>
      <c r="G21" s="124"/>
      <c r="H21" s="124"/>
      <c r="I21" s="124"/>
      <c r="J21" s="124"/>
      <c r="M21" s="421" t="s">
        <v>551</v>
      </c>
      <c r="N21" s="421"/>
      <c r="O21" s="421"/>
      <c r="P21" s="421"/>
      <c r="Q21" s="421"/>
      <c r="R21" s="421"/>
      <c r="S21" s="421"/>
      <c r="T21" s="421"/>
    </row>
    <row r="22" spans="1:20" x14ac:dyDescent="0.45">
      <c r="A22" s="125" t="s">
        <v>552</v>
      </c>
      <c r="M22" s="126" t="s">
        <v>553</v>
      </c>
      <c r="N22" s="127"/>
      <c r="O22" s="127"/>
      <c r="P22" s="127"/>
      <c r="Q22" s="127"/>
      <c r="R22" s="127"/>
      <c r="S22" s="127"/>
      <c r="T22" s="127"/>
    </row>
    <row r="23" spans="1:20" x14ac:dyDescent="0.45">
      <c r="M23" s="422" t="s">
        <v>554</v>
      </c>
      <c r="N23" s="422"/>
      <c r="O23" s="422"/>
      <c r="P23" s="422"/>
      <c r="Q23" s="422"/>
      <c r="R23" s="422"/>
      <c r="S23" s="422"/>
      <c r="T23" s="422"/>
    </row>
  </sheetData>
  <mergeCells count="5">
    <mergeCell ref="A1:K1"/>
    <mergeCell ref="M1:T1"/>
    <mergeCell ref="M20:T20"/>
    <mergeCell ref="M21:T21"/>
    <mergeCell ref="M23:T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8"/>
  <sheetViews>
    <sheetView workbookViewId="0">
      <selection sqref="A1:J1"/>
    </sheetView>
  </sheetViews>
  <sheetFormatPr defaultColWidth="9.1328125" defaultRowHeight="14.25" x14ac:dyDescent="0.45"/>
  <cols>
    <col min="1" max="1" width="30" style="11" customWidth="1"/>
    <col min="2" max="2" width="15.86328125" style="11" customWidth="1"/>
    <col min="3" max="10" width="14" style="11" customWidth="1"/>
    <col min="11" max="16384" width="9.1328125" style="11"/>
  </cols>
  <sheetData>
    <row r="1" spans="1:10" ht="15" customHeight="1" x14ac:dyDescent="0.45">
      <c r="A1" s="424" t="s">
        <v>555</v>
      </c>
      <c r="B1" s="425"/>
      <c r="C1" s="425"/>
      <c r="D1" s="425"/>
      <c r="E1" s="425"/>
      <c r="F1" s="425"/>
      <c r="G1" s="425"/>
      <c r="H1" s="425"/>
      <c r="I1" s="425"/>
      <c r="J1" s="426"/>
    </row>
    <row r="2" spans="1:10" ht="15" customHeight="1" thickBot="1" x14ac:dyDescent="0.5">
      <c r="A2" s="427" t="s">
        <v>556</v>
      </c>
      <c r="B2" s="428"/>
      <c r="C2" s="428"/>
      <c r="D2" s="428"/>
      <c r="E2" s="428"/>
      <c r="F2" s="428"/>
      <c r="G2" s="428"/>
      <c r="H2" s="428"/>
      <c r="I2" s="428"/>
      <c r="J2" s="429"/>
    </row>
    <row r="3" spans="1:10" ht="13.5" customHeight="1" thickBot="1" x14ac:dyDescent="0.5">
      <c r="A3" s="430" t="s">
        <v>557</v>
      </c>
      <c r="B3" s="432" t="s">
        <v>529</v>
      </c>
      <c r="C3" s="433"/>
      <c r="D3" s="434"/>
      <c r="E3" s="432" t="s">
        <v>558</v>
      </c>
      <c r="F3" s="433"/>
      <c r="G3" s="434"/>
      <c r="H3" s="432" t="s">
        <v>559</v>
      </c>
      <c r="I3" s="433"/>
      <c r="J3" s="434"/>
    </row>
    <row r="4" spans="1:10" ht="13.5" customHeight="1" thickBot="1" x14ac:dyDescent="0.5">
      <c r="A4" s="431"/>
      <c r="B4" s="128" t="s">
        <v>560</v>
      </c>
      <c r="C4" s="128" t="s">
        <v>561</v>
      </c>
      <c r="D4" s="128" t="s">
        <v>562</v>
      </c>
      <c r="E4" s="128" t="s">
        <v>560</v>
      </c>
      <c r="F4" s="128" t="s">
        <v>561</v>
      </c>
      <c r="G4" s="128" t="s">
        <v>562</v>
      </c>
      <c r="H4" s="128" t="s">
        <v>560</v>
      </c>
      <c r="I4" s="128" t="s">
        <v>561</v>
      </c>
      <c r="J4" s="128" t="s">
        <v>562</v>
      </c>
    </row>
    <row r="5" spans="1:10" ht="14.65" thickBot="1" x14ac:dyDescent="0.5">
      <c r="A5" s="129" t="s">
        <v>563</v>
      </c>
      <c r="B5" s="130">
        <v>380581</v>
      </c>
      <c r="C5" s="131">
        <v>202871</v>
      </c>
      <c r="D5" s="130">
        <v>177710</v>
      </c>
      <c r="E5" s="131">
        <v>237093</v>
      </c>
      <c r="F5" s="130">
        <v>126287</v>
      </c>
      <c r="G5" s="131">
        <v>110806</v>
      </c>
      <c r="H5" s="130">
        <v>143488</v>
      </c>
      <c r="I5" s="131">
        <v>76584</v>
      </c>
      <c r="J5" s="130">
        <v>66904</v>
      </c>
    </row>
    <row r="6" spans="1:10" ht="14.65" thickBot="1" x14ac:dyDescent="0.5">
      <c r="A6" s="129" t="s">
        <v>564</v>
      </c>
      <c r="B6" s="130">
        <v>49386799</v>
      </c>
      <c r="C6" s="131">
        <v>24738068</v>
      </c>
      <c r="D6" s="130">
        <v>24648731</v>
      </c>
      <c r="E6" s="131">
        <v>34776389</v>
      </c>
      <c r="F6" s="130">
        <v>17445803</v>
      </c>
      <c r="G6" s="131">
        <v>17330586</v>
      </c>
      <c r="H6" s="130">
        <v>14610410</v>
      </c>
      <c r="I6" s="131">
        <v>7292265</v>
      </c>
      <c r="J6" s="130">
        <v>7318145</v>
      </c>
    </row>
    <row r="7" spans="1:10" ht="14.65" thickBot="1" x14ac:dyDescent="0.5">
      <c r="A7" s="129" t="s">
        <v>565</v>
      </c>
      <c r="B7" s="130">
        <v>84580777</v>
      </c>
      <c r="C7" s="131">
        <v>42442146</v>
      </c>
      <c r="D7" s="130">
        <v>42138631</v>
      </c>
      <c r="E7" s="131">
        <v>56361702</v>
      </c>
      <c r="F7" s="130">
        <v>28243241</v>
      </c>
      <c r="G7" s="131">
        <v>28118461</v>
      </c>
      <c r="H7" s="130">
        <v>28219075</v>
      </c>
      <c r="I7" s="131">
        <v>14198905</v>
      </c>
      <c r="J7" s="130">
        <v>14020170</v>
      </c>
    </row>
    <row r="8" spans="1:10" ht="14.65" thickBot="1" x14ac:dyDescent="0.5">
      <c r="A8" s="132" t="s">
        <v>566</v>
      </c>
      <c r="B8" s="133">
        <v>1383727</v>
      </c>
      <c r="C8" s="131">
        <v>713912</v>
      </c>
      <c r="D8" s="130">
        <v>669815</v>
      </c>
      <c r="E8" s="131">
        <v>1066358</v>
      </c>
      <c r="F8" s="130">
        <v>546011</v>
      </c>
      <c r="G8" s="131">
        <v>520347</v>
      </c>
      <c r="H8" s="130">
        <v>317369</v>
      </c>
      <c r="I8" s="131">
        <v>167901</v>
      </c>
      <c r="J8" s="130">
        <v>149468</v>
      </c>
    </row>
    <row r="9" spans="1:10" ht="14.65" thickBot="1" x14ac:dyDescent="0.5">
      <c r="A9" s="132" t="s">
        <v>567</v>
      </c>
      <c r="B9" s="133">
        <v>31205576</v>
      </c>
      <c r="C9" s="131">
        <v>15939443</v>
      </c>
      <c r="D9" s="130">
        <v>15266133</v>
      </c>
      <c r="E9" s="131">
        <v>26807034</v>
      </c>
      <c r="F9" s="130">
        <v>13678989</v>
      </c>
      <c r="G9" s="131">
        <v>13128045</v>
      </c>
      <c r="H9" s="130">
        <v>4398542</v>
      </c>
      <c r="I9" s="131">
        <v>2260454</v>
      </c>
      <c r="J9" s="130">
        <v>2138088</v>
      </c>
    </row>
    <row r="10" spans="1:10" ht="12.75" customHeight="1" thickBot="1" x14ac:dyDescent="0.5">
      <c r="A10" s="129" t="s">
        <v>568</v>
      </c>
      <c r="B10" s="130">
        <v>104099452</v>
      </c>
      <c r="C10" s="131">
        <v>54278157</v>
      </c>
      <c r="D10" s="130">
        <v>49821295</v>
      </c>
      <c r="E10" s="131">
        <v>92341436</v>
      </c>
      <c r="F10" s="130">
        <v>48073850</v>
      </c>
      <c r="G10" s="131">
        <v>44267586</v>
      </c>
      <c r="H10" s="130">
        <v>11758016</v>
      </c>
      <c r="I10" s="131">
        <v>6204307</v>
      </c>
      <c r="J10" s="130">
        <v>5553709</v>
      </c>
    </row>
    <row r="11" spans="1:10" ht="12.75" customHeight="1" thickBot="1" x14ac:dyDescent="0.5">
      <c r="A11" s="129" t="s">
        <v>569</v>
      </c>
      <c r="B11" s="130">
        <v>1055450</v>
      </c>
      <c r="C11" s="131">
        <v>580663</v>
      </c>
      <c r="D11" s="130">
        <v>474787</v>
      </c>
      <c r="E11" s="131">
        <v>28991</v>
      </c>
      <c r="F11" s="130">
        <v>17150</v>
      </c>
      <c r="G11" s="131">
        <v>11841</v>
      </c>
      <c r="H11" s="130">
        <v>1026459</v>
      </c>
      <c r="I11" s="131">
        <v>563513</v>
      </c>
      <c r="J11" s="130">
        <v>462946</v>
      </c>
    </row>
    <row r="12" spans="1:10" ht="12.75" customHeight="1" thickBot="1" x14ac:dyDescent="0.5">
      <c r="A12" s="129" t="s">
        <v>570</v>
      </c>
      <c r="B12" s="130">
        <v>25545198</v>
      </c>
      <c r="C12" s="131">
        <v>12832895</v>
      </c>
      <c r="D12" s="130">
        <v>12712303</v>
      </c>
      <c r="E12" s="131">
        <v>19607961</v>
      </c>
      <c r="F12" s="130">
        <v>9797426</v>
      </c>
      <c r="G12" s="131">
        <v>9810535</v>
      </c>
      <c r="H12" s="130">
        <v>5937237</v>
      </c>
      <c r="I12" s="131">
        <v>3035469</v>
      </c>
      <c r="J12" s="130">
        <v>2901768</v>
      </c>
    </row>
    <row r="13" spans="1:10" ht="12.75" customHeight="1" thickBot="1" x14ac:dyDescent="0.5">
      <c r="A13" s="129" t="s">
        <v>571</v>
      </c>
      <c r="B13" s="130">
        <v>343709</v>
      </c>
      <c r="C13" s="131">
        <v>193760</v>
      </c>
      <c r="D13" s="130">
        <v>149949</v>
      </c>
      <c r="E13" s="131">
        <v>183114</v>
      </c>
      <c r="F13" s="130">
        <v>98305</v>
      </c>
      <c r="G13" s="131">
        <v>84809</v>
      </c>
      <c r="H13" s="130">
        <v>160595</v>
      </c>
      <c r="I13" s="131">
        <v>95455</v>
      </c>
      <c r="J13" s="130">
        <v>65140</v>
      </c>
    </row>
    <row r="14" spans="1:10" ht="12.75" customHeight="1" thickBot="1" x14ac:dyDescent="0.5">
      <c r="A14" s="129" t="s">
        <v>572</v>
      </c>
      <c r="B14" s="130">
        <v>243247</v>
      </c>
      <c r="C14" s="131">
        <v>150301</v>
      </c>
      <c r="D14" s="130">
        <v>92946</v>
      </c>
      <c r="E14" s="131">
        <v>60396</v>
      </c>
      <c r="F14" s="130">
        <v>32395</v>
      </c>
      <c r="G14" s="131">
        <v>28001</v>
      </c>
      <c r="H14" s="130">
        <v>182851</v>
      </c>
      <c r="I14" s="131">
        <v>117906</v>
      </c>
      <c r="J14" s="130">
        <v>64945</v>
      </c>
    </row>
    <row r="15" spans="1:10" ht="12.75" customHeight="1" thickBot="1" x14ac:dyDescent="0.5">
      <c r="A15" s="129" t="s">
        <v>573</v>
      </c>
      <c r="B15" s="130">
        <v>16787941</v>
      </c>
      <c r="C15" s="131">
        <v>8987326</v>
      </c>
      <c r="D15" s="130">
        <v>7800615</v>
      </c>
      <c r="E15" s="131">
        <v>419042</v>
      </c>
      <c r="F15" s="130">
        <v>226321</v>
      </c>
      <c r="G15" s="131">
        <v>192721</v>
      </c>
      <c r="H15" s="130">
        <v>16368899</v>
      </c>
      <c r="I15" s="131">
        <v>8761005</v>
      </c>
      <c r="J15" s="130">
        <v>7607894</v>
      </c>
    </row>
    <row r="16" spans="1:10" ht="12.75" customHeight="1" thickBot="1" x14ac:dyDescent="0.5">
      <c r="A16" s="129" t="s">
        <v>574</v>
      </c>
      <c r="B16" s="130">
        <v>1458545</v>
      </c>
      <c r="C16" s="131">
        <v>739140</v>
      </c>
      <c r="D16" s="130">
        <v>719405</v>
      </c>
      <c r="E16" s="131">
        <v>551731</v>
      </c>
      <c r="F16" s="130">
        <v>275436</v>
      </c>
      <c r="G16" s="131">
        <v>276295</v>
      </c>
      <c r="H16" s="130">
        <v>906814</v>
      </c>
      <c r="I16" s="131">
        <v>463704</v>
      </c>
      <c r="J16" s="130">
        <v>443110</v>
      </c>
    </row>
    <row r="17" spans="1:10" ht="12.75" customHeight="1" thickBot="1" x14ac:dyDescent="0.5">
      <c r="A17" s="129" t="s">
        <v>575</v>
      </c>
      <c r="B17" s="130">
        <v>60439692</v>
      </c>
      <c r="C17" s="131">
        <v>31491260</v>
      </c>
      <c r="D17" s="130">
        <v>28948432</v>
      </c>
      <c r="E17" s="131">
        <v>34694609</v>
      </c>
      <c r="F17" s="130">
        <v>17799159</v>
      </c>
      <c r="G17" s="131">
        <v>16895450</v>
      </c>
      <c r="H17" s="130">
        <v>25745083</v>
      </c>
      <c r="I17" s="131">
        <v>13692101</v>
      </c>
      <c r="J17" s="130">
        <v>12052982</v>
      </c>
    </row>
    <row r="18" spans="1:10" ht="12.75" customHeight="1" thickBot="1" x14ac:dyDescent="0.5">
      <c r="A18" s="129" t="s">
        <v>576</v>
      </c>
      <c r="B18" s="130">
        <v>25351462</v>
      </c>
      <c r="C18" s="131">
        <v>13494734</v>
      </c>
      <c r="D18" s="130">
        <v>11856728</v>
      </c>
      <c r="E18" s="131">
        <v>16509359</v>
      </c>
      <c r="F18" s="130">
        <v>8774006</v>
      </c>
      <c r="G18" s="131">
        <v>7735353</v>
      </c>
      <c r="H18" s="130">
        <v>8842103</v>
      </c>
      <c r="I18" s="131">
        <v>4720728</v>
      </c>
      <c r="J18" s="130">
        <v>4121375</v>
      </c>
    </row>
    <row r="19" spans="1:10" ht="12.75" customHeight="1" thickBot="1" x14ac:dyDescent="0.5">
      <c r="A19" s="129" t="s">
        <v>577</v>
      </c>
      <c r="B19" s="130">
        <v>6864602</v>
      </c>
      <c r="C19" s="131">
        <v>3481873</v>
      </c>
      <c r="D19" s="130">
        <v>3382729</v>
      </c>
      <c r="E19" s="131">
        <v>6176050</v>
      </c>
      <c r="F19" s="130">
        <v>3110345</v>
      </c>
      <c r="G19" s="131">
        <v>3065705</v>
      </c>
      <c r="H19" s="130">
        <v>688552</v>
      </c>
      <c r="I19" s="131">
        <v>371528</v>
      </c>
      <c r="J19" s="130">
        <v>317024</v>
      </c>
    </row>
    <row r="20" spans="1:10" ht="12.75" customHeight="1" thickBot="1" x14ac:dyDescent="0.5">
      <c r="A20" s="129" t="s">
        <v>578</v>
      </c>
      <c r="B20" s="130">
        <v>12541302</v>
      </c>
      <c r="C20" s="131">
        <v>6640662</v>
      </c>
      <c r="D20" s="130">
        <v>5900640</v>
      </c>
      <c r="E20" s="131">
        <v>9108060</v>
      </c>
      <c r="F20" s="130">
        <v>4774477</v>
      </c>
      <c r="G20" s="131">
        <v>4333583</v>
      </c>
      <c r="H20" s="130">
        <v>3433242</v>
      </c>
      <c r="I20" s="131">
        <v>1866185</v>
      </c>
      <c r="J20" s="130">
        <v>1567057</v>
      </c>
    </row>
    <row r="21" spans="1:10" ht="12.75" customHeight="1" thickBot="1" x14ac:dyDescent="0.5">
      <c r="A21" s="129" t="s">
        <v>579</v>
      </c>
      <c r="B21" s="130">
        <v>32988134</v>
      </c>
      <c r="C21" s="131">
        <v>16930315</v>
      </c>
      <c r="D21" s="130">
        <v>16057819</v>
      </c>
      <c r="E21" s="131">
        <v>25055073</v>
      </c>
      <c r="F21" s="130">
        <v>12776486</v>
      </c>
      <c r="G21" s="131">
        <v>12278587</v>
      </c>
      <c r="H21" s="130">
        <v>7933061</v>
      </c>
      <c r="I21" s="131">
        <v>4153829</v>
      </c>
      <c r="J21" s="130">
        <v>3779232</v>
      </c>
    </row>
    <row r="22" spans="1:10" ht="12.75" customHeight="1" thickBot="1" x14ac:dyDescent="0.5">
      <c r="A22" s="129" t="s">
        <v>580</v>
      </c>
      <c r="B22" s="130">
        <v>61095297</v>
      </c>
      <c r="C22" s="131">
        <v>30966657</v>
      </c>
      <c r="D22" s="130">
        <v>30128640</v>
      </c>
      <c r="E22" s="131">
        <v>37469335</v>
      </c>
      <c r="F22" s="130">
        <v>18929354</v>
      </c>
      <c r="G22" s="131">
        <v>18539981</v>
      </c>
      <c r="H22" s="130">
        <v>23625962</v>
      </c>
      <c r="I22" s="131">
        <v>12037303</v>
      </c>
      <c r="J22" s="130">
        <v>11588659</v>
      </c>
    </row>
    <row r="23" spans="1:10" ht="12.75" customHeight="1" thickBot="1" x14ac:dyDescent="0.5">
      <c r="A23" s="129" t="s">
        <v>581</v>
      </c>
      <c r="B23" s="130">
        <v>33406061</v>
      </c>
      <c r="C23" s="131">
        <v>16027412</v>
      </c>
      <c r="D23" s="130">
        <v>17378649</v>
      </c>
      <c r="E23" s="131">
        <v>17471135</v>
      </c>
      <c r="F23" s="130">
        <v>8408054</v>
      </c>
      <c r="G23" s="131">
        <v>9063081</v>
      </c>
      <c r="H23" s="130">
        <v>15934926</v>
      </c>
      <c r="I23" s="131">
        <v>7619358</v>
      </c>
      <c r="J23" s="130">
        <v>8315568</v>
      </c>
    </row>
    <row r="24" spans="1:10" ht="12.75" customHeight="1" thickBot="1" x14ac:dyDescent="0.5">
      <c r="A24" s="129" t="s">
        <v>582</v>
      </c>
      <c r="B24" s="130">
        <v>64473</v>
      </c>
      <c r="C24" s="131">
        <v>33123</v>
      </c>
      <c r="D24" s="130">
        <v>31350</v>
      </c>
      <c r="E24" s="131">
        <v>14141</v>
      </c>
      <c r="F24" s="130">
        <v>7243</v>
      </c>
      <c r="G24" s="131">
        <v>6898</v>
      </c>
      <c r="H24" s="130">
        <v>50332</v>
      </c>
      <c r="I24" s="131">
        <v>25880</v>
      </c>
      <c r="J24" s="130">
        <v>24452</v>
      </c>
    </row>
    <row r="25" spans="1:10" ht="12.75" customHeight="1" thickBot="1" x14ac:dyDescent="0.5">
      <c r="A25" s="129" t="s">
        <v>583</v>
      </c>
      <c r="B25" s="130">
        <v>72626809</v>
      </c>
      <c r="C25" s="131">
        <v>37612306</v>
      </c>
      <c r="D25" s="130">
        <v>35014503</v>
      </c>
      <c r="E25" s="131">
        <v>52557404</v>
      </c>
      <c r="F25" s="130">
        <v>27149388</v>
      </c>
      <c r="G25" s="131">
        <v>25408016</v>
      </c>
      <c r="H25" s="130">
        <v>20069405</v>
      </c>
      <c r="I25" s="131">
        <v>10462918</v>
      </c>
      <c r="J25" s="130">
        <v>9606487</v>
      </c>
    </row>
    <row r="26" spans="1:10" ht="12.75" customHeight="1" thickBot="1" x14ac:dyDescent="0.5">
      <c r="A26" s="129" t="s">
        <v>584</v>
      </c>
      <c r="B26" s="130">
        <v>112374333</v>
      </c>
      <c r="C26" s="131">
        <v>58243056</v>
      </c>
      <c r="D26" s="130">
        <v>54131277</v>
      </c>
      <c r="E26" s="131">
        <v>61556074</v>
      </c>
      <c r="F26" s="130">
        <v>31539034</v>
      </c>
      <c r="G26" s="131">
        <v>30017040</v>
      </c>
      <c r="H26" s="130">
        <v>50818259</v>
      </c>
      <c r="I26" s="131">
        <v>26704022</v>
      </c>
      <c r="J26" s="130">
        <v>24114237</v>
      </c>
    </row>
    <row r="27" spans="1:10" ht="14.65" thickBot="1" x14ac:dyDescent="0.5">
      <c r="A27" s="132" t="s">
        <v>585</v>
      </c>
      <c r="B27" s="133">
        <v>2855794</v>
      </c>
      <c r="C27" s="131">
        <v>1438586</v>
      </c>
      <c r="D27" s="130">
        <v>1417208</v>
      </c>
      <c r="E27" s="131">
        <v>2021640</v>
      </c>
      <c r="F27" s="130">
        <v>1026884</v>
      </c>
      <c r="G27" s="131">
        <v>994756</v>
      </c>
      <c r="H27" s="130">
        <v>834154</v>
      </c>
      <c r="I27" s="131">
        <v>411702</v>
      </c>
      <c r="J27" s="130">
        <v>422452</v>
      </c>
    </row>
    <row r="28" spans="1:10" ht="14.65" thickBot="1" x14ac:dyDescent="0.5">
      <c r="A28" s="132" t="s">
        <v>586</v>
      </c>
      <c r="B28" s="133">
        <v>2966889</v>
      </c>
      <c r="C28" s="131">
        <v>1491832</v>
      </c>
      <c r="D28" s="130">
        <v>1475057</v>
      </c>
      <c r="E28" s="131">
        <v>2371439</v>
      </c>
      <c r="F28" s="130">
        <v>1194260</v>
      </c>
      <c r="G28" s="131">
        <v>1177179</v>
      </c>
      <c r="H28" s="130">
        <v>595450</v>
      </c>
      <c r="I28" s="131">
        <v>297572</v>
      </c>
      <c r="J28" s="130">
        <v>297878</v>
      </c>
    </row>
    <row r="29" spans="1:10" ht="14.65" thickBot="1" x14ac:dyDescent="0.5">
      <c r="A29" s="132" t="s">
        <v>587</v>
      </c>
      <c r="B29" s="133">
        <v>1097206</v>
      </c>
      <c r="C29" s="131">
        <v>555339</v>
      </c>
      <c r="D29" s="130">
        <v>541867</v>
      </c>
      <c r="E29" s="131">
        <v>525435</v>
      </c>
      <c r="F29" s="130">
        <v>269135</v>
      </c>
      <c r="G29" s="131">
        <v>256300</v>
      </c>
      <c r="H29" s="130">
        <v>571771</v>
      </c>
      <c r="I29" s="131">
        <v>286204</v>
      </c>
      <c r="J29" s="130">
        <v>285567</v>
      </c>
    </row>
    <row r="30" spans="1:10" ht="14.65" thickBot="1" x14ac:dyDescent="0.5">
      <c r="A30" s="132" t="s">
        <v>588</v>
      </c>
      <c r="B30" s="133">
        <v>1978502</v>
      </c>
      <c r="C30" s="131">
        <v>1024649</v>
      </c>
      <c r="D30" s="130">
        <v>953853</v>
      </c>
      <c r="E30" s="131">
        <v>1407536</v>
      </c>
      <c r="F30" s="130">
        <v>725472</v>
      </c>
      <c r="G30" s="131">
        <v>682064</v>
      </c>
      <c r="H30" s="130">
        <v>570966</v>
      </c>
      <c r="I30" s="131">
        <v>299177</v>
      </c>
      <c r="J30" s="130">
        <v>271789</v>
      </c>
    </row>
    <row r="31" spans="1:10" ht="12.75" customHeight="1" thickBot="1" x14ac:dyDescent="0.5">
      <c r="A31" s="129" t="s">
        <v>589</v>
      </c>
      <c r="B31" s="130">
        <v>41974218</v>
      </c>
      <c r="C31" s="131">
        <v>21212136</v>
      </c>
      <c r="D31" s="130">
        <v>20762082</v>
      </c>
      <c r="E31" s="131">
        <v>34970562</v>
      </c>
      <c r="F31" s="130">
        <v>17586203</v>
      </c>
      <c r="G31" s="131">
        <v>17384359</v>
      </c>
      <c r="H31" s="130">
        <v>7003656</v>
      </c>
      <c r="I31" s="131">
        <v>3625933</v>
      </c>
      <c r="J31" s="130">
        <v>3377723</v>
      </c>
    </row>
    <row r="32" spans="1:10" ht="12.75" customHeight="1" thickBot="1" x14ac:dyDescent="0.5">
      <c r="A32" s="129" t="s">
        <v>590</v>
      </c>
      <c r="B32" s="130">
        <v>1247953</v>
      </c>
      <c r="C32" s="131">
        <v>612511</v>
      </c>
      <c r="D32" s="130">
        <v>635442</v>
      </c>
      <c r="E32" s="131">
        <v>395200</v>
      </c>
      <c r="F32" s="130">
        <v>194907</v>
      </c>
      <c r="G32" s="131">
        <v>200293</v>
      </c>
      <c r="H32" s="130">
        <v>852753</v>
      </c>
      <c r="I32" s="131">
        <v>417604</v>
      </c>
      <c r="J32" s="130">
        <v>435149</v>
      </c>
    </row>
    <row r="33" spans="1:10" ht="12.75" customHeight="1" thickBot="1" x14ac:dyDescent="0.5">
      <c r="A33" s="129" t="s">
        <v>591</v>
      </c>
      <c r="B33" s="130">
        <v>27743338</v>
      </c>
      <c r="C33" s="131">
        <v>14639465</v>
      </c>
      <c r="D33" s="130">
        <v>13103873</v>
      </c>
      <c r="E33" s="131">
        <v>17344192</v>
      </c>
      <c r="F33" s="130">
        <v>9093476</v>
      </c>
      <c r="G33" s="131">
        <v>8250716</v>
      </c>
      <c r="H33" s="130">
        <v>10399146</v>
      </c>
      <c r="I33" s="131">
        <v>5545989</v>
      </c>
      <c r="J33" s="130">
        <v>4853157</v>
      </c>
    </row>
    <row r="34" spans="1:10" ht="12.75" customHeight="1" thickBot="1" x14ac:dyDescent="0.5">
      <c r="A34" s="129" t="s">
        <v>592</v>
      </c>
      <c r="B34" s="130">
        <v>68548437</v>
      </c>
      <c r="C34" s="131">
        <v>35550997</v>
      </c>
      <c r="D34" s="130">
        <v>32997440</v>
      </c>
      <c r="E34" s="131">
        <v>51500352</v>
      </c>
      <c r="F34" s="130">
        <v>26641747</v>
      </c>
      <c r="G34" s="131">
        <v>24858605</v>
      </c>
      <c r="H34" s="130">
        <v>17048085</v>
      </c>
      <c r="I34" s="131">
        <v>8909250</v>
      </c>
      <c r="J34" s="130">
        <v>8138835</v>
      </c>
    </row>
    <row r="35" spans="1:10" ht="14.65" thickBot="1" x14ac:dyDescent="0.5">
      <c r="A35" s="132" t="s">
        <v>593</v>
      </c>
      <c r="B35" s="133">
        <v>610577</v>
      </c>
      <c r="C35" s="131">
        <v>323070</v>
      </c>
      <c r="D35" s="130">
        <v>287507</v>
      </c>
      <c r="E35" s="131">
        <v>456999</v>
      </c>
      <c r="F35" s="130">
        <v>242797</v>
      </c>
      <c r="G35" s="131">
        <v>214202</v>
      </c>
      <c r="H35" s="130">
        <v>153578</v>
      </c>
      <c r="I35" s="131">
        <v>80273</v>
      </c>
      <c r="J35" s="130">
        <v>73305</v>
      </c>
    </row>
    <row r="36" spans="1:10" ht="12.75" customHeight="1" thickBot="1" x14ac:dyDescent="0.5">
      <c r="A36" s="129" t="s">
        <v>594</v>
      </c>
      <c r="B36" s="130">
        <v>72147030</v>
      </c>
      <c r="C36" s="131">
        <v>36137975</v>
      </c>
      <c r="D36" s="130">
        <v>36009055</v>
      </c>
      <c r="E36" s="131">
        <v>37229590</v>
      </c>
      <c r="F36" s="130">
        <v>18679065</v>
      </c>
      <c r="G36" s="131">
        <v>18550525</v>
      </c>
      <c r="H36" s="130">
        <v>34917440</v>
      </c>
      <c r="I36" s="131">
        <v>17458910</v>
      </c>
      <c r="J36" s="130">
        <v>17458530</v>
      </c>
    </row>
    <row r="37" spans="1:10" ht="12.75" customHeight="1" thickBot="1" x14ac:dyDescent="0.5">
      <c r="A37" s="129" t="s">
        <v>595</v>
      </c>
      <c r="B37" s="130">
        <v>35193978</v>
      </c>
      <c r="C37" s="131">
        <v>17704078</v>
      </c>
      <c r="D37" s="130">
        <v>17489900</v>
      </c>
      <c r="E37" s="131">
        <v>21585313</v>
      </c>
      <c r="F37" s="130">
        <v>10797438</v>
      </c>
      <c r="G37" s="131">
        <v>10787875</v>
      </c>
      <c r="H37" s="130">
        <v>13608665</v>
      </c>
      <c r="I37" s="131">
        <v>6906640</v>
      </c>
      <c r="J37" s="130">
        <v>6702025</v>
      </c>
    </row>
    <row r="38" spans="1:10" ht="14.65" thickBot="1" x14ac:dyDescent="0.5">
      <c r="A38" s="132" t="s">
        <v>596</v>
      </c>
      <c r="B38" s="133">
        <v>3673917</v>
      </c>
      <c r="C38" s="131">
        <v>1874376</v>
      </c>
      <c r="D38" s="130">
        <v>1799541</v>
      </c>
      <c r="E38" s="131">
        <v>2712464</v>
      </c>
      <c r="F38" s="130">
        <v>1387173</v>
      </c>
      <c r="G38" s="131">
        <v>1325291</v>
      </c>
      <c r="H38" s="130">
        <v>961453</v>
      </c>
      <c r="I38" s="131">
        <v>487203</v>
      </c>
      <c r="J38" s="130">
        <v>474250</v>
      </c>
    </row>
    <row r="39" spans="1:10" ht="12.75" customHeight="1" thickBot="1" x14ac:dyDescent="0.5">
      <c r="A39" s="129" t="s">
        <v>597</v>
      </c>
      <c r="B39" s="130">
        <v>199812341</v>
      </c>
      <c r="C39" s="131">
        <v>104480510</v>
      </c>
      <c r="D39" s="130">
        <v>95331831</v>
      </c>
      <c r="E39" s="131">
        <v>155317278</v>
      </c>
      <c r="F39" s="130">
        <v>80992995</v>
      </c>
      <c r="G39" s="131">
        <v>74324283</v>
      </c>
      <c r="H39" s="130">
        <v>44495063</v>
      </c>
      <c r="I39" s="131">
        <v>23487515</v>
      </c>
      <c r="J39" s="130">
        <v>21007548</v>
      </c>
    </row>
    <row r="40" spans="1:10" ht="12.75" customHeight="1" thickBot="1" x14ac:dyDescent="0.5">
      <c r="A40" s="129" t="s">
        <v>598</v>
      </c>
      <c r="B40" s="130">
        <v>10086292</v>
      </c>
      <c r="C40" s="131">
        <v>5137773</v>
      </c>
      <c r="D40" s="130">
        <v>4948519</v>
      </c>
      <c r="E40" s="131">
        <v>7036954</v>
      </c>
      <c r="F40" s="130">
        <v>3519042</v>
      </c>
      <c r="G40" s="131">
        <v>3517912</v>
      </c>
      <c r="H40" s="130">
        <v>3049338</v>
      </c>
      <c r="I40" s="131">
        <v>1618731</v>
      </c>
      <c r="J40" s="130">
        <v>1430607</v>
      </c>
    </row>
    <row r="41" spans="1:10" ht="12.75" customHeight="1" thickBot="1" x14ac:dyDescent="0.5">
      <c r="A41" s="129" t="s">
        <v>599</v>
      </c>
      <c r="B41" s="130">
        <v>91276115</v>
      </c>
      <c r="C41" s="131">
        <v>46809027</v>
      </c>
      <c r="D41" s="130">
        <v>44467088</v>
      </c>
      <c r="E41" s="131">
        <v>62183113</v>
      </c>
      <c r="F41" s="130">
        <v>31844945</v>
      </c>
      <c r="G41" s="131">
        <v>30338168</v>
      </c>
      <c r="H41" s="130">
        <v>29093002</v>
      </c>
      <c r="I41" s="131">
        <v>14964082</v>
      </c>
      <c r="J41" s="130">
        <v>14128920</v>
      </c>
    </row>
    <row r="42" spans="1:10" ht="12.75" customHeight="1" thickBot="1" x14ac:dyDescent="0.5">
      <c r="A42" s="134" t="s">
        <v>600</v>
      </c>
      <c r="B42" s="135">
        <v>1210854977</v>
      </c>
      <c r="C42" s="136">
        <v>623270258</v>
      </c>
      <c r="D42" s="135">
        <v>587584719</v>
      </c>
      <c r="E42" s="136">
        <v>833748852</v>
      </c>
      <c r="F42" s="135">
        <v>427781058</v>
      </c>
      <c r="G42" s="136">
        <v>405967794</v>
      </c>
      <c r="H42" s="135">
        <v>377106125</v>
      </c>
      <c r="I42" s="136">
        <v>195489200</v>
      </c>
      <c r="J42" s="135">
        <v>181616925</v>
      </c>
    </row>
    <row r="43" spans="1:10" ht="12.75" customHeight="1" x14ac:dyDescent="0.45">
      <c r="A43" s="137"/>
      <c r="B43" s="137"/>
      <c r="C43" s="137"/>
      <c r="D43" s="137"/>
      <c r="E43" s="137"/>
      <c r="F43" s="137"/>
      <c r="G43" s="137"/>
      <c r="H43" s="137"/>
      <c r="I43" s="137"/>
      <c r="J43" s="137"/>
    </row>
    <row r="44" spans="1:10" ht="12.75" customHeight="1" x14ac:dyDescent="0.45">
      <c r="A44" s="423" t="s">
        <v>601</v>
      </c>
      <c r="B44" s="423"/>
      <c r="C44" s="423"/>
      <c r="D44" s="138"/>
      <c r="E44" s="138"/>
      <c r="F44" s="138"/>
      <c r="G44" s="138"/>
      <c r="H44" s="138"/>
      <c r="I44" s="138"/>
      <c r="J44" s="138"/>
    </row>
    <row r="45" spans="1:10" ht="12.75" customHeight="1" x14ac:dyDescent="0.45">
      <c r="A45" s="138"/>
      <c r="B45" s="138"/>
      <c r="C45" s="138"/>
      <c r="D45" s="138"/>
      <c r="E45" s="138"/>
      <c r="F45" s="138"/>
      <c r="G45" s="138"/>
      <c r="H45" s="138"/>
      <c r="I45" s="138"/>
      <c r="J45" s="138"/>
    </row>
    <row r="47" spans="1:10" x14ac:dyDescent="0.45">
      <c r="A47" s="86" t="s">
        <v>602</v>
      </c>
      <c r="F47" s="11" t="s">
        <v>603</v>
      </c>
      <c r="G47" s="11">
        <f>SUM(B8,B9,B27:B30,B35,B38)</f>
        <v>45772188</v>
      </c>
    </row>
    <row r="48" spans="1:10" x14ac:dyDescent="0.45">
      <c r="A48" s="86" t="s">
        <v>604</v>
      </c>
      <c r="F48" s="11" t="s">
        <v>605</v>
      </c>
      <c r="G48" s="11">
        <f>B42-G47</f>
        <v>1165082789</v>
      </c>
    </row>
  </sheetData>
  <mergeCells count="7">
    <mergeCell ref="A44:C44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37"/>
  <sheetViews>
    <sheetView workbookViewId="0">
      <selection activeCell="H17" sqref="H17"/>
    </sheetView>
  </sheetViews>
  <sheetFormatPr defaultColWidth="9.1328125" defaultRowHeight="14.25" x14ac:dyDescent="0.45"/>
  <cols>
    <col min="1" max="1" width="9.1328125" style="11"/>
    <col min="2" max="2" width="24.1328125" style="11" customWidth="1"/>
    <col min="3" max="3" width="19.265625" style="11" customWidth="1"/>
    <col min="4" max="4" width="19.59765625" style="11" bestFit="1" customWidth="1"/>
    <col min="5" max="5" width="11.73046875" style="11" customWidth="1"/>
    <col min="6" max="6" width="12.86328125" style="11" customWidth="1"/>
    <col min="7" max="7" width="19.73046875" style="11" bestFit="1" customWidth="1"/>
    <col min="8" max="16384" width="9.1328125" style="11"/>
  </cols>
  <sheetData>
    <row r="1" spans="1:8" s="293" customFormat="1" x14ac:dyDescent="0.45">
      <c r="A1" s="29" t="s">
        <v>1238</v>
      </c>
      <c r="B1" s="29"/>
      <c r="C1" s="29"/>
      <c r="D1" s="29"/>
      <c r="E1" s="29"/>
      <c r="F1" s="29"/>
      <c r="G1" s="29"/>
      <c r="H1" s="29"/>
    </row>
    <row r="2" spans="1:8" s="293" customFormat="1" x14ac:dyDescent="0.45"/>
    <row r="3" spans="1:8" s="293" customFormat="1" ht="57" x14ac:dyDescent="0.45">
      <c r="E3" s="292" t="s">
        <v>1471</v>
      </c>
      <c r="F3" s="293">
        <f>12/1000000</f>
        <v>1.2E-5</v>
      </c>
    </row>
    <row r="4" spans="1:8" s="293" customFormat="1" ht="57" x14ac:dyDescent="0.45">
      <c r="E4" s="330" t="s">
        <v>1471</v>
      </c>
      <c r="F4" s="293">
        <f>F3*dollars_2019_2012</f>
        <v>1.0776657787582582E-5</v>
      </c>
    </row>
    <row r="5" spans="1:8" s="293" customFormat="1" x14ac:dyDescent="0.45"/>
    <row r="6" spans="1:8" s="293" customFormat="1" x14ac:dyDescent="0.45"/>
    <row r="7" spans="1:8" s="293" customFormat="1" x14ac:dyDescent="0.45"/>
    <row r="8" spans="1:8" s="293" customFormat="1" x14ac:dyDescent="0.45"/>
    <row r="9" spans="1:8" s="293" customFormat="1" x14ac:dyDescent="0.45">
      <c r="A9" s="29" t="s">
        <v>1239</v>
      </c>
      <c r="B9" s="29"/>
      <c r="C9" s="29"/>
      <c r="D9" s="29"/>
      <c r="E9" s="29"/>
      <c r="F9" s="29"/>
      <c r="G9" s="29"/>
      <c r="H9" s="29"/>
    </row>
    <row r="10" spans="1:8" x14ac:dyDescent="0.45">
      <c r="A10" s="10"/>
      <c r="B10" s="10"/>
      <c r="C10" s="10"/>
      <c r="D10" s="10"/>
      <c r="E10" s="10"/>
      <c r="G10" s="11" t="s">
        <v>1232</v>
      </c>
      <c r="H10" s="11" t="s">
        <v>1231</v>
      </c>
    </row>
    <row r="11" spans="1:8" ht="42.75" x14ac:dyDescent="0.45">
      <c r="A11" s="10"/>
      <c r="B11" s="296"/>
      <c r="C11" s="296"/>
      <c r="D11" s="10"/>
      <c r="E11" s="10"/>
      <c r="F11" s="292" t="s">
        <v>1233</v>
      </c>
      <c r="G11" s="11">
        <v>147</v>
      </c>
      <c r="H11" s="11">
        <v>247</v>
      </c>
    </row>
    <row r="12" spans="1:8" x14ac:dyDescent="0.45">
      <c r="A12" s="10"/>
      <c r="B12" s="10"/>
      <c r="C12" s="10"/>
      <c r="D12" s="10"/>
      <c r="E12" s="10"/>
      <c r="F12" s="293"/>
      <c r="G12" s="293"/>
    </row>
    <row r="13" spans="1:8" ht="28.5" x14ac:dyDescent="0.45">
      <c r="A13" s="297"/>
      <c r="B13" s="10"/>
      <c r="C13" s="10"/>
      <c r="D13" s="10"/>
      <c r="E13" s="10"/>
      <c r="F13" s="292" t="s">
        <v>1234</v>
      </c>
      <c r="G13" s="301">
        <f>G11/H11</f>
        <v>0.59514170040485825</v>
      </c>
    </row>
    <row r="14" spans="1:8" x14ac:dyDescent="0.45">
      <c r="A14" s="297"/>
      <c r="B14" s="10"/>
      <c r="C14" s="10"/>
      <c r="D14" s="10"/>
      <c r="E14" s="10"/>
    </row>
    <row r="15" spans="1:8" ht="42.75" x14ac:dyDescent="0.45">
      <c r="A15" s="10"/>
      <c r="B15" s="10"/>
      <c r="C15" s="10"/>
      <c r="D15" s="10"/>
      <c r="E15" s="10"/>
      <c r="F15" s="292" t="s">
        <v>1237</v>
      </c>
      <c r="G15" s="18">
        <f>G13*G36+(1-G13)*G37</f>
        <v>7.2803643724696361</v>
      </c>
    </row>
    <row r="16" spans="1:8" ht="42.75" x14ac:dyDescent="0.45">
      <c r="A16" s="10"/>
      <c r="B16" s="10"/>
      <c r="C16" s="10"/>
      <c r="D16" s="10"/>
      <c r="E16" s="10"/>
      <c r="F16" s="292" t="s">
        <v>1472</v>
      </c>
      <c r="G16" s="11">
        <f>G15/1000000</f>
        <v>7.2803643724696363E-6</v>
      </c>
    </row>
    <row r="17" spans="1:7" ht="42.75" x14ac:dyDescent="0.45">
      <c r="A17" s="10"/>
      <c r="B17" s="10"/>
      <c r="C17" s="10"/>
      <c r="D17" s="10"/>
      <c r="E17" s="10"/>
      <c r="F17" s="330" t="s">
        <v>1473</v>
      </c>
      <c r="G17" s="11">
        <f>G16*dollars_2019_2012</f>
        <v>6.5381662842511398E-6</v>
      </c>
    </row>
    <row r="18" spans="1:7" x14ac:dyDescent="0.45">
      <c r="A18" s="10"/>
      <c r="B18" s="13"/>
      <c r="C18" s="13"/>
      <c r="D18" s="10"/>
      <c r="E18" s="10"/>
    </row>
    <row r="19" spans="1:7" x14ac:dyDescent="0.45">
      <c r="A19" s="10"/>
      <c r="B19" s="10"/>
      <c r="C19" s="298"/>
      <c r="D19" s="10"/>
      <c r="E19" s="10"/>
    </row>
    <row r="20" spans="1:7" x14ac:dyDescent="0.45">
      <c r="A20" s="10"/>
      <c r="B20" s="10"/>
      <c r="C20" s="298"/>
      <c r="D20" s="298"/>
      <c r="E20" s="10"/>
    </row>
    <row r="21" spans="1:7" x14ac:dyDescent="0.45">
      <c r="A21" s="10"/>
      <c r="B21" s="10"/>
      <c r="C21" s="298"/>
      <c r="D21" s="298"/>
      <c r="E21" s="10"/>
    </row>
    <row r="22" spans="1:7" x14ac:dyDescent="0.45">
      <c r="A22" s="10"/>
      <c r="B22" s="10"/>
      <c r="C22" s="298"/>
      <c r="D22" s="298"/>
      <c r="E22" s="10"/>
    </row>
    <row r="23" spans="1:7" x14ac:dyDescent="0.45">
      <c r="A23" s="10"/>
      <c r="B23" s="10"/>
      <c r="C23" s="298"/>
      <c r="D23" s="298"/>
      <c r="E23" s="10"/>
    </row>
    <row r="24" spans="1:7" x14ac:dyDescent="0.45">
      <c r="A24" s="10"/>
      <c r="B24" s="10"/>
      <c r="C24" s="298"/>
      <c r="D24" s="298"/>
      <c r="E24" s="10"/>
    </row>
    <row r="25" spans="1:7" x14ac:dyDescent="0.45">
      <c r="A25" s="10"/>
      <c r="B25" s="10"/>
      <c r="C25" s="298"/>
      <c r="D25" s="298"/>
      <c r="E25" s="10"/>
    </row>
    <row r="26" spans="1:7" x14ac:dyDescent="0.45">
      <c r="A26" s="10"/>
      <c r="B26" s="10"/>
      <c r="C26" s="298"/>
      <c r="D26" s="298"/>
      <c r="E26" s="10"/>
    </row>
    <row r="27" spans="1:7" x14ac:dyDescent="0.45">
      <c r="A27" s="10"/>
      <c r="B27" s="10"/>
      <c r="C27" s="10"/>
      <c r="D27" s="10"/>
      <c r="E27" s="10"/>
    </row>
    <row r="28" spans="1:7" x14ac:dyDescent="0.45">
      <c r="A28" s="10"/>
      <c r="B28" s="10"/>
      <c r="C28" s="298"/>
      <c r="D28" s="10"/>
      <c r="E28" s="10"/>
    </row>
    <row r="29" spans="1:7" x14ac:dyDescent="0.45">
      <c r="A29" s="10"/>
      <c r="B29" s="10"/>
      <c r="C29" s="10"/>
      <c r="D29" s="10"/>
      <c r="E29" s="10"/>
    </row>
    <row r="30" spans="1:7" x14ac:dyDescent="0.45">
      <c r="A30" s="10"/>
      <c r="B30" s="10"/>
      <c r="C30" s="298"/>
      <c r="D30" s="298"/>
      <c r="E30" s="10"/>
    </row>
    <row r="31" spans="1:7" x14ac:dyDescent="0.45">
      <c r="A31" s="10"/>
      <c r="B31" s="10"/>
      <c r="C31" s="10"/>
      <c r="D31" s="10"/>
      <c r="E31" s="10"/>
    </row>
    <row r="32" spans="1:7" x14ac:dyDescent="0.45">
      <c r="A32" s="10"/>
      <c r="B32" s="10"/>
      <c r="C32" s="10"/>
      <c r="D32" s="10"/>
      <c r="E32" s="10"/>
    </row>
    <row r="33" spans="1:7" x14ac:dyDescent="0.45">
      <c r="A33" s="10"/>
      <c r="B33" s="13"/>
      <c r="C33" s="299"/>
      <c r="D33" s="10"/>
      <c r="E33" s="10"/>
    </row>
    <row r="34" spans="1:7" x14ac:dyDescent="0.45">
      <c r="A34" s="10"/>
      <c r="B34" s="10"/>
      <c r="C34" s="300"/>
      <c r="D34" s="10"/>
      <c r="E34" s="10"/>
    </row>
    <row r="35" spans="1:7" x14ac:dyDescent="0.45">
      <c r="A35" s="10"/>
      <c r="B35" s="10"/>
      <c r="C35" s="300"/>
      <c r="D35" s="10"/>
      <c r="E35" s="10"/>
    </row>
    <row r="36" spans="1:7" ht="28.5" x14ac:dyDescent="0.45">
      <c r="A36" s="10"/>
      <c r="B36" s="10"/>
      <c r="C36" s="300"/>
      <c r="D36" s="10"/>
      <c r="E36" s="10"/>
      <c r="F36" s="292" t="s">
        <v>1235</v>
      </c>
      <c r="G36" s="11">
        <f>AVERAGE(4,5.5)</f>
        <v>4.75</v>
      </c>
    </row>
    <row r="37" spans="1:7" x14ac:dyDescent="0.45">
      <c r="F37" s="11" t="s">
        <v>1236</v>
      </c>
      <c r="G37" s="11">
        <v>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2"/>
  <sheetViews>
    <sheetView workbookViewId="0"/>
  </sheetViews>
  <sheetFormatPr defaultColWidth="9.1328125" defaultRowHeight="14.25" x14ac:dyDescent="0.45"/>
  <cols>
    <col min="1" max="1" width="59.1328125" style="11" bestFit="1" customWidth="1"/>
    <col min="2" max="16384" width="9.1328125" style="11"/>
  </cols>
  <sheetData>
    <row r="1" spans="1:7" x14ac:dyDescent="0.45">
      <c r="A1" s="30" t="s">
        <v>608</v>
      </c>
      <c r="B1" s="29"/>
      <c r="C1" s="29"/>
      <c r="D1" s="29"/>
      <c r="E1" s="29"/>
    </row>
    <row r="2" spans="1:7" x14ac:dyDescent="0.45">
      <c r="A2" s="3">
        <v>2018</v>
      </c>
      <c r="B2" s="76" t="s">
        <v>573</v>
      </c>
      <c r="C2" s="76" t="s">
        <v>609</v>
      </c>
      <c r="D2" s="76" t="s">
        <v>610</v>
      </c>
      <c r="E2" s="76" t="s">
        <v>611</v>
      </c>
    </row>
    <row r="3" spans="1:7" x14ac:dyDescent="0.45">
      <c r="A3" s="11" t="s">
        <v>612</v>
      </c>
      <c r="B3" s="11">
        <v>653.5</v>
      </c>
      <c r="C3" s="11">
        <v>625.47</v>
      </c>
      <c r="D3" s="11">
        <v>675.99</v>
      </c>
      <c r="E3" s="11">
        <v>663.86</v>
      </c>
    </row>
    <row r="4" spans="1:7" ht="28.5" x14ac:dyDescent="0.45">
      <c r="A4" s="139" t="s">
        <v>613</v>
      </c>
    </row>
    <row r="5" spans="1:7" x14ac:dyDescent="0.45">
      <c r="A5" s="11" t="s">
        <v>614</v>
      </c>
      <c r="B5" s="11">
        <f>AVERAGE(B3:E3)</f>
        <v>654.70500000000004</v>
      </c>
      <c r="C5" s="11" t="s">
        <v>615</v>
      </c>
    </row>
    <row r="6" spans="1:7" x14ac:dyDescent="0.45">
      <c r="B6" s="9">
        <f>B5/'Conversion Factors'!B57</f>
        <v>1.0288742494291988E-3</v>
      </c>
      <c r="C6" s="11" t="s">
        <v>616</v>
      </c>
    </row>
    <row r="7" spans="1:7" x14ac:dyDescent="0.45">
      <c r="B7" s="9">
        <f>B6/'Conversion Factors'!$C$12</f>
        <v>7.4864985632572267E-4</v>
      </c>
      <c r="C7" s="11" t="s">
        <v>504</v>
      </c>
    </row>
    <row r="8" spans="1:7" x14ac:dyDescent="0.45">
      <c r="B8" s="9">
        <f>B7/'Conversion Factors'!$B$17</f>
        <v>1.3668976745037843E-5</v>
      </c>
      <c r="C8" s="11" t="s">
        <v>505</v>
      </c>
    </row>
    <row r="11" spans="1:7" x14ac:dyDescent="0.45">
      <c r="A11" s="86" t="s">
        <v>606</v>
      </c>
    </row>
    <row r="12" spans="1:7" x14ac:dyDescent="0.45">
      <c r="A12" s="86" t="s">
        <v>617</v>
      </c>
    </row>
    <row r="16" spans="1:7" x14ac:dyDescent="0.45">
      <c r="G16" s="86" t="s">
        <v>606</v>
      </c>
    </row>
    <row r="17" spans="2:7" x14ac:dyDescent="0.45">
      <c r="G17" s="86" t="s">
        <v>618</v>
      </c>
    </row>
    <row r="20" spans="2:7" x14ac:dyDescent="0.45">
      <c r="B20" s="9"/>
    </row>
    <row r="21" spans="2:7" x14ac:dyDescent="0.45">
      <c r="B21" s="9"/>
    </row>
    <row r="22" spans="2:7" x14ac:dyDescent="0.45">
      <c r="B22" s="9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</sheetViews>
  <sheetFormatPr defaultColWidth="9.1328125" defaultRowHeight="14.25" x14ac:dyDescent="0.45"/>
  <cols>
    <col min="1" max="1" width="19.1328125" style="11" customWidth="1"/>
    <col min="2" max="2" width="9.1328125" style="11"/>
    <col min="3" max="3" width="19.265625" style="11" customWidth="1"/>
    <col min="4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619</v>
      </c>
      <c r="B2" s="8">
        <v>0.74</v>
      </c>
      <c r="C2" s="11" t="s">
        <v>620</v>
      </c>
    </row>
    <row r="3" spans="1:3" x14ac:dyDescent="0.45">
      <c r="B3" s="9">
        <f>B2/10^6</f>
        <v>7.4000000000000001E-7</v>
      </c>
      <c r="C3" s="11" t="s">
        <v>621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18"/>
  <sheetViews>
    <sheetView workbookViewId="0"/>
  </sheetViews>
  <sheetFormatPr defaultColWidth="9.1328125" defaultRowHeight="14.25" x14ac:dyDescent="0.45"/>
  <cols>
    <col min="1" max="1" width="24.73046875" style="11" customWidth="1"/>
    <col min="2" max="2" width="17.3984375" style="11" customWidth="1"/>
    <col min="3" max="3" width="14.3984375" style="11" customWidth="1"/>
    <col min="4" max="16384" width="9.1328125" style="11"/>
  </cols>
  <sheetData>
    <row r="1" spans="1:3" x14ac:dyDescent="0.45">
      <c r="A1" s="30" t="s">
        <v>622</v>
      </c>
      <c r="B1" s="30"/>
      <c r="C1" s="30"/>
    </row>
    <row r="2" spans="1:3" x14ac:dyDescent="0.45">
      <c r="A2" s="11" t="s">
        <v>623</v>
      </c>
      <c r="B2" s="11" t="s">
        <v>624</v>
      </c>
    </row>
    <row r="3" spans="1:3" x14ac:dyDescent="0.45">
      <c r="A3" s="11" t="s">
        <v>625</v>
      </c>
      <c r="B3" s="11">
        <v>2873.22</v>
      </c>
    </row>
    <row r="4" spans="1:3" x14ac:dyDescent="0.45">
      <c r="A4" s="11" t="s">
        <v>576</v>
      </c>
      <c r="B4" s="11">
        <v>3270.39</v>
      </c>
    </row>
    <row r="5" spans="1:3" x14ac:dyDescent="0.45">
      <c r="A5" s="11" t="s">
        <v>584</v>
      </c>
      <c r="B5" s="11">
        <v>3344.85</v>
      </c>
    </row>
    <row r="6" spans="1:3" x14ac:dyDescent="0.45">
      <c r="A6" s="11" t="s">
        <v>591</v>
      </c>
      <c r="B6" s="11">
        <v>3420.56</v>
      </c>
    </row>
    <row r="7" spans="1:3" x14ac:dyDescent="0.45">
      <c r="A7" s="11" t="s">
        <v>592</v>
      </c>
      <c r="B7" s="11">
        <v>2854.6</v>
      </c>
    </row>
    <row r="8" spans="1:3" x14ac:dyDescent="0.45">
      <c r="A8" s="11" t="s">
        <v>626</v>
      </c>
      <c r="B8" s="11">
        <v>2826.05</v>
      </c>
    </row>
    <row r="9" spans="1:3" x14ac:dyDescent="0.45">
      <c r="A9" s="11" t="s">
        <v>627</v>
      </c>
      <c r="B9" s="11">
        <v>2922.86</v>
      </c>
    </row>
    <row r="10" spans="1:3" x14ac:dyDescent="0.45">
      <c r="A10" s="11" t="s">
        <v>628</v>
      </c>
      <c r="B10" s="11">
        <v>3073.05</v>
      </c>
    </row>
    <row r="12" spans="1:3" x14ac:dyDescent="0.45">
      <c r="A12" s="11" t="s">
        <v>629</v>
      </c>
      <c r="B12" s="18">
        <f>AVERAGE(B3:B10)</f>
        <v>3073.1974999999998</v>
      </c>
      <c r="C12" s="11" t="s">
        <v>630</v>
      </c>
    </row>
    <row r="13" spans="1:3" x14ac:dyDescent="0.45">
      <c r="B13" s="9">
        <f>B12/'Conversion Factors'!$B$35</f>
        <v>2.4255098175079799E-4</v>
      </c>
      <c r="C13" s="11" t="s">
        <v>616</v>
      </c>
    </row>
    <row r="14" spans="1:3" x14ac:dyDescent="0.45">
      <c r="B14" s="9">
        <f>B13/'Conversion Factors'!$C$12</f>
        <v>1.7648974861615837E-4</v>
      </c>
      <c r="C14" s="11" t="s">
        <v>504</v>
      </c>
    </row>
    <row r="15" spans="1:3" x14ac:dyDescent="0.45">
      <c r="B15" s="9">
        <f>B14/'Conversion Factors'!$B$17</f>
        <v>3.2223799272623401E-6</v>
      </c>
      <c r="C15" s="11" t="s">
        <v>505</v>
      </c>
    </row>
    <row r="17" spans="1:1" x14ac:dyDescent="0.45">
      <c r="A17" s="86" t="s">
        <v>631</v>
      </c>
    </row>
    <row r="18" spans="1:1" x14ac:dyDescent="0.45">
      <c r="A18" s="86" t="s">
        <v>632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7"/>
  <sheetViews>
    <sheetView workbookViewId="0"/>
  </sheetViews>
  <sheetFormatPr defaultColWidth="9.1328125" defaultRowHeight="14.25" x14ac:dyDescent="0.45"/>
  <cols>
    <col min="1" max="1" width="12.86328125" style="11" customWidth="1"/>
    <col min="2" max="2" width="9.1328125" style="11"/>
    <col min="3" max="3" width="17.3984375" style="11" customWidth="1"/>
    <col min="4" max="16384" width="9.1328125" style="11"/>
  </cols>
  <sheetData>
    <row r="1" spans="1:6" x14ac:dyDescent="0.45">
      <c r="A1" s="30" t="s">
        <v>639</v>
      </c>
      <c r="B1" s="29"/>
      <c r="C1" s="29"/>
    </row>
    <row r="2" spans="1:6" x14ac:dyDescent="0.45">
      <c r="A2" s="11" t="s">
        <v>637</v>
      </c>
    </row>
    <row r="3" spans="1:6" x14ac:dyDescent="0.45">
      <c r="A3" s="11" t="s">
        <v>636</v>
      </c>
      <c r="B3" s="11">
        <v>77.56</v>
      </c>
      <c r="C3" s="11" t="s">
        <v>635</v>
      </c>
    </row>
    <row r="4" spans="1:6" x14ac:dyDescent="0.45">
      <c r="B4" s="9">
        <f>B3/'Conversion Factors'!B46</f>
        <v>2.4788423996529659E-3</v>
      </c>
      <c r="C4" s="11" t="s">
        <v>616</v>
      </c>
    </row>
    <row r="5" spans="1:6" x14ac:dyDescent="0.45">
      <c r="B5" s="9">
        <f>B4/'Conversion Factors'!$C$12</f>
        <v>1.8037043957352993E-3</v>
      </c>
      <c r="C5" s="11" t="s">
        <v>504</v>
      </c>
    </row>
    <row r="6" spans="1:6" x14ac:dyDescent="0.45">
      <c r="B6" s="9">
        <f>B5/'Conversion Factors'!$B$17</f>
        <v>3.2932342445413534E-5</v>
      </c>
      <c r="C6" s="11" t="s">
        <v>505</v>
      </c>
    </row>
    <row r="9" spans="1:6" x14ac:dyDescent="0.45">
      <c r="A9" s="30" t="s">
        <v>638</v>
      </c>
      <c r="B9" s="29"/>
      <c r="C9" s="29"/>
    </row>
    <row r="10" spans="1:6" x14ac:dyDescent="0.45">
      <c r="A10" s="11" t="s">
        <v>637</v>
      </c>
    </row>
    <row r="11" spans="1:6" x14ac:dyDescent="0.45">
      <c r="A11" s="11" t="s">
        <v>636</v>
      </c>
      <c r="B11" s="11">
        <v>72.31</v>
      </c>
      <c r="C11" s="11" t="s">
        <v>635</v>
      </c>
    </row>
    <row r="12" spans="1:6" x14ac:dyDescent="0.45">
      <c r="B12" s="9">
        <f>B11/'Conversion Factors'!B51</f>
        <v>1.9763403237063781E-3</v>
      </c>
      <c r="C12" s="11" t="s">
        <v>616</v>
      </c>
    </row>
    <row r="13" spans="1:6" x14ac:dyDescent="0.45">
      <c r="B13" s="9">
        <f>B12/'Conversion Factors'!$C$12</f>
        <v>1.4380638841086371E-3</v>
      </c>
      <c r="C13" s="11" t="s">
        <v>504</v>
      </c>
    </row>
    <row r="14" spans="1:6" x14ac:dyDescent="0.45">
      <c r="B14" s="9">
        <f>B13/'Conversion Factors'!$B$17</f>
        <v>2.6256415630977488E-5</v>
      </c>
      <c r="C14" s="11" t="s">
        <v>505</v>
      </c>
    </row>
    <row r="16" spans="1:6" x14ac:dyDescent="0.45">
      <c r="F16" s="86" t="s">
        <v>634</v>
      </c>
    </row>
    <row r="17" spans="6:6" x14ac:dyDescent="0.45">
      <c r="F17" s="86" t="s">
        <v>633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5"/>
  <sheetViews>
    <sheetView workbookViewId="0"/>
  </sheetViews>
  <sheetFormatPr defaultColWidth="9.1328125" defaultRowHeight="14.25" x14ac:dyDescent="0.45"/>
  <cols>
    <col min="1" max="1" width="31.59765625" style="11" customWidth="1"/>
    <col min="2" max="5" width="9.1328125" style="11"/>
    <col min="6" max="6" width="11.1328125" style="11" customWidth="1"/>
    <col min="7" max="16384" width="9.1328125" style="11"/>
  </cols>
  <sheetData>
    <row r="1" spans="1:7" x14ac:dyDescent="0.45">
      <c r="A1" s="30" t="s">
        <v>640</v>
      </c>
      <c r="E1" s="12" t="s">
        <v>641</v>
      </c>
    </row>
    <row r="2" spans="1:7" x14ac:dyDescent="0.45">
      <c r="E2" s="140" t="s">
        <v>332</v>
      </c>
      <c r="F2" s="141" t="s">
        <v>642</v>
      </c>
    </row>
    <row r="3" spans="1:7" x14ac:dyDescent="0.45">
      <c r="A3" s="11" t="s">
        <v>643</v>
      </c>
      <c r="B3" s="11">
        <v>43.46</v>
      </c>
      <c r="C3" s="11" t="s">
        <v>644</v>
      </c>
      <c r="E3" s="142">
        <v>2013</v>
      </c>
      <c r="F3" s="143">
        <v>0.67</v>
      </c>
    </row>
    <row r="4" spans="1:7" x14ac:dyDescent="0.45">
      <c r="A4" s="11" t="s">
        <v>645</v>
      </c>
      <c r="B4" s="11">
        <v>52.43</v>
      </c>
      <c r="C4" s="11" t="s">
        <v>644</v>
      </c>
      <c r="E4" s="142">
        <f>E3+1</f>
        <v>2014</v>
      </c>
      <c r="F4" s="143">
        <v>1.53</v>
      </c>
    </row>
    <row r="5" spans="1:7" x14ac:dyDescent="0.45">
      <c r="A5" s="11" t="s">
        <v>381</v>
      </c>
      <c r="B5" s="144">
        <f>AVERAGE(B3:B4)</f>
        <v>47.945</v>
      </c>
      <c r="C5" s="11" t="s">
        <v>646</v>
      </c>
      <c r="E5" s="142">
        <f t="shared" ref="E5:E6" si="0">E4+1</f>
        <v>2015</v>
      </c>
      <c r="F5" s="143">
        <v>2.33</v>
      </c>
    </row>
    <row r="6" spans="1:7" x14ac:dyDescent="0.45">
      <c r="B6" s="9">
        <f>B5/'Conversion Factors'!B77</f>
        <v>2.2565147637697378E-3</v>
      </c>
      <c r="C6" s="11" t="s">
        <v>647</v>
      </c>
      <c r="E6" s="142">
        <f t="shared" si="0"/>
        <v>2016</v>
      </c>
      <c r="F6" s="143">
        <v>3.51</v>
      </c>
    </row>
    <row r="7" spans="1:7" x14ac:dyDescent="0.45">
      <c r="B7" s="9">
        <f>B6/'Conversion Factors'!C13</f>
        <v>1.5251067792358827E-3</v>
      </c>
      <c r="C7" s="11" t="s">
        <v>504</v>
      </c>
      <c r="E7" s="142">
        <f>E6+1</f>
        <v>2017</v>
      </c>
      <c r="F7" s="143">
        <v>2.0699999999999998</v>
      </c>
    </row>
    <row r="8" spans="1:7" x14ac:dyDescent="0.45">
      <c r="A8" s="11" t="s">
        <v>648</v>
      </c>
      <c r="B8" s="18">
        <f>F9</f>
        <v>6.1</v>
      </c>
      <c r="C8" s="11" t="s">
        <v>268</v>
      </c>
      <c r="E8" s="142">
        <f>E7+1</f>
        <v>2018</v>
      </c>
      <c r="F8" s="143">
        <v>4.22</v>
      </c>
    </row>
    <row r="9" spans="1:7" x14ac:dyDescent="0.45">
      <c r="E9" s="145">
        <f>E8+1</f>
        <v>2019</v>
      </c>
      <c r="F9" s="146">
        <v>6.1</v>
      </c>
      <c r="G9" s="11" t="s">
        <v>649</v>
      </c>
    </row>
    <row r="10" spans="1:7" x14ac:dyDescent="0.45">
      <c r="A10" s="11" t="s">
        <v>650</v>
      </c>
      <c r="B10" s="9">
        <f>(B8/100)*B7+(1-B8/100)*'Petro Gasoline &amp; Diesel'!B5</f>
        <v>1.7867099411288351E-3</v>
      </c>
      <c r="C10" s="11" t="s">
        <v>504</v>
      </c>
    </row>
    <row r="11" spans="1:7" x14ac:dyDescent="0.45">
      <c r="B11" s="9">
        <f>B10/'Conversion Factors'!B17</f>
        <v>3.2622054795122053E-5</v>
      </c>
      <c r="C11" s="11" t="s">
        <v>505</v>
      </c>
    </row>
    <row r="12" spans="1:7" x14ac:dyDescent="0.45">
      <c r="B12" s="18"/>
    </row>
    <row r="14" spans="1:7" x14ac:dyDescent="0.45">
      <c r="A14" s="147" t="s">
        <v>651</v>
      </c>
    </row>
    <row r="15" spans="1:7" x14ac:dyDescent="0.45">
      <c r="A15" s="6" t="s">
        <v>652</v>
      </c>
    </row>
  </sheetData>
  <hyperlinks>
    <hyperlink ref="A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33"/>
  <sheetViews>
    <sheetView workbookViewId="0"/>
  </sheetViews>
  <sheetFormatPr defaultColWidth="9.1328125" defaultRowHeight="14.25" x14ac:dyDescent="0.45"/>
  <cols>
    <col min="1" max="1" width="28" style="11" customWidth="1"/>
    <col min="2" max="2" width="18.265625" style="11" customWidth="1"/>
    <col min="3" max="16384" width="9.1328125" style="11"/>
  </cols>
  <sheetData>
    <row r="1" spans="1:7" x14ac:dyDescent="0.45">
      <c r="A1" s="11" t="s">
        <v>653</v>
      </c>
      <c r="B1" s="12"/>
      <c r="C1" s="12"/>
      <c r="D1" s="12"/>
      <c r="E1" s="12"/>
    </row>
    <row r="2" spans="1:7" x14ac:dyDescent="0.45">
      <c r="A2" s="11" t="s">
        <v>654</v>
      </c>
    </row>
    <row r="3" spans="1:7" x14ac:dyDescent="0.45">
      <c r="A3" s="85" t="s">
        <v>655</v>
      </c>
      <c r="B3" s="85" t="s">
        <v>573</v>
      </c>
      <c r="C3" s="85" t="s">
        <v>610</v>
      </c>
      <c r="D3" s="85" t="s">
        <v>609</v>
      </c>
      <c r="E3" s="85" t="s">
        <v>611</v>
      </c>
    </row>
    <row r="4" spans="1:7" x14ac:dyDescent="0.45">
      <c r="A4" s="148" t="s">
        <v>656</v>
      </c>
      <c r="B4" s="148"/>
      <c r="C4" s="148"/>
      <c r="D4" s="148"/>
      <c r="E4" s="148"/>
    </row>
    <row r="5" spans="1:7" x14ac:dyDescent="0.45">
      <c r="A5" s="85" t="s">
        <v>657</v>
      </c>
      <c r="B5" s="435" t="s">
        <v>658</v>
      </c>
      <c r="C5" s="85">
        <v>20802</v>
      </c>
      <c r="D5" s="85">
        <v>20802</v>
      </c>
      <c r="E5" s="85">
        <v>20802</v>
      </c>
    </row>
    <row r="6" spans="1:7" x14ac:dyDescent="0.45">
      <c r="A6" s="85" t="s">
        <v>659</v>
      </c>
      <c r="B6" s="435"/>
      <c r="C6" s="85">
        <v>0</v>
      </c>
      <c r="D6" s="85">
        <v>0</v>
      </c>
      <c r="E6" s="85">
        <v>-1668</v>
      </c>
    </row>
    <row r="7" spans="1:7" x14ac:dyDescent="0.45">
      <c r="A7" s="85" t="s">
        <v>660</v>
      </c>
      <c r="B7" s="435"/>
      <c r="C7" s="85">
        <v>0</v>
      </c>
      <c r="D7" s="85">
        <v>19.37</v>
      </c>
      <c r="E7" s="85">
        <v>0</v>
      </c>
    </row>
    <row r="8" spans="1:7" x14ac:dyDescent="0.45">
      <c r="A8" s="85" t="s">
        <v>661</v>
      </c>
      <c r="B8" s="435"/>
      <c r="C8" s="85">
        <f>SUM(C5:C7)</f>
        <v>20802</v>
      </c>
      <c r="D8" s="85">
        <f t="shared" ref="D8:E8" si="0">SUM(D5:D7)</f>
        <v>20821.37</v>
      </c>
      <c r="E8" s="85">
        <f t="shared" si="0"/>
        <v>19134</v>
      </c>
    </row>
    <row r="9" spans="1:7" x14ac:dyDescent="0.45">
      <c r="A9" s="85" t="s">
        <v>662</v>
      </c>
      <c r="B9" s="435"/>
      <c r="C9" s="85">
        <v>0.05</v>
      </c>
      <c r="D9" s="85">
        <v>0.05</v>
      </c>
      <c r="E9" s="85">
        <v>-6888</v>
      </c>
    </row>
    <row r="10" spans="1:7" x14ac:dyDescent="0.45">
      <c r="A10" s="85" t="s">
        <v>663</v>
      </c>
      <c r="B10" s="435"/>
      <c r="C10" s="85">
        <f>SUM(C8:C9)</f>
        <v>20802.05</v>
      </c>
      <c r="D10" s="85">
        <f t="shared" ref="D10:E10" si="1">SUM(D8:D9)</f>
        <v>20821.419999999998</v>
      </c>
      <c r="E10" s="85">
        <f t="shared" si="1"/>
        <v>12246</v>
      </c>
    </row>
    <row r="11" spans="1:7" x14ac:dyDescent="0.45">
      <c r="A11" s="85" t="s">
        <v>664</v>
      </c>
      <c r="B11" s="435"/>
      <c r="C11" s="85">
        <v>5</v>
      </c>
      <c r="D11" s="85">
        <v>5</v>
      </c>
      <c r="E11" s="85">
        <v>5</v>
      </c>
    </row>
    <row r="12" spans="1:7" x14ac:dyDescent="0.45">
      <c r="A12" s="85" t="s">
        <v>665</v>
      </c>
      <c r="B12" s="435"/>
      <c r="C12" s="149">
        <f>C11*C10/100</f>
        <v>1040.1025</v>
      </c>
      <c r="D12" s="149">
        <f t="shared" ref="D12:E12" si="2">D11*D10/100</f>
        <v>1041.0709999999999</v>
      </c>
      <c r="E12" s="149">
        <f t="shared" si="2"/>
        <v>612.29999999999995</v>
      </c>
      <c r="G12" s="86" t="s">
        <v>606</v>
      </c>
    </row>
    <row r="13" spans="1:7" x14ac:dyDescent="0.45">
      <c r="A13" s="150" t="s">
        <v>663</v>
      </c>
      <c r="B13" s="435"/>
      <c r="C13" s="151">
        <f>C10+C12</f>
        <v>21842.1525</v>
      </c>
      <c r="D13" s="151">
        <f t="shared" ref="D13:E13" si="3">D10+D12</f>
        <v>21862.490999999998</v>
      </c>
      <c r="E13" s="151">
        <f t="shared" si="3"/>
        <v>12858.3</v>
      </c>
      <c r="G13" s="86" t="s">
        <v>666</v>
      </c>
    </row>
    <row r="14" spans="1:7" x14ac:dyDescent="0.45">
      <c r="A14" s="85" t="s">
        <v>667</v>
      </c>
      <c r="B14" s="435"/>
      <c r="C14" s="149">
        <f>C13</f>
        <v>21842.1525</v>
      </c>
      <c r="D14" s="149">
        <f t="shared" ref="D14:E15" si="4">D13</f>
        <v>21862.490999999998</v>
      </c>
      <c r="E14" s="149">
        <f t="shared" si="4"/>
        <v>12858.3</v>
      </c>
    </row>
    <row r="15" spans="1:7" x14ac:dyDescent="0.45">
      <c r="A15" s="85" t="s">
        <v>668</v>
      </c>
      <c r="B15" s="435"/>
      <c r="C15" s="149">
        <f>C14</f>
        <v>21842.1525</v>
      </c>
      <c r="D15" s="149">
        <f t="shared" si="4"/>
        <v>21862.490999999998</v>
      </c>
      <c r="E15" s="149">
        <f t="shared" si="4"/>
        <v>12858.3</v>
      </c>
    </row>
    <row r="16" spans="1:7" x14ac:dyDescent="0.45">
      <c r="A16" s="85" t="s">
        <v>669</v>
      </c>
      <c r="B16" s="435"/>
      <c r="C16" s="85">
        <v>1008.83</v>
      </c>
      <c r="D16" s="85">
        <v>1008.83</v>
      </c>
      <c r="E16" s="85">
        <v>170</v>
      </c>
    </row>
    <row r="17" spans="1:5" x14ac:dyDescent="0.45">
      <c r="A17" s="85" t="s">
        <v>670</v>
      </c>
      <c r="B17" s="435"/>
      <c r="C17" s="85">
        <v>456.8</v>
      </c>
      <c r="D17" s="85">
        <v>816.6</v>
      </c>
      <c r="E17" s="85">
        <v>119.17</v>
      </c>
    </row>
    <row r="18" spans="1:5" x14ac:dyDescent="0.45">
      <c r="A18" s="85" t="s">
        <v>671</v>
      </c>
      <c r="B18" s="435"/>
      <c r="C18" s="85">
        <v>78.23</v>
      </c>
      <c r="D18" s="85">
        <v>104.18</v>
      </c>
      <c r="E18" s="85">
        <v>8.5</v>
      </c>
    </row>
    <row r="19" spans="1:5" x14ac:dyDescent="0.45">
      <c r="A19" s="85" t="s">
        <v>672</v>
      </c>
      <c r="B19" s="435"/>
      <c r="C19" s="85">
        <v>99</v>
      </c>
      <c r="D19" s="85">
        <v>258.20999999999998</v>
      </c>
      <c r="E19" s="85">
        <v>0</v>
      </c>
    </row>
    <row r="20" spans="1:5" x14ac:dyDescent="0.45">
      <c r="A20" s="85" t="s">
        <v>673</v>
      </c>
      <c r="B20" s="435"/>
      <c r="C20" s="149">
        <f>SUM(C15:C19)</f>
        <v>23485.012500000001</v>
      </c>
      <c r="D20" s="149">
        <f t="shared" ref="D20:E20" si="5">SUM(D15:D19)</f>
        <v>24050.310999999998</v>
      </c>
      <c r="E20" s="149">
        <f t="shared" si="5"/>
        <v>13155.97</v>
      </c>
    </row>
    <row r="21" spans="1:5" x14ac:dyDescent="0.45">
      <c r="A21" s="85" t="s">
        <v>674</v>
      </c>
      <c r="B21" s="435"/>
      <c r="C21" s="85">
        <v>450</v>
      </c>
      <c r="D21" s="85">
        <v>1048.3</v>
      </c>
      <c r="E21" s="85">
        <v>360</v>
      </c>
    </row>
    <row r="22" spans="1:5" x14ac:dyDescent="0.45">
      <c r="A22" s="85" t="s">
        <v>672</v>
      </c>
      <c r="B22" s="435"/>
      <c r="C22" s="85">
        <v>0</v>
      </c>
      <c r="D22" s="85">
        <v>708.1</v>
      </c>
      <c r="E22" s="85">
        <v>0</v>
      </c>
    </row>
    <row r="23" spans="1:5" x14ac:dyDescent="0.45">
      <c r="A23" s="85" t="s">
        <v>675</v>
      </c>
      <c r="B23" s="435"/>
      <c r="C23" s="85">
        <v>0</v>
      </c>
      <c r="D23" s="85">
        <v>386.6</v>
      </c>
      <c r="E23" s="85">
        <v>38.1</v>
      </c>
    </row>
    <row r="24" spans="1:5" x14ac:dyDescent="0.45">
      <c r="A24" s="85" t="s">
        <v>676</v>
      </c>
      <c r="B24" s="435"/>
      <c r="C24" s="85">
        <v>22.5</v>
      </c>
      <c r="D24" s="85">
        <v>107.15</v>
      </c>
      <c r="E24" s="85">
        <v>19.899999999999999</v>
      </c>
    </row>
    <row r="25" spans="1:5" x14ac:dyDescent="0.45">
      <c r="A25" s="150" t="s">
        <v>677</v>
      </c>
      <c r="B25" s="435"/>
      <c r="C25" s="152">
        <f>SUM(C20:C24)</f>
        <v>23957.512500000001</v>
      </c>
      <c r="D25" s="152">
        <f t="shared" ref="D25:E25" si="6">SUM(D20:D24)</f>
        <v>26300.460999999996</v>
      </c>
      <c r="E25" s="152">
        <f t="shared" si="6"/>
        <v>13573.97</v>
      </c>
    </row>
    <row r="27" spans="1:5" x14ac:dyDescent="0.45">
      <c r="A27" s="11" t="s">
        <v>678</v>
      </c>
      <c r="B27" s="11">
        <f>AVERAGE(C25:E25)/1000</f>
        <v>21.277314499999996</v>
      </c>
      <c r="C27" s="11" t="s">
        <v>679</v>
      </c>
    </row>
    <row r="28" spans="1:5" x14ac:dyDescent="0.45">
      <c r="B28" s="9">
        <f>B27/'Conversion Factors'!$B$39</f>
        <v>5.9661777488639314E-4</v>
      </c>
      <c r="C28" s="11" t="s">
        <v>616</v>
      </c>
    </row>
    <row r="29" spans="1:5" x14ac:dyDescent="0.45">
      <c r="B29" s="9">
        <f>B28/'Conversion Factors'!$C$12</f>
        <v>4.3412284027700027E-4</v>
      </c>
      <c r="C29" s="11" t="s">
        <v>504</v>
      </c>
    </row>
    <row r="30" spans="1:5" x14ac:dyDescent="0.45">
      <c r="B30" s="9">
        <f>B29/'Conversion Factors'!$B$17</f>
        <v>7.9262888493153228E-6</v>
      </c>
      <c r="C30" s="11" t="s">
        <v>505</v>
      </c>
    </row>
    <row r="32" spans="1:5" x14ac:dyDescent="0.45">
      <c r="A32" s="86" t="s">
        <v>606</v>
      </c>
    </row>
    <row r="33" spans="1:1" x14ac:dyDescent="0.45">
      <c r="A33" s="86" t="s">
        <v>617</v>
      </c>
    </row>
  </sheetData>
  <mergeCells count="1">
    <mergeCell ref="B5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4"/>
  <sheetViews>
    <sheetView workbookViewId="0"/>
  </sheetViews>
  <sheetFormatPr defaultColWidth="9.1328125" defaultRowHeight="14.25" x14ac:dyDescent="0.45"/>
  <cols>
    <col min="1" max="1" width="50.265625" style="11" customWidth="1"/>
    <col min="2" max="16384" width="9.1328125" style="11"/>
  </cols>
  <sheetData>
    <row r="1" spans="1:4" x14ac:dyDescent="0.45">
      <c r="A1" s="11" t="s">
        <v>855</v>
      </c>
    </row>
    <row r="2" spans="1:4" x14ac:dyDescent="0.45">
      <c r="A2" s="11" t="s">
        <v>856</v>
      </c>
    </row>
    <row r="3" spans="1:4" x14ac:dyDescent="0.45">
      <c r="A3" s="11" t="s">
        <v>857</v>
      </c>
      <c r="B3" s="11" t="s">
        <v>858</v>
      </c>
      <c r="C3" s="11" t="s">
        <v>859</v>
      </c>
    </row>
    <row r="4" spans="1:4" x14ac:dyDescent="0.45">
      <c r="A4" s="11" t="s">
        <v>860</v>
      </c>
      <c r="B4" s="11">
        <v>39.450000000000003</v>
      </c>
      <c r="C4" s="11">
        <v>45.31</v>
      </c>
    </row>
    <row r="5" spans="1:4" x14ac:dyDescent="0.45">
      <c r="A5" s="11" t="s">
        <v>861</v>
      </c>
      <c r="B5" s="124">
        <v>17.98</v>
      </c>
      <c r="C5" s="124">
        <v>13.83</v>
      </c>
      <c r="D5" s="11" t="s">
        <v>862</v>
      </c>
    </row>
    <row r="6" spans="1:4" x14ac:dyDescent="0.45">
      <c r="A6" s="11" t="s">
        <v>863</v>
      </c>
      <c r="B6" s="124">
        <v>3.64</v>
      </c>
      <c r="C6" s="124">
        <v>2.5499999999999998</v>
      </c>
      <c r="D6" s="11" t="s">
        <v>864</v>
      </c>
    </row>
    <row r="7" spans="1:4" x14ac:dyDescent="0.45">
      <c r="A7" s="11" t="s">
        <v>865</v>
      </c>
      <c r="B7" s="124">
        <v>16.489999999999998</v>
      </c>
      <c r="C7" s="124">
        <v>10.62</v>
      </c>
      <c r="D7" s="11" t="s">
        <v>862</v>
      </c>
    </row>
    <row r="8" spans="1:4" x14ac:dyDescent="0.45">
      <c r="A8" s="12" t="s">
        <v>866</v>
      </c>
      <c r="B8" s="12">
        <v>77.56</v>
      </c>
      <c r="C8" s="12">
        <v>72.31</v>
      </c>
    </row>
    <row r="9" spans="1:4" x14ac:dyDescent="0.45">
      <c r="A9" s="12" t="s">
        <v>867</v>
      </c>
      <c r="B9" s="166">
        <f>SUM(B5:B7)/B8</f>
        <v>0.49136152656008247</v>
      </c>
      <c r="C9" s="166">
        <f>SUM(C5:C7)/C8</f>
        <v>0.37339233854238696</v>
      </c>
    </row>
    <row r="11" spans="1:4" x14ac:dyDescent="0.45">
      <c r="A11" s="86" t="s">
        <v>634</v>
      </c>
    </row>
    <row r="12" spans="1:4" x14ac:dyDescent="0.45">
      <c r="A12" s="86" t="s">
        <v>633</v>
      </c>
    </row>
    <row r="14" spans="1:4" x14ac:dyDescent="0.45">
      <c r="A14" s="32" t="s">
        <v>868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28"/>
  <sheetViews>
    <sheetView workbookViewId="0"/>
  </sheetViews>
  <sheetFormatPr defaultColWidth="9.1328125" defaultRowHeight="14.25" x14ac:dyDescent="0.45"/>
  <cols>
    <col min="1" max="1" width="20.86328125" style="11" customWidth="1"/>
    <col min="2" max="2" width="12" style="11" bestFit="1" customWidth="1"/>
    <col min="3" max="16384" width="9.1328125" style="11"/>
  </cols>
  <sheetData>
    <row r="1" spans="1:5" ht="30.75" x14ac:dyDescent="0.45">
      <c r="A1" s="153" t="s">
        <v>680</v>
      </c>
    </row>
    <row r="2" spans="1:5" x14ac:dyDescent="0.45">
      <c r="A2" s="11" t="s">
        <v>681</v>
      </c>
    </row>
    <row r="3" spans="1:5" x14ac:dyDescent="0.45">
      <c r="A3" s="30" t="s">
        <v>682</v>
      </c>
      <c r="B3" s="29" t="s">
        <v>573</v>
      </c>
      <c r="C3" s="29" t="s">
        <v>609</v>
      </c>
      <c r="D3" s="29" t="s">
        <v>610</v>
      </c>
      <c r="E3" s="29" t="s">
        <v>611</v>
      </c>
    </row>
    <row r="4" spans="1:5" x14ac:dyDescent="0.45">
      <c r="A4" s="154">
        <v>43435</v>
      </c>
      <c r="B4" s="155">
        <v>68050.97</v>
      </c>
      <c r="C4" s="155">
        <v>73393.55</v>
      </c>
      <c r="D4" s="155">
        <v>67979.58</v>
      </c>
      <c r="E4" s="155">
        <v>69216.61</v>
      </c>
    </row>
    <row r="5" spans="1:5" x14ac:dyDescent="0.45">
      <c r="A5" s="154">
        <v>43405</v>
      </c>
      <c r="B5" s="155">
        <v>76378.8</v>
      </c>
      <c r="C5" s="155">
        <v>81441.06</v>
      </c>
      <c r="D5" s="155">
        <v>76013.2</v>
      </c>
      <c r="E5" s="155">
        <v>77521.63</v>
      </c>
    </row>
    <row r="6" spans="1:5" x14ac:dyDescent="0.45">
      <c r="A6" s="154">
        <v>43384</v>
      </c>
      <c r="B6" s="155">
        <v>72605</v>
      </c>
      <c r="C6" s="155">
        <v>77638</v>
      </c>
      <c r="D6" s="155">
        <v>72225</v>
      </c>
      <c r="E6" s="155">
        <v>73534</v>
      </c>
    </row>
    <row r="7" spans="1:5" x14ac:dyDescent="0.45">
      <c r="A7" s="154">
        <v>43374</v>
      </c>
      <c r="B7" s="155">
        <v>74567</v>
      </c>
      <c r="C7" s="155">
        <v>79736</v>
      </c>
      <c r="D7" s="155">
        <v>74177</v>
      </c>
      <c r="E7" s="155">
        <v>75521</v>
      </c>
    </row>
    <row r="8" spans="1:5" x14ac:dyDescent="0.45">
      <c r="A8" s="154">
        <v>43344</v>
      </c>
      <c r="B8" s="155">
        <v>69461</v>
      </c>
      <c r="C8" s="155">
        <v>74677</v>
      </c>
      <c r="D8" s="155">
        <v>69161</v>
      </c>
      <c r="E8" s="155">
        <v>70316</v>
      </c>
    </row>
    <row r="9" spans="1:5" x14ac:dyDescent="0.45">
      <c r="A9" s="156">
        <v>43313</v>
      </c>
      <c r="B9" s="155">
        <v>69090</v>
      </c>
      <c r="C9" s="155">
        <v>74335</v>
      </c>
      <c r="D9" s="155">
        <v>68791</v>
      </c>
      <c r="E9" s="155">
        <v>69948</v>
      </c>
    </row>
    <row r="10" spans="1:5" x14ac:dyDescent="0.45">
      <c r="A10" s="154">
        <v>43282</v>
      </c>
      <c r="B10" s="155">
        <v>68086</v>
      </c>
      <c r="C10" s="155">
        <v>72718</v>
      </c>
      <c r="D10" s="155">
        <v>67722</v>
      </c>
      <c r="E10" s="155">
        <v>68810</v>
      </c>
    </row>
    <row r="11" spans="1:5" x14ac:dyDescent="0.45">
      <c r="A11" s="154">
        <v>43252</v>
      </c>
      <c r="B11" s="155">
        <v>70028</v>
      </c>
      <c r="C11" s="155">
        <v>74599</v>
      </c>
      <c r="D11" s="155">
        <v>69603</v>
      </c>
      <c r="E11" s="155">
        <v>70751</v>
      </c>
    </row>
    <row r="12" spans="1:5" x14ac:dyDescent="0.45">
      <c r="A12" s="154">
        <v>43221</v>
      </c>
      <c r="B12" s="155">
        <v>65340</v>
      </c>
      <c r="C12" s="155">
        <v>69897</v>
      </c>
      <c r="D12" s="155">
        <v>64901</v>
      </c>
      <c r="E12" s="155">
        <v>65898</v>
      </c>
    </row>
    <row r="13" spans="1:5" x14ac:dyDescent="0.45">
      <c r="A13" s="154">
        <v>43191</v>
      </c>
      <c r="B13" s="155">
        <v>61450</v>
      </c>
      <c r="C13" s="155">
        <v>65985</v>
      </c>
      <c r="D13" s="155">
        <v>61025</v>
      </c>
      <c r="E13" s="155">
        <v>64615</v>
      </c>
    </row>
    <row r="14" spans="1:5" x14ac:dyDescent="0.45">
      <c r="A14" s="154">
        <v>43160</v>
      </c>
      <c r="B14" s="155">
        <v>61681</v>
      </c>
      <c r="C14" s="155">
        <v>65803</v>
      </c>
      <c r="D14" s="155">
        <v>60738</v>
      </c>
      <c r="E14" s="155">
        <v>64427</v>
      </c>
    </row>
    <row r="15" spans="1:5" x14ac:dyDescent="0.45">
      <c r="A15" s="154">
        <v>43147</v>
      </c>
      <c r="B15" s="155">
        <v>61139</v>
      </c>
      <c r="C15" s="155">
        <v>65583</v>
      </c>
      <c r="D15" s="155">
        <v>60581</v>
      </c>
      <c r="E15" s="155">
        <v>64236</v>
      </c>
    </row>
    <row r="16" spans="1:5" x14ac:dyDescent="0.45">
      <c r="A16" s="154">
        <v>43132</v>
      </c>
      <c r="B16" s="155">
        <v>60894</v>
      </c>
      <c r="C16" s="155">
        <v>65583</v>
      </c>
      <c r="D16" s="155">
        <v>60581</v>
      </c>
      <c r="E16" s="155">
        <v>64236</v>
      </c>
    </row>
    <row r="17" spans="1:5" x14ac:dyDescent="0.45">
      <c r="A17" s="154">
        <v>43101</v>
      </c>
      <c r="B17" s="155">
        <v>57460</v>
      </c>
      <c r="C17" s="155">
        <v>62083</v>
      </c>
      <c r="D17" s="155">
        <v>57133</v>
      </c>
      <c r="E17" s="155">
        <v>60640</v>
      </c>
    </row>
    <row r="18" spans="1:5" x14ac:dyDescent="0.45">
      <c r="A18" s="12" t="s">
        <v>683</v>
      </c>
      <c r="B18" s="157">
        <f>AVERAGE(B4:B17)</f>
        <v>66873.626428571428</v>
      </c>
      <c r="C18" s="157">
        <f t="shared" ref="C18:E18" si="0">AVERAGE(C4:C17)</f>
        <v>71676.54357142857</v>
      </c>
      <c r="D18" s="157">
        <f t="shared" si="0"/>
        <v>66473.627142857149</v>
      </c>
      <c r="E18" s="157">
        <f t="shared" si="0"/>
        <v>68547.874285714279</v>
      </c>
    </row>
    <row r="19" spans="1:5" x14ac:dyDescent="0.45">
      <c r="A19" s="12" t="s">
        <v>684</v>
      </c>
      <c r="B19" s="158">
        <f>AVERAGE(B18:E18)</f>
        <v>68392.917857142849</v>
      </c>
      <c r="C19" s="159"/>
      <c r="D19" s="159"/>
      <c r="E19" s="159"/>
    </row>
    <row r="20" spans="1:5" x14ac:dyDescent="0.45">
      <c r="A20" s="12"/>
      <c r="B20" s="157"/>
      <c r="C20" s="159"/>
      <c r="D20" s="159"/>
      <c r="E20" s="159"/>
    </row>
    <row r="21" spans="1:5" x14ac:dyDescent="0.45">
      <c r="A21" s="11" t="s">
        <v>678</v>
      </c>
      <c r="B21" s="11">
        <f>B19/1000</f>
        <v>68.392917857142848</v>
      </c>
      <c r="C21" s="11" t="s">
        <v>679</v>
      </c>
    </row>
    <row r="22" spans="1:5" x14ac:dyDescent="0.45">
      <c r="B22" s="9">
        <f>B21/'Conversion Factors'!$B$39</f>
        <v>1.9177434478357895E-3</v>
      </c>
      <c r="C22" s="11" t="s">
        <v>616</v>
      </c>
    </row>
    <row r="23" spans="1:5" x14ac:dyDescent="0.45">
      <c r="B23" s="9">
        <f>B22/'Conversion Factors'!$C$12</f>
        <v>1.3954264648846748E-3</v>
      </c>
      <c r="C23" s="11" t="s">
        <v>504</v>
      </c>
    </row>
    <row r="24" spans="1:5" x14ac:dyDescent="0.45">
      <c r="B24" s="9">
        <f>B23/'Conversion Factors'!$B$17</f>
        <v>2.547793435977131E-5</v>
      </c>
      <c r="C24" s="11" t="s">
        <v>505</v>
      </c>
    </row>
    <row r="26" spans="1:5" x14ac:dyDescent="0.45">
      <c r="A26" s="86" t="s">
        <v>685</v>
      </c>
    </row>
    <row r="27" spans="1:5" x14ac:dyDescent="0.45">
      <c r="A27" s="86" t="s">
        <v>686</v>
      </c>
    </row>
    <row r="28" spans="1:5" x14ac:dyDescent="0.45">
      <c r="A28" s="86" t="s">
        <v>687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4:C10"/>
  <sheetViews>
    <sheetView workbookViewId="0"/>
  </sheetViews>
  <sheetFormatPr defaultColWidth="9.1328125" defaultRowHeight="14.25" x14ac:dyDescent="0.45"/>
  <cols>
    <col min="1" max="16384" width="9.1328125" style="11"/>
  </cols>
  <sheetData>
    <row r="4" spans="1:3" x14ac:dyDescent="0.45">
      <c r="A4" s="11" t="s">
        <v>332</v>
      </c>
      <c r="B4" s="11" t="s">
        <v>688</v>
      </c>
    </row>
    <row r="5" spans="1:3" x14ac:dyDescent="0.45">
      <c r="A5" s="11" t="s">
        <v>689</v>
      </c>
      <c r="B5" s="11">
        <v>56.43</v>
      </c>
      <c r="C5" s="11" t="s">
        <v>690</v>
      </c>
    </row>
    <row r="6" spans="1:3" x14ac:dyDescent="0.45">
      <c r="A6" s="86" t="s">
        <v>634</v>
      </c>
    </row>
    <row r="7" spans="1:3" x14ac:dyDescent="0.45">
      <c r="A7" s="86" t="s">
        <v>633</v>
      </c>
    </row>
    <row r="8" spans="1:3" x14ac:dyDescent="0.45">
      <c r="B8" s="11">
        <f>B5</f>
        <v>56.43</v>
      </c>
      <c r="C8" s="11" t="s">
        <v>690</v>
      </c>
    </row>
    <row r="9" spans="1:3" x14ac:dyDescent="0.45">
      <c r="B9" s="9">
        <f>B8/'Conversion Factors'!$B$70</f>
        <v>9.7293103448275863E-6</v>
      </c>
      <c r="C9" s="11" t="s">
        <v>691</v>
      </c>
    </row>
    <row r="10" spans="1:3" x14ac:dyDescent="0.45">
      <c r="B10" s="9">
        <f>B9*'Conversion Factors'!$F$12</f>
        <v>8.8957746271921723E-6</v>
      </c>
      <c r="C10" s="11" t="s">
        <v>505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</sheetViews>
  <sheetFormatPr defaultColWidth="9.1328125" defaultRowHeight="14.25" x14ac:dyDescent="0.45"/>
  <cols>
    <col min="1" max="1" width="16" style="11" bestFit="1" customWidth="1"/>
    <col min="2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692</v>
      </c>
      <c r="B2" s="8">
        <v>17.309999999999999</v>
      </c>
      <c r="C2" s="11" t="s">
        <v>620</v>
      </c>
    </row>
    <row r="3" spans="1:3" x14ac:dyDescent="0.45">
      <c r="B3" s="9">
        <f>B2/10^6</f>
        <v>1.7309999999999999E-5</v>
      </c>
      <c r="C3" s="11" t="s">
        <v>621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1"/>
  <sheetViews>
    <sheetView workbookViewId="0"/>
  </sheetViews>
  <sheetFormatPr defaultColWidth="9.1328125" defaultRowHeight="14.25" x14ac:dyDescent="0.45"/>
  <cols>
    <col min="1" max="16384" width="9.1328125" style="11"/>
  </cols>
  <sheetData>
    <row r="1" spans="1:7" x14ac:dyDescent="0.45">
      <c r="A1" s="12" t="s">
        <v>332</v>
      </c>
      <c r="B1" s="12" t="s">
        <v>693</v>
      </c>
    </row>
    <row r="2" spans="1:7" x14ac:dyDescent="0.45">
      <c r="A2" s="11">
        <v>2015</v>
      </c>
      <c r="B2" s="11">
        <v>1727</v>
      </c>
      <c r="C2" s="11" t="s">
        <v>694</v>
      </c>
    </row>
    <row r="3" spans="1:7" x14ac:dyDescent="0.45">
      <c r="B3" s="9">
        <f>B2/'Conversion Factors'!$B$35</f>
        <v>1.3630283946398765E-4</v>
      </c>
      <c r="C3" s="11" t="s">
        <v>695</v>
      </c>
    </row>
    <row r="4" spans="1:7" x14ac:dyDescent="0.45">
      <c r="B4" s="9">
        <f>B3/'Conversion Factors'!$C$9</f>
        <v>1.1097212192595004E-4</v>
      </c>
      <c r="C4" s="11" t="s">
        <v>504</v>
      </c>
      <c r="F4" s="18"/>
    </row>
    <row r="5" spans="1:7" x14ac:dyDescent="0.45">
      <c r="B5" s="9">
        <f>B4/'Conversion Factors'!$B$17</f>
        <v>2.0261479263456279E-6</v>
      </c>
      <c r="C5" s="11" t="s">
        <v>505</v>
      </c>
    </row>
    <row r="6" spans="1:7" x14ac:dyDescent="0.45">
      <c r="B6" s="9"/>
    </row>
    <row r="7" spans="1:7" x14ac:dyDescent="0.45">
      <c r="B7" s="9"/>
    </row>
    <row r="8" spans="1:7" x14ac:dyDescent="0.45">
      <c r="B8" s="9"/>
    </row>
    <row r="11" spans="1:7" x14ac:dyDescent="0.45">
      <c r="G11" s="11" t="s">
        <v>696</v>
      </c>
    </row>
  </sheetData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41"/>
  <sheetViews>
    <sheetView workbookViewId="0"/>
  </sheetViews>
  <sheetFormatPr defaultColWidth="9" defaultRowHeight="14.25" x14ac:dyDescent="0.45"/>
  <cols>
    <col min="1" max="1" width="45.86328125" style="284" customWidth="1"/>
    <col min="2" max="2" width="18.86328125" style="284" customWidth="1"/>
    <col min="3" max="3" width="15.3984375" style="284" customWidth="1"/>
    <col min="4" max="4" width="9" style="284"/>
    <col min="5" max="5" width="9.59765625" style="284" customWidth="1"/>
    <col min="6" max="6" width="12" style="284" customWidth="1"/>
    <col min="7" max="16384" width="9" style="284"/>
  </cols>
  <sheetData>
    <row r="1" spans="1:12" x14ac:dyDescent="0.45">
      <c r="A1" s="285" t="s">
        <v>1194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</row>
    <row r="2" spans="1:12" x14ac:dyDescent="0.45">
      <c r="A2" s="30" t="s">
        <v>1195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287" customFormat="1" x14ac:dyDescent="0.45">
      <c r="B3" s="13">
        <v>2015</v>
      </c>
      <c r="C3" s="13">
        <v>2016</v>
      </c>
      <c r="D3" s="13">
        <v>2017</v>
      </c>
      <c r="E3" s="13">
        <v>2018</v>
      </c>
      <c r="F3" s="13">
        <v>2019</v>
      </c>
      <c r="G3" s="13">
        <v>2020</v>
      </c>
      <c r="H3" s="13">
        <v>2021</v>
      </c>
      <c r="I3" s="13">
        <v>2022</v>
      </c>
      <c r="J3" s="13">
        <v>2023</v>
      </c>
      <c r="K3" s="13">
        <v>2024</v>
      </c>
      <c r="L3" s="13">
        <v>2025</v>
      </c>
    </row>
    <row r="4" spans="1:12" x14ac:dyDescent="0.45">
      <c r="A4" s="12" t="s">
        <v>1196</v>
      </c>
      <c r="B4" s="284">
        <v>72</v>
      </c>
      <c r="C4" s="284">
        <v>74.099999999999994</v>
      </c>
      <c r="D4" s="284">
        <v>77.599999999999994</v>
      </c>
      <c r="E4" s="284">
        <v>79.3</v>
      </c>
      <c r="F4" s="284">
        <v>81.400000000000006</v>
      </c>
      <c r="G4" s="284">
        <v>83</v>
      </c>
      <c r="H4" s="284">
        <v>85.3</v>
      </c>
      <c r="I4" s="284">
        <v>87.3</v>
      </c>
      <c r="J4" s="284">
        <v>88.9</v>
      </c>
      <c r="K4" s="284">
        <v>90.8</v>
      </c>
      <c r="L4" s="284">
        <v>93.3</v>
      </c>
    </row>
    <row r="5" spans="1:12" x14ac:dyDescent="0.45">
      <c r="A5" s="12" t="s">
        <v>1197</v>
      </c>
      <c r="B5" s="284">
        <v>28.6</v>
      </c>
      <c r="C5" s="284">
        <v>29.8</v>
      </c>
      <c r="D5" s="284">
        <v>31.6</v>
      </c>
      <c r="E5" s="284">
        <v>32.700000000000003</v>
      </c>
      <c r="F5" s="284">
        <v>33.9</v>
      </c>
      <c r="G5" s="284">
        <v>35.1</v>
      </c>
      <c r="H5" s="284">
        <v>36.5</v>
      </c>
      <c r="I5" s="284">
        <v>37.799999999999997</v>
      </c>
      <c r="J5" s="284">
        <v>39.1</v>
      </c>
      <c r="K5" s="284">
        <v>40.4</v>
      </c>
      <c r="L5" s="284">
        <v>42.1</v>
      </c>
    </row>
    <row r="6" spans="1:12" x14ac:dyDescent="0.45">
      <c r="A6" s="12" t="s">
        <v>1198</v>
      </c>
      <c r="B6" s="284">
        <v>2.52</v>
      </c>
      <c r="C6" s="284">
        <v>2.4900000000000002</v>
      </c>
      <c r="D6" s="284">
        <v>2.46</v>
      </c>
      <c r="E6" s="284">
        <v>2.4300000000000002</v>
      </c>
      <c r="F6" s="284">
        <v>2.4</v>
      </c>
      <c r="G6" s="284">
        <v>2.36</v>
      </c>
      <c r="H6" s="284">
        <v>2.34</v>
      </c>
      <c r="I6" s="284">
        <v>2.31</v>
      </c>
      <c r="J6" s="284">
        <v>2.27</v>
      </c>
      <c r="K6" s="284">
        <v>2.25</v>
      </c>
      <c r="L6" s="284">
        <v>2.2200000000000002</v>
      </c>
    </row>
    <row r="7" spans="1:12" x14ac:dyDescent="0.45">
      <c r="A7" s="30" t="s">
        <v>1199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s="287" customFormat="1" x14ac:dyDescent="0.45">
      <c r="B8" s="13">
        <v>2015</v>
      </c>
      <c r="C8" s="13">
        <v>2016</v>
      </c>
      <c r="D8" s="13">
        <v>2017</v>
      </c>
      <c r="E8" s="13">
        <v>2018</v>
      </c>
      <c r="F8" s="13">
        <v>2019</v>
      </c>
      <c r="G8" s="13">
        <v>2020</v>
      </c>
      <c r="H8" s="13">
        <v>2021</v>
      </c>
      <c r="I8" s="13">
        <v>2022</v>
      </c>
      <c r="J8" s="13">
        <v>2023</v>
      </c>
      <c r="K8" s="13">
        <v>2024</v>
      </c>
      <c r="L8" s="13">
        <v>2025</v>
      </c>
    </row>
    <row r="9" spans="1:12" x14ac:dyDescent="0.45">
      <c r="A9" s="12" t="s">
        <v>1200</v>
      </c>
      <c r="B9" s="288">
        <v>2.89</v>
      </c>
      <c r="C9" s="288">
        <v>3.35</v>
      </c>
      <c r="D9" s="288">
        <v>3.54</v>
      </c>
      <c r="E9" s="288">
        <v>3.63</v>
      </c>
      <c r="F9" s="288">
        <v>3.75</v>
      </c>
      <c r="G9" s="288">
        <v>4.01</v>
      </c>
      <c r="H9" s="288">
        <v>4.1500000000000004</v>
      </c>
      <c r="I9" s="288">
        <v>4.32</v>
      </c>
      <c r="J9" s="288">
        <v>4.4800000000000004</v>
      </c>
      <c r="K9" s="288">
        <v>4.6399999999999997</v>
      </c>
      <c r="L9" s="288">
        <v>4.8099999999999996</v>
      </c>
    </row>
    <row r="10" spans="1:12" x14ac:dyDescent="0.45">
      <c r="A10" s="12" t="s">
        <v>1201</v>
      </c>
      <c r="B10" s="288">
        <v>7.28</v>
      </c>
      <c r="C10" s="288">
        <v>8.33</v>
      </c>
      <c r="D10" s="288">
        <v>8.6999999999999993</v>
      </c>
      <c r="E10" s="288">
        <v>8.8000000000000007</v>
      </c>
      <c r="F10" s="288">
        <v>9</v>
      </c>
      <c r="G10" s="288">
        <v>9.48</v>
      </c>
      <c r="H10" s="288">
        <v>9.7100000000000009</v>
      </c>
      <c r="I10" s="288">
        <v>9.9700000000000006</v>
      </c>
      <c r="J10" s="288">
        <v>10.19</v>
      </c>
      <c r="K10" s="288">
        <v>10.43</v>
      </c>
      <c r="L10" s="288">
        <v>10.66</v>
      </c>
    </row>
    <row r="11" spans="1:12" x14ac:dyDescent="0.45">
      <c r="A11" s="12" t="s">
        <v>1202</v>
      </c>
      <c r="B11" s="288">
        <v>14</v>
      </c>
      <c r="C11" s="288">
        <v>13.71</v>
      </c>
      <c r="D11" s="288">
        <v>13.42</v>
      </c>
      <c r="E11" s="288">
        <v>13.13</v>
      </c>
      <c r="F11" s="288">
        <v>12.85</v>
      </c>
      <c r="G11" s="288">
        <v>12.56</v>
      </c>
      <c r="H11" s="288">
        <v>12.27</v>
      </c>
      <c r="I11" s="288">
        <v>11.98</v>
      </c>
      <c r="J11" s="288">
        <v>11.69</v>
      </c>
      <c r="K11" s="288">
        <v>11.4</v>
      </c>
      <c r="L11" s="288">
        <v>11.11</v>
      </c>
    </row>
    <row r="14" spans="1:12" x14ac:dyDescent="0.45">
      <c r="A14" s="12" t="s">
        <v>1203</v>
      </c>
    </row>
    <row r="15" spans="1:12" x14ac:dyDescent="0.45">
      <c r="A15" s="284">
        <v>61013</v>
      </c>
      <c r="B15" s="284" t="s">
        <v>1204</v>
      </c>
    </row>
    <row r="16" spans="1:12" x14ac:dyDescent="0.45">
      <c r="A16" s="32" t="s">
        <v>1205</v>
      </c>
    </row>
    <row r="18" spans="1:37" x14ac:dyDescent="0.45">
      <c r="A18" s="12" t="s">
        <v>1206</v>
      </c>
    </row>
    <row r="19" spans="1:37" x14ac:dyDescent="0.45">
      <c r="A19" s="284">
        <v>2.2046199999999998</v>
      </c>
      <c r="B19" s="284" t="s">
        <v>1207</v>
      </c>
    </row>
    <row r="22" spans="1:37" x14ac:dyDescent="0.45">
      <c r="A22" s="12" t="s">
        <v>1208</v>
      </c>
    </row>
    <row r="23" spans="1:37" x14ac:dyDescent="0.45">
      <c r="B23" s="284">
        <v>2015</v>
      </c>
      <c r="C23" s="284">
        <v>2016</v>
      </c>
      <c r="D23" s="284">
        <v>2017</v>
      </c>
      <c r="E23" s="284">
        <v>2018</v>
      </c>
      <c r="F23" s="284">
        <v>2019</v>
      </c>
      <c r="G23" s="284">
        <v>2020</v>
      </c>
      <c r="H23" s="284">
        <v>2021</v>
      </c>
      <c r="I23" s="284">
        <v>2022</v>
      </c>
      <c r="J23" s="284">
        <v>2023</v>
      </c>
      <c r="K23" s="284">
        <v>2024</v>
      </c>
      <c r="L23" s="284">
        <v>2025</v>
      </c>
    </row>
    <row r="24" spans="1:37" x14ac:dyDescent="0.45">
      <c r="A24" s="12" t="s">
        <v>1209</v>
      </c>
      <c r="B24" s="9">
        <f>B11/$A$19/$A$15</f>
        <v>1.0408110947009583E-4</v>
      </c>
      <c r="C24" s="9">
        <f>C11/$A$19/$A$15</f>
        <v>1.0192514363107242E-4</v>
      </c>
      <c r="D24" s="9">
        <f t="shared" ref="D24:L24" si="0">D11/$A$19/$A$15</f>
        <v>9.9769177792048987E-5</v>
      </c>
      <c r="E24" s="9">
        <f t="shared" si="0"/>
        <v>9.7613211953025594E-5</v>
      </c>
      <c r="F24" s="9">
        <f t="shared" si="0"/>
        <v>9.5531589763623656E-5</v>
      </c>
      <c r="G24" s="9">
        <f t="shared" si="0"/>
        <v>9.3375623924600264E-5</v>
      </c>
      <c r="H24" s="9">
        <f t="shared" si="0"/>
        <v>9.1219658085576832E-5</v>
      </c>
      <c r="I24" s="9">
        <f t="shared" si="0"/>
        <v>8.9063692246553426E-5</v>
      </c>
      <c r="J24" s="9">
        <f t="shared" si="0"/>
        <v>8.690772640753002E-5</v>
      </c>
      <c r="K24" s="9">
        <f t="shared" si="0"/>
        <v>8.4751760568506601E-5</v>
      </c>
      <c r="L24" s="9">
        <f t="shared" si="0"/>
        <v>8.2595794729483182E-5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6" spans="1:37" x14ac:dyDescent="0.45">
      <c r="A26" s="284" t="s">
        <v>1210</v>
      </c>
    </row>
    <row r="27" spans="1:37" x14ac:dyDescent="0.45">
      <c r="A27" s="284" t="s">
        <v>1211</v>
      </c>
    </row>
    <row r="28" spans="1:37" x14ac:dyDescent="0.45">
      <c r="A28" s="284" t="s">
        <v>1212</v>
      </c>
    </row>
    <row r="30" spans="1:37" x14ac:dyDescent="0.45">
      <c r="A30" s="284" t="s">
        <v>1213</v>
      </c>
    </row>
    <row r="31" spans="1:37" x14ac:dyDescent="0.45">
      <c r="A31" s="284" t="s">
        <v>1214</v>
      </c>
    </row>
    <row r="32" spans="1:37" x14ac:dyDescent="0.45">
      <c r="A32" s="284" t="s">
        <v>1215</v>
      </c>
    </row>
    <row r="33" spans="1:35" x14ac:dyDescent="0.45">
      <c r="A33" s="284" t="s">
        <v>1216</v>
      </c>
    </row>
    <row r="34" spans="1:35" x14ac:dyDescent="0.45">
      <c r="A34" s="284" t="s">
        <v>1217</v>
      </c>
    </row>
    <row r="36" spans="1:35" x14ac:dyDescent="0.45">
      <c r="A36" s="284" t="s">
        <v>1218</v>
      </c>
      <c r="D36" s="284">
        <v>2017</v>
      </c>
      <c r="E36" s="284">
        <v>2030</v>
      </c>
      <c r="F36" s="284">
        <v>2050</v>
      </c>
    </row>
    <row r="37" spans="1:35" x14ac:dyDescent="0.45">
      <c r="A37" s="35" t="s">
        <v>1219</v>
      </c>
      <c r="D37" s="9">
        <f>D24</f>
        <v>9.9769177792048987E-5</v>
      </c>
      <c r="E37" s="9">
        <f>1.97*(7.4)/1000000</f>
        <v>1.4578000000000002E-5</v>
      </c>
      <c r="F37" s="9">
        <f>1.01*(7.4)/1000000</f>
        <v>7.4739999999999999E-6</v>
      </c>
    </row>
    <row r="39" spans="1:35" x14ac:dyDescent="0.45">
      <c r="A39" s="36" t="s">
        <v>1220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 spans="1:35" x14ac:dyDescent="0.45">
      <c r="B40" s="284">
        <v>2017</v>
      </c>
      <c r="C40" s="284">
        <v>2018</v>
      </c>
      <c r="D40" s="284">
        <v>2019</v>
      </c>
      <c r="E40" s="284">
        <v>2020</v>
      </c>
      <c r="F40" s="284">
        <v>2021</v>
      </c>
      <c r="G40" s="284">
        <v>2022</v>
      </c>
      <c r="H40" s="284">
        <v>2023</v>
      </c>
      <c r="I40" s="284">
        <v>2024</v>
      </c>
      <c r="J40" s="284">
        <v>2025</v>
      </c>
      <c r="K40" s="284">
        <v>2026</v>
      </c>
      <c r="L40" s="284">
        <v>2027</v>
      </c>
      <c r="M40" s="284">
        <v>2028</v>
      </c>
      <c r="N40" s="284">
        <v>2029</v>
      </c>
      <c r="O40" s="284">
        <v>2030</v>
      </c>
      <c r="P40" s="284">
        <v>2031</v>
      </c>
      <c r="Q40" s="284">
        <v>2032</v>
      </c>
      <c r="R40" s="284">
        <v>2033</v>
      </c>
      <c r="S40" s="284">
        <v>2034</v>
      </c>
      <c r="T40" s="284">
        <v>2035</v>
      </c>
      <c r="U40" s="284">
        <v>2036</v>
      </c>
      <c r="V40" s="284">
        <v>2037</v>
      </c>
      <c r="W40" s="284">
        <v>2038</v>
      </c>
      <c r="X40" s="284">
        <v>2039</v>
      </c>
      <c r="Y40" s="284">
        <v>2040</v>
      </c>
      <c r="Z40" s="284">
        <v>2041</v>
      </c>
      <c r="AA40" s="284">
        <v>2042</v>
      </c>
      <c r="AB40" s="284">
        <v>2043</v>
      </c>
      <c r="AC40" s="284">
        <v>2044</v>
      </c>
      <c r="AD40" s="284">
        <v>2045</v>
      </c>
      <c r="AE40" s="284">
        <v>2046</v>
      </c>
      <c r="AF40" s="284">
        <v>2047</v>
      </c>
      <c r="AG40" s="284">
        <v>2048</v>
      </c>
      <c r="AH40" s="284">
        <v>2049</v>
      </c>
      <c r="AI40" s="284">
        <v>2050</v>
      </c>
    </row>
    <row r="41" spans="1:35" x14ac:dyDescent="0.45">
      <c r="A41" s="12" t="s">
        <v>1209</v>
      </c>
      <c r="B41" s="9">
        <f>TREND($D37:$E37,$D$36:$E$36,B$40)</f>
        <v>9.9769177792049732E-5</v>
      </c>
      <c r="C41" s="9">
        <f t="shared" ref="C41:O41" si="1">TREND($D37:$E37,$D$36:$E$36,C$40)</f>
        <v>9.3216010269583927E-5</v>
      </c>
      <c r="D41" s="9">
        <f t="shared" si="1"/>
        <v>8.6662842747119856E-5</v>
      </c>
      <c r="E41" s="9">
        <f t="shared" si="1"/>
        <v>8.0109675224654051E-5</v>
      </c>
      <c r="F41" s="9">
        <f t="shared" si="1"/>
        <v>7.3556507702188245E-5</v>
      </c>
      <c r="G41" s="9">
        <f t="shared" si="1"/>
        <v>6.7003340179724175E-5</v>
      </c>
      <c r="H41" s="9">
        <f t="shared" si="1"/>
        <v>6.0450172657258369E-5</v>
      </c>
      <c r="I41" s="9">
        <f t="shared" si="1"/>
        <v>5.3897005134792564E-5</v>
      </c>
      <c r="J41" s="9">
        <f t="shared" si="1"/>
        <v>4.7343837612326758E-5</v>
      </c>
      <c r="K41" s="9">
        <f t="shared" si="1"/>
        <v>4.0790670089862688E-5</v>
      </c>
      <c r="L41" s="9">
        <f t="shared" si="1"/>
        <v>3.4237502567396882E-5</v>
      </c>
      <c r="M41" s="9">
        <f t="shared" si="1"/>
        <v>2.7684335044931077E-5</v>
      </c>
      <c r="N41" s="9">
        <f t="shared" si="1"/>
        <v>2.1131167522467006E-5</v>
      </c>
      <c r="O41" s="9">
        <f t="shared" si="1"/>
        <v>1.4578000000001201E-5</v>
      </c>
      <c r="P41" s="9">
        <f>TREND($E37:$F37,$E$36:$F$36,P$40)</f>
        <v>1.4222799999999989E-5</v>
      </c>
      <c r="Q41" s="9">
        <f t="shared" ref="Q41:AI41" si="2">TREND($E37:$F37,$E$36:$F$36,Q$40)</f>
        <v>1.3867599999999969E-5</v>
      </c>
      <c r="R41" s="9">
        <f t="shared" si="2"/>
        <v>1.3512399999999949E-5</v>
      </c>
      <c r="S41" s="9">
        <f t="shared" si="2"/>
        <v>1.3157199999999929E-5</v>
      </c>
      <c r="T41" s="9">
        <f t="shared" si="2"/>
        <v>1.2802000000000017E-5</v>
      </c>
      <c r="U41" s="9">
        <f t="shared" si="2"/>
        <v>1.2446799999999997E-5</v>
      </c>
      <c r="V41" s="9">
        <f t="shared" si="2"/>
        <v>1.2091599999999978E-5</v>
      </c>
      <c r="W41" s="9">
        <f t="shared" si="2"/>
        <v>1.1736399999999958E-5</v>
      </c>
      <c r="X41" s="9">
        <f t="shared" si="2"/>
        <v>1.1381199999999938E-5</v>
      </c>
      <c r="Y41" s="9">
        <f t="shared" si="2"/>
        <v>1.1026000000000026E-5</v>
      </c>
      <c r="Z41" s="9">
        <f t="shared" si="2"/>
        <v>1.0670800000000006E-5</v>
      </c>
      <c r="AA41" s="9">
        <f t="shared" si="2"/>
        <v>1.0315599999999986E-5</v>
      </c>
      <c r="AB41" s="9">
        <f t="shared" si="2"/>
        <v>9.9603999999999665E-6</v>
      </c>
      <c r="AC41" s="9">
        <f t="shared" si="2"/>
        <v>9.6051999999999466E-6</v>
      </c>
      <c r="AD41" s="9">
        <f t="shared" si="2"/>
        <v>9.2499999999999267E-6</v>
      </c>
      <c r="AE41" s="9">
        <f t="shared" si="2"/>
        <v>8.8948000000000152E-6</v>
      </c>
      <c r="AF41" s="9">
        <f t="shared" si="2"/>
        <v>8.5395999999999953E-6</v>
      </c>
      <c r="AG41" s="9">
        <f t="shared" si="2"/>
        <v>8.1843999999999754E-6</v>
      </c>
      <c r="AH41" s="9">
        <f t="shared" si="2"/>
        <v>7.8291999999999555E-6</v>
      </c>
      <c r="AI41" s="9">
        <f t="shared" si="2"/>
        <v>7.4739999999999356E-6</v>
      </c>
    </row>
  </sheetData>
  <dataConsolidate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45"/>
  <sheetViews>
    <sheetView workbookViewId="0">
      <selection activeCell="F3" sqref="F3"/>
    </sheetView>
  </sheetViews>
  <sheetFormatPr defaultColWidth="9.1328125" defaultRowHeight="14.25" x14ac:dyDescent="0.45"/>
  <cols>
    <col min="1" max="1" width="22.86328125" style="11" customWidth="1"/>
    <col min="2" max="6" width="25.1328125" style="11" customWidth="1"/>
    <col min="7" max="16384" width="9.1328125" style="11"/>
  </cols>
  <sheetData>
    <row r="1" spans="1:6" s="139" customFormat="1" ht="28.5" x14ac:dyDescent="0.45">
      <c r="B1" s="139" t="s">
        <v>697</v>
      </c>
      <c r="C1" s="139" t="s">
        <v>698</v>
      </c>
      <c r="D1" s="139" t="s">
        <v>699</v>
      </c>
      <c r="E1" s="139" t="s">
        <v>700</v>
      </c>
      <c r="F1" s="139" t="s">
        <v>701</v>
      </c>
    </row>
    <row r="2" spans="1:6" x14ac:dyDescent="0.45">
      <c r="A2" s="11" t="s">
        <v>312</v>
      </c>
      <c r="B2" s="9">
        <f>Electricity!$A$8</f>
        <v>1.8727131870631601E-5</v>
      </c>
      <c r="C2" s="11">
        <v>0</v>
      </c>
      <c r="D2" s="9">
        <f>Electricity!$F$8</f>
        <v>1.8727131870631601E-5</v>
      </c>
      <c r="E2" s="9">
        <f>Electricity!$G$8</f>
        <v>2.7059113774779599E-5</v>
      </c>
      <c r="F2" s="9">
        <f>Electricity!$C$8</f>
        <v>1.8577486584396173E-5</v>
      </c>
    </row>
    <row r="3" spans="1:6" x14ac:dyDescent="0.45">
      <c r="A3" s="11" t="s">
        <v>516</v>
      </c>
      <c r="B3" s="11">
        <v>0</v>
      </c>
      <c r="C3" s="9">
        <f>'Coal and Lignite'!B49</f>
        <v>1.9762036528992948E-6</v>
      </c>
      <c r="D3" s="11">
        <v>0</v>
      </c>
      <c r="E3" s="11">
        <v>0</v>
      </c>
      <c r="F3" s="9">
        <f>C3*'Coal and Lignite'!G20/'Coal and Lignite'!G10</f>
        <v>2.3704768419110269E-6</v>
      </c>
    </row>
    <row r="4" spans="1:6" x14ac:dyDescent="0.45">
      <c r="A4" s="11" t="s">
        <v>314</v>
      </c>
      <c r="B4" s="9">
        <f>'Natural Gas'!$C$36</f>
        <v>0</v>
      </c>
      <c r="C4" s="9">
        <f>'Natural Gas'!$C$36</f>
        <v>0</v>
      </c>
      <c r="D4" s="11">
        <v>0</v>
      </c>
      <c r="E4" s="11">
        <v>0</v>
      </c>
      <c r="F4" s="9">
        <f>'Natural Gas'!$C$36</f>
        <v>0</v>
      </c>
    </row>
    <row r="5" spans="1:6" x14ac:dyDescent="0.45">
      <c r="A5" s="11" t="s">
        <v>315</v>
      </c>
      <c r="B5" s="11">
        <v>0</v>
      </c>
      <c r="C5" s="9">
        <f>'Nuclear Fuel'!B3</f>
        <v>7.4000000000000001E-7</v>
      </c>
      <c r="D5" s="11">
        <v>0</v>
      </c>
      <c r="E5" s="11">
        <v>0</v>
      </c>
      <c r="F5" s="11">
        <v>0</v>
      </c>
    </row>
    <row r="6" spans="1:6" x14ac:dyDescent="0.45">
      <c r="A6" s="11" t="s">
        <v>170</v>
      </c>
      <c r="B6" s="11">
        <v>0</v>
      </c>
      <c r="C6" s="9">
        <f>Biomass!$B$15</f>
        <v>3.2223799272623401E-6</v>
      </c>
      <c r="D6" s="9">
        <f>Biomass!$B$15</f>
        <v>3.2223799272623401E-6</v>
      </c>
      <c r="E6" s="9">
        <f>Biomass!$B$15</f>
        <v>3.2223799272623401E-6</v>
      </c>
      <c r="F6" s="9">
        <f>Biomass!$B$15</f>
        <v>3.2223799272623401E-6</v>
      </c>
    </row>
    <row r="7" spans="1:6" x14ac:dyDescent="0.45">
      <c r="A7" s="11" t="s">
        <v>316</v>
      </c>
      <c r="B7" s="9">
        <f>'Petro Gasoline &amp; Diesel'!B6</f>
        <v>3.2932342445413534E-5</v>
      </c>
      <c r="C7" s="11">
        <v>0</v>
      </c>
      <c r="D7" s="11">
        <v>0</v>
      </c>
      <c r="E7" s="11">
        <v>0</v>
      </c>
      <c r="F7" s="11">
        <v>0</v>
      </c>
    </row>
    <row r="8" spans="1:6" x14ac:dyDescent="0.45">
      <c r="A8" s="11" t="s">
        <v>317</v>
      </c>
      <c r="B8" s="9">
        <f>'Petro Gasoline &amp; Diesel'!$B$14</f>
        <v>2.6256415630977488E-5</v>
      </c>
      <c r="C8" s="9">
        <f>'Petro Gasoline &amp; Diesel'!$B$14</f>
        <v>2.6256415630977488E-5</v>
      </c>
      <c r="D8" s="9">
        <f>Kerosene!$B$30</f>
        <v>7.9262888493153228E-6</v>
      </c>
      <c r="E8" s="9">
        <f>Kerosene!$B$30</f>
        <v>7.9262888493153228E-6</v>
      </c>
      <c r="F8" s="9">
        <f>'Petro Gasoline &amp; Diesel'!$B$14</f>
        <v>2.6256415630977488E-5</v>
      </c>
    </row>
    <row r="9" spans="1:6" x14ac:dyDescent="0.45">
      <c r="A9" s="11" t="s">
        <v>318</v>
      </c>
      <c r="B9" s="160">
        <f>B7</f>
        <v>3.2932342445413534E-5</v>
      </c>
      <c r="C9" s="11">
        <v>0</v>
      </c>
      <c r="D9" s="11">
        <v>0</v>
      </c>
      <c r="E9" s="11">
        <v>0</v>
      </c>
      <c r="F9" s="11">
        <v>0</v>
      </c>
    </row>
    <row r="10" spans="1:6" x14ac:dyDescent="0.45">
      <c r="A10" s="11" t="s">
        <v>49</v>
      </c>
      <c r="B10" s="160">
        <f>B8</f>
        <v>2.6256415630977488E-5</v>
      </c>
      <c r="C10" s="160">
        <f>C8</f>
        <v>2.6256415630977488E-5</v>
      </c>
      <c r="D10" s="160">
        <f>D8</f>
        <v>7.9262888493153228E-6</v>
      </c>
      <c r="E10" s="160">
        <f>E8</f>
        <v>7.9262888493153228E-6</v>
      </c>
      <c r="F10" s="160">
        <f>F8</f>
        <v>2.6256415630977488E-5</v>
      </c>
    </row>
    <row r="11" spans="1:6" x14ac:dyDescent="0.45">
      <c r="A11" s="11" t="s">
        <v>1193</v>
      </c>
      <c r="B11" s="9">
        <f>'Jet Fuel'!$B$24</f>
        <v>2.547793435977131E-5</v>
      </c>
      <c r="C11" s="11">
        <v>0</v>
      </c>
      <c r="D11" s="9">
        <f>Kerosene!B30</f>
        <v>7.9262888493153228E-6</v>
      </c>
      <c r="E11" s="9">
        <f>Kerosene!B30</f>
        <v>7.9262888493153228E-6</v>
      </c>
      <c r="F11" s="11">
        <v>0</v>
      </c>
    </row>
    <row r="12" spans="1:6" x14ac:dyDescent="0.45">
      <c r="A12" s="11" t="s">
        <v>51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</row>
    <row r="13" spans="1:6" x14ac:dyDescent="0.45">
      <c r="A13" s="11" t="s">
        <v>320</v>
      </c>
      <c r="B13" s="11">
        <v>0</v>
      </c>
      <c r="C13" s="9">
        <f>'Coal and Lignite'!$B$29</f>
        <v>1.8905991541657415E-6</v>
      </c>
      <c r="D13" s="11">
        <v>0</v>
      </c>
      <c r="E13" s="11">
        <v>0</v>
      </c>
      <c r="F13" s="9">
        <f>'Coal and Lignite'!$B$29</f>
        <v>1.8905991541657415E-6</v>
      </c>
    </row>
    <row r="14" spans="1:6" ht="14.25" customHeight="1" x14ac:dyDescent="0.45">
      <c r="A14" s="11" t="s">
        <v>321</v>
      </c>
      <c r="B14" s="11">
        <v>0</v>
      </c>
      <c r="C14" s="9">
        <f>'Crude Oil'!$B$10</f>
        <v>8.8957746271921723E-6</v>
      </c>
      <c r="D14" s="11">
        <v>0</v>
      </c>
      <c r="E14" s="11">
        <v>0</v>
      </c>
      <c r="F14" s="9">
        <f>'Crude Oil'!$B$10</f>
        <v>8.8957746271921723E-6</v>
      </c>
    </row>
    <row r="15" spans="1:6" x14ac:dyDescent="0.45">
      <c r="A15" s="11" t="s">
        <v>322</v>
      </c>
      <c r="B15" s="11">
        <v>0</v>
      </c>
      <c r="C15" s="9">
        <f>'Heavy Fuel Oil'!$B$3</f>
        <v>1.7309999999999999E-5</v>
      </c>
      <c r="D15" s="11">
        <v>0</v>
      </c>
      <c r="E15" s="11">
        <v>0</v>
      </c>
      <c r="F15" s="9">
        <f>'Heavy Fuel Oil'!$B$3</f>
        <v>1.7309999999999999E-5</v>
      </c>
    </row>
    <row r="16" spans="1:6" x14ac:dyDescent="0.45">
      <c r="A16" s="11" t="s">
        <v>323</v>
      </c>
      <c r="B16" s="11">
        <v>0</v>
      </c>
      <c r="C16" s="11">
        <v>0</v>
      </c>
      <c r="D16" s="9">
        <f>LPG!$B$8</f>
        <v>1.3668976745037843E-5</v>
      </c>
      <c r="E16" s="9">
        <f>LPG!$B$8</f>
        <v>1.3668976745037843E-5</v>
      </c>
      <c r="F16" s="9">
        <f>LPG!$B$8</f>
        <v>1.3668976745037843E-5</v>
      </c>
    </row>
    <row r="17" spans="1:6" x14ac:dyDescent="0.45">
      <c r="A17" s="11" t="s">
        <v>702</v>
      </c>
      <c r="B17" s="11">
        <v>0</v>
      </c>
      <c r="C17" s="9">
        <f>'Municipal Solid Waste'!$B$5</f>
        <v>2.0261479263456279E-6</v>
      </c>
      <c r="D17" s="11">
        <v>0</v>
      </c>
      <c r="E17" s="11">
        <v>0</v>
      </c>
      <c r="F17" s="9">
        <f>'Municipal Solid Waste'!$B$5</f>
        <v>2.0261479263456279E-6</v>
      </c>
    </row>
    <row r="18" spans="1:6" x14ac:dyDescent="0.45">
      <c r="A18" s="86"/>
    </row>
    <row r="39" spans="1:5" x14ac:dyDescent="0.45">
      <c r="A39" s="86" t="s">
        <v>606</v>
      </c>
    </row>
    <row r="40" spans="1:5" x14ac:dyDescent="0.45">
      <c r="A40" s="86" t="s">
        <v>703</v>
      </c>
    </row>
    <row r="44" spans="1:5" x14ac:dyDescent="0.45">
      <c r="E44" s="86" t="s">
        <v>606</v>
      </c>
    </row>
    <row r="45" spans="1:5" x14ac:dyDescent="0.45">
      <c r="E45" s="86" t="s">
        <v>704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I160"/>
  <sheetViews>
    <sheetView workbookViewId="0"/>
  </sheetViews>
  <sheetFormatPr defaultColWidth="9" defaultRowHeight="15" customHeight="1" x14ac:dyDescent="0.45"/>
  <cols>
    <col min="1" max="1" width="19.3984375" style="11" bestFit="1" customWidth="1"/>
    <col min="2" max="2" width="42.73046875" style="11" customWidth="1"/>
    <col min="3" max="16384" width="9" style="11"/>
  </cols>
  <sheetData>
    <row r="1" spans="1:35" ht="15" customHeight="1" thickBot="1" x14ac:dyDescent="0.5">
      <c r="B1" s="40" t="s">
        <v>278</v>
      </c>
      <c r="C1" s="41">
        <v>2019</v>
      </c>
      <c r="D1" s="41">
        <v>2020</v>
      </c>
      <c r="E1" s="41">
        <v>2021</v>
      </c>
      <c r="F1" s="41">
        <v>2022</v>
      </c>
      <c r="G1" s="41">
        <v>2023</v>
      </c>
      <c r="H1" s="41">
        <v>2024</v>
      </c>
      <c r="I1" s="41">
        <v>2025</v>
      </c>
      <c r="J1" s="41">
        <v>2026</v>
      </c>
      <c r="K1" s="41">
        <v>2027</v>
      </c>
      <c r="L1" s="41">
        <v>2028</v>
      </c>
      <c r="M1" s="41">
        <v>2029</v>
      </c>
      <c r="N1" s="41">
        <v>2030</v>
      </c>
      <c r="O1" s="41">
        <v>2031</v>
      </c>
      <c r="P1" s="41">
        <v>2032</v>
      </c>
      <c r="Q1" s="41">
        <v>2033</v>
      </c>
      <c r="R1" s="41">
        <v>2034</v>
      </c>
      <c r="S1" s="41">
        <v>2035</v>
      </c>
      <c r="T1" s="41">
        <v>2036</v>
      </c>
      <c r="U1" s="41">
        <v>2037</v>
      </c>
      <c r="V1" s="41">
        <v>2038</v>
      </c>
      <c r="W1" s="41">
        <v>2039</v>
      </c>
      <c r="X1" s="41">
        <v>2040</v>
      </c>
      <c r="Y1" s="41">
        <v>2041</v>
      </c>
      <c r="Z1" s="41">
        <v>2042</v>
      </c>
      <c r="AA1" s="41">
        <v>2043</v>
      </c>
      <c r="AB1" s="41">
        <v>2044</v>
      </c>
      <c r="AC1" s="41">
        <v>2045</v>
      </c>
      <c r="AD1" s="41">
        <v>2046</v>
      </c>
      <c r="AE1" s="41">
        <v>2047</v>
      </c>
      <c r="AF1" s="41">
        <v>2048</v>
      </c>
      <c r="AG1" s="41">
        <v>2049</v>
      </c>
      <c r="AH1" s="41">
        <v>2050</v>
      </c>
    </row>
    <row r="2" spans="1:35" ht="15" customHeight="1" thickTop="1" x14ac:dyDescent="0.45">
      <c r="C2" s="25"/>
      <c r="D2" s="25"/>
      <c r="E2" s="25"/>
      <c r="F2" s="25"/>
      <c r="G2" s="25"/>
    </row>
    <row r="3" spans="1:35" ht="15" customHeight="1" x14ac:dyDescent="0.45">
      <c r="C3" s="25" t="s">
        <v>60</v>
      </c>
      <c r="D3" s="25" t="s">
        <v>279</v>
      </c>
      <c r="E3" s="25"/>
      <c r="F3" s="25"/>
      <c r="G3" s="25"/>
    </row>
    <row r="4" spans="1:35" ht="15" customHeight="1" x14ac:dyDescent="0.45">
      <c r="C4" s="25" t="s">
        <v>59</v>
      </c>
      <c r="D4" s="25" t="s">
        <v>280</v>
      </c>
      <c r="E4" s="25"/>
      <c r="F4" s="25"/>
      <c r="G4" s="25" t="s">
        <v>58</v>
      </c>
    </row>
    <row r="5" spans="1:35" ht="15" customHeight="1" x14ac:dyDescent="0.45">
      <c r="C5" s="25" t="s">
        <v>57</v>
      </c>
      <c r="D5" s="25" t="s">
        <v>281</v>
      </c>
      <c r="E5" s="25"/>
      <c r="F5" s="25"/>
      <c r="G5" s="25"/>
    </row>
    <row r="6" spans="1:35" ht="15" customHeight="1" x14ac:dyDescent="0.45">
      <c r="C6" s="25" t="s">
        <v>56</v>
      </c>
      <c r="D6" s="25"/>
      <c r="E6" s="25" t="s">
        <v>282</v>
      </c>
      <c r="F6" s="25"/>
      <c r="G6" s="25"/>
    </row>
    <row r="10" spans="1:35" ht="15" customHeight="1" x14ac:dyDescent="0.5">
      <c r="A10" s="26" t="s">
        <v>155</v>
      </c>
      <c r="B10" s="42" t="s">
        <v>0</v>
      </c>
    </row>
    <row r="11" spans="1:35" ht="15" customHeight="1" x14ac:dyDescent="0.45">
      <c r="B11" s="40" t="s">
        <v>283</v>
      </c>
    </row>
    <row r="12" spans="1:35" ht="15" customHeight="1" x14ac:dyDescent="0.45">
      <c r="B12" s="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 t="s">
        <v>284</v>
      </c>
    </row>
    <row r="13" spans="1:35" ht="15" customHeight="1" thickBot="1" x14ac:dyDescent="0.5">
      <c r="B13" s="41" t="s">
        <v>2</v>
      </c>
      <c r="C13" s="41">
        <v>2019</v>
      </c>
      <c r="D13" s="41">
        <v>2020</v>
      </c>
      <c r="E13" s="41">
        <v>2021</v>
      </c>
      <c r="F13" s="41">
        <v>2022</v>
      </c>
      <c r="G13" s="41">
        <v>2023</v>
      </c>
      <c r="H13" s="41">
        <v>2024</v>
      </c>
      <c r="I13" s="41">
        <v>2025</v>
      </c>
      <c r="J13" s="41">
        <v>2026</v>
      </c>
      <c r="K13" s="41">
        <v>2027</v>
      </c>
      <c r="L13" s="41">
        <v>2028</v>
      </c>
      <c r="M13" s="41">
        <v>2029</v>
      </c>
      <c r="N13" s="41">
        <v>2030</v>
      </c>
      <c r="O13" s="41">
        <v>2031</v>
      </c>
      <c r="P13" s="41">
        <v>2032</v>
      </c>
      <c r="Q13" s="41">
        <v>2033</v>
      </c>
      <c r="R13" s="41">
        <v>2034</v>
      </c>
      <c r="S13" s="41">
        <v>2035</v>
      </c>
      <c r="T13" s="41">
        <v>2036</v>
      </c>
      <c r="U13" s="41">
        <v>2037</v>
      </c>
      <c r="V13" s="41">
        <v>2038</v>
      </c>
      <c r="W13" s="41">
        <v>2039</v>
      </c>
      <c r="X13" s="41">
        <v>2040</v>
      </c>
      <c r="Y13" s="41">
        <v>2041</v>
      </c>
      <c r="Z13" s="41">
        <v>2042</v>
      </c>
      <c r="AA13" s="41">
        <v>2043</v>
      </c>
      <c r="AB13" s="41">
        <v>2044</v>
      </c>
      <c r="AC13" s="41">
        <v>2045</v>
      </c>
      <c r="AD13" s="41">
        <v>2046</v>
      </c>
      <c r="AE13" s="41">
        <v>2047</v>
      </c>
      <c r="AF13" s="41">
        <v>2048</v>
      </c>
      <c r="AG13" s="41">
        <v>2049</v>
      </c>
      <c r="AH13" s="41">
        <v>2050</v>
      </c>
      <c r="AI13" s="41">
        <v>2050</v>
      </c>
    </row>
    <row r="14" spans="1:35" ht="15" customHeight="1" thickTop="1" x14ac:dyDescent="0.45"/>
    <row r="15" spans="1:35" ht="15" customHeight="1" x14ac:dyDescent="0.45">
      <c r="B15" s="43" t="s">
        <v>3</v>
      </c>
    </row>
    <row r="16" spans="1:35" ht="15" customHeight="1" x14ac:dyDescent="0.45">
      <c r="A16" s="26" t="s">
        <v>154</v>
      </c>
      <c r="B16" s="44" t="s">
        <v>4</v>
      </c>
      <c r="C16" s="45">
        <v>21.37</v>
      </c>
      <c r="D16" s="45">
        <v>21.1</v>
      </c>
      <c r="E16" s="45">
        <v>21.47</v>
      </c>
      <c r="F16" s="45">
        <v>22.18</v>
      </c>
      <c r="G16" s="45">
        <v>22.88</v>
      </c>
      <c r="H16" s="45">
        <v>23.65</v>
      </c>
      <c r="I16" s="45">
        <v>24.63</v>
      </c>
      <c r="J16" s="45">
        <v>25.69</v>
      </c>
      <c r="K16" s="45">
        <v>26.54</v>
      </c>
      <c r="L16" s="45">
        <v>27.19</v>
      </c>
      <c r="M16" s="45">
        <v>27.65</v>
      </c>
      <c r="N16" s="45">
        <v>28.04</v>
      </c>
      <c r="O16" s="45">
        <v>28.19</v>
      </c>
      <c r="P16" s="45">
        <v>28.35</v>
      </c>
      <c r="Q16" s="45">
        <v>28.67</v>
      </c>
      <c r="R16" s="45">
        <v>29</v>
      </c>
      <c r="S16" s="45">
        <v>29.37</v>
      </c>
      <c r="T16" s="45">
        <v>29.78</v>
      </c>
      <c r="U16" s="45">
        <v>30.23</v>
      </c>
      <c r="V16" s="45">
        <v>30.69</v>
      </c>
      <c r="W16" s="45">
        <v>31.13</v>
      </c>
      <c r="X16" s="45">
        <v>31.54</v>
      </c>
      <c r="Y16" s="45">
        <v>31.93</v>
      </c>
      <c r="Z16" s="45">
        <v>32.409999999999997</v>
      </c>
      <c r="AA16" s="45">
        <v>32.85</v>
      </c>
      <c r="AB16" s="45">
        <v>33.28</v>
      </c>
      <c r="AC16" s="45">
        <v>33.71</v>
      </c>
      <c r="AD16" s="45">
        <v>34.119999999999997</v>
      </c>
      <c r="AE16" s="45">
        <v>34.6</v>
      </c>
      <c r="AF16" s="45">
        <v>35.1</v>
      </c>
      <c r="AG16" s="45">
        <v>35.56</v>
      </c>
      <c r="AH16" s="45">
        <v>36</v>
      </c>
      <c r="AI16" s="46">
        <v>1.7000000000000001E-2</v>
      </c>
    </row>
    <row r="17" spans="1:35" ht="15" customHeight="1" x14ac:dyDescent="0.45">
      <c r="A17" s="26" t="s">
        <v>153</v>
      </c>
      <c r="B17" s="44" t="s">
        <v>5</v>
      </c>
      <c r="C17" s="45">
        <v>21.89</v>
      </c>
      <c r="D17" s="45">
        <v>21.3</v>
      </c>
      <c r="E17" s="45">
        <v>21.63</v>
      </c>
      <c r="F17" s="45">
        <v>22.21</v>
      </c>
      <c r="G17" s="45">
        <v>22.61</v>
      </c>
      <c r="H17" s="45">
        <v>23.27</v>
      </c>
      <c r="I17" s="45">
        <v>23.71</v>
      </c>
      <c r="J17" s="45">
        <v>24.07</v>
      </c>
      <c r="K17" s="45">
        <v>24.1</v>
      </c>
      <c r="L17" s="45">
        <v>24.44</v>
      </c>
      <c r="M17" s="45">
        <v>24.64</v>
      </c>
      <c r="N17" s="45">
        <v>24.76</v>
      </c>
      <c r="O17" s="45">
        <v>25.03</v>
      </c>
      <c r="P17" s="45">
        <v>25.2</v>
      </c>
      <c r="Q17" s="45">
        <v>25.52</v>
      </c>
      <c r="R17" s="45">
        <v>25.74</v>
      </c>
      <c r="S17" s="45">
        <v>25.95</v>
      </c>
      <c r="T17" s="45">
        <v>26.19</v>
      </c>
      <c r="U17" s="45">
        <v>26.35</v>
      </c>
      <c r="V17" s="45">
        <v>26.56</v>
      </c>
      <c r="W17" s="45">
        <v>26.78</v>
      </c>
      <c r="X17" s="45">
        <v>26.79</v>
      </c>
      <c r="Y17" s="45">
        <v>26.98</v>
      </c>
      <c r="Z17" s="45">
        <v>27.35</v>
      </c>
      <c r="AA17" s="45">
        <v>27.51</v>
      </c>
      <c r="AB17" s="45">
        <v>27.71</v>
      </c>
      <c r="AC17" s="45">
        <v>28.06</v>
      </c>
      <c r="AD17" s="45">
        <v>28.11</v>
      </c>
      <c r="AE17" s="45">
        <v>28.36</v>
      </c>
      <c r="AF17" s="45">
        <v>28.63</v>
      </c>
      <c r="AG17" s="45">
        <v>28.81</v>
      </c>
      <c r="AH17" s="45">
        <v>28.94</v>
      </c>
      <c r="AI17" s="46">
        <v>8.9999999999999993E-3</v>
      </c>
    </row>
    <row r="18" spans="1:35" ht="15" customHeight="1" x14ac:dyDescent="0.45">
      <c r="A18" s="26" t="s">
        <v>152</v>
      </c>
      <c r="B18" s="44" t="s">
        <v>6</v>
      </c>
      <c r="C18" s="45">
        <v>10.4</v>
      </c>
      <c r="D18" s="45">
        <v>10.01</v>
      </c>
      <c r="E18" s="45">
        <v>10.14</v>
      </c>
      <c r="F18" s="45">
        <v>10.06</v>
      </c>
      <c r="G18" s="45">
        <v>10.029999999999999</v>
      </c>
      <c r="H18" s="45">
        <v>10.06</v>
      </c>
      <c r="I18" s="45">
        <v>10.19</v>
      </c>
      <c r="J18" s="45">
        <v>10.38</v>
      </c>
      <c r="K18" s="45">
        <v>10.54</v>
      </c>
      <c r="L18" s="45">
        <v>10.65</v>
      </c>
      <c r="M18" s="45">
        <v>10.71</v>
      </c>
      <c r="N18" s="45">
        <v>10.98</v>
      </c>
      <c r="O18" s="45">
        <v>10.98</v>
      </c>
      <c r="P18" s="45">
        <v>11.02</v>
      </c>
      <c r="Q18" s="45">
        <v>11.16</v>
      </c>
      <c r="R18" s="45">
        <v>11.24</v>
      </c>
      <c r="S18" s="45">
        <v>11.27</v>
      </c>
      <c r="T18" s="45">
        <v>11.28</v>
      </c>
      <c r="U18" s="45">
        <v>11.35</v>
      </c>
      <c r="V18" s="45">
        <v>11.41</v>
      </c>
      <c r="W18" s="45">
        <v>11.45</v>
      </c>
      <c r="X18" s="45">
        <v>11.48</v>
      </c>
      <c r="Y18" s="45">
        <v>11.52</v>
      </c>
      <c r="Z18" s="45">
        <v>11.56</v>
      </c>
      <c r="AA18" s="45">
        <v>11.6</v>
      </c>
      <c r="AB18" s="45">
        <v>11.63</v>
      </c>
      <c r="AC18" s="45">
        <v>11.69</v>
      </c>
      <c r="AD18" s="45">
        <v>11.75</v>
      </c>
      <c r="AE18" s="45">
        <v>11.82</v>
      </c>
      <c r="AF18" s="45">
        <v>11.87</v>
      </c>
      <c r="AG18" s="45">
        <v>11.94</v>
      </c>
      <c r="AH18" s="45">
        <v>12</v>
      </c>
      <c r="AI18" s="46">
        <v>5.0000000000000001E-3</v>
      </c>
    </row>
    <row r="19" spans="1:35" ht="15" customHeight="1" x14ac:dyDescent="0.45">
      <c r="A19" s="26" t="s">
        <v>151</v>
      </c>
      <c r="B19" s="44" t="s">
        <v>7</v>
      </c>
      <c r="C19" s="45">
        <v>36.81</v>
      </c>
      <c r="D19" s="45">
        <v>36.33</v>
      </c>
      <c r="E19" s="45">
        <v>36.520000000000003</v>
      </c>
      <c r="F19" s="45">
        <v>36.57</v>
      </c>
      <c r="G19" s="45">
        <v>36.770000000000003</v>
      </c>
      <c r="H19" s="45">
        <v>37.159999999999997</v>
      </c>
      <c r="I19" s="45">
        <v>37.69</v>
      </c>
      <c r="J19" s="45">
        <v>38.17</v>
      </c>
      <c r="K19" s="45">
        <v>38.43</v>
      </c>
      <c r="L19" s="45">
        <v>38.380000000000003</v>
      </c>
      <c r="M19" s="45">
        <v>38.25</v>
      </c>
      <c r="N19" s="45">
        <v>38.270000000000003</v>
      </c>
      <c r="O19" s="45">
        <v>38.19</v>
      </c>
      <c r="P19" s="45">
        <v>38.1</v>
      </c>
      <c r="Q19" s="45">
        <v>38.229999999999997</v>
      </c>
      <c r="R19" s="45">
        <v>38.28</v>
      </c>
      <c r="S19" s="45">
        <v>38.1</v>
      </c>
      <c r="T19" s="45">
        <v>37.99</v>
      </c>
      <c r="U19" s="45">
        <v>37.869999999999997</v>
      </c>
      <c r="V19" s="45">
        <v>37.909999999999997</v>
      </c>
      <c r="W19" s="45">
        <v>37.799999999999997</v>
      </c>
      <c r="X19" s="45">
        <v>37.64</v>
      </c>
      <c r="Y19" s="45">
        <v>37.57</v>
      </c>
      <c r="Z19" s="45">
        <v>37.46</v>
      </c>
      <c r="AA19" s="45">
        <v>37.36</v>
      </c>
      <c r="AB19" s="45">
        <v>37.35</v>
      </c>
      <c r="AC19" s="45">
        <v>37.28</v>
      </c>
      <c r="AD19" s="45">
        <v>37.159999999999997</v>
      </c>
      <c r="AE19" s="45">
        <v>37.14</v>
      </c>
      <c r="AF19" s="45">
        <v>37.03</v>
      </c>
      <c r="AG19" s="45">
        <v>36.83</v>
      </c>
      <c r="AH19" s="45">
        <v>36.68</v>
      </c>
      <c r="AI19" s="46">
        <v>0</v>
      </c>
    </row>
    <row r="21" spans="1:35" ht="15" customHeight="1" x14ac:dyDescent="0.45">
      <c r="B21" s="43" t="s">
        <v>8</v>
      </c>
    </row>
    <row r="22" spans="1:35" ht="15" customHeight="1" x14ac:dyDescent="0.45">
      <c r="A22" s="26" t="s">
        <v>150</v>
      </c>
      <c r="B22" s="44" t="s">
        <v>4</v>
      </c>
      <c r="C22" s="45">
        <v>17.53</v>
      </c>
      <c r="D22" s="45">
        <v>16.46</v>
      </c>
      <c r="E22" s="45">
        <v>16.899999999999999</v>
      </c>
      <c r="F22" s="45">
        <v>17.64</v>
      </c>
      <c r="G22" s="45">
        <v>18.149999999999999</v>
      </c>
      <c r="H22" s="45">
        <v>18.71</v>
      </c>
      <c r="I22" s="45">
        <v>19.489999999999998</v>
      </c>
      <c r="J22" s="45">
        <v>20.25</v>
      </c>
      <c r="K22" s="45">
        <v>20.67</v>
      </c>
      <c r="L22" s="45">
        <v>20.92</v>
      </c>
      <c r="M22" s="45">
        <v>21.03</v>
      </c>
      <c r="N22" s="45">
        <v>21.18</v>
      </c>
      <c r="O22" s="45">
        <v>21.19</v>
      </c>
      <c r="P22" s="45">
        <v>21.27</v>
      </c>
      <c r="Q22" s="45">
        <v>21.56</v>
      </c>
      <c r="R22" s="45">
        <v>21.81</v>
      </c>
      <c r="S22" s="45">
        <v>22.07</v>
      </c>
      <c r="T22" s="45">
        <v>22.36</v>
      </c>
      <c r="U22" s="45">
        <v>22.67</v>
      </c>
      <c r="V22" s="45">
        <v>22.97</v>
      </c>
      <c r="W22" s="45">
        <v>23.23</v>
      </c>
      <c r="X22" s="45">
        <v>23.46</v>
      </c>
      <c r="Y22" s="45">
        <v>23.68</v>
      </c>
      <c r="Z22" s="45">
        <v>24.02</v>
      </c>
      <c r="AA22" s="45">
        <v>24.28</v>
      </c>
      <c r="AB22" s="45">
        <v>24.53</v>
      </c>
      <c r="AC22" s="45">
        <v>24.79</v>
      </c>
      <c r="AD22" s="45">
        <v>25.03</v>
      </c>
      <c r="AE22" s="45">
        <v>25.35</v>
      </c>
      <c r="AF22" s="45">
        <v>25.68</v>
      </c>
      <c r="AG22" s="45">
        <v>25.94</v>
      </c>
      <c r="AH22" s="45">
        <v>26.18</v>
      </c>
      <c r="AI22" s="46">
        <v>1.2999999999999999E-2</v>
      </c>
    </row>
    <row r="23" spans="1:35" ht="15" customHeight="1" x14ac:dyDescent="0.45">
      <c r="A23" s="26" t="s">
        <v>149</v>
      </c>
      <c r="B23" s="44" t="s">
        <v>5</v>
      </c>
      <c r="C23" s="45">
        <v>21.97</v>
      </c>
      <c r="D23" s="45">
        <v>21.38</v>
      </c>
      <c r="E23" s="45">
        <v>20.73</v>
      </c>
      <c r="F23" s="45">
        <v>20.32</v>
      </c>
      <c r="G23" s="45">
        <v>19.739999999999998</v>
      </c>
      <c r="H23" s="45">
        <v>19.41</v>
      </c>
      <c r="I23" s="45">
        <v>18.84</v>
      </c>
      <c r="J23" s="45">
        <v>19.22</v>
      </c>
      <c r="K23" s="45">
        <v>19.260000000000002</v>
      </c>
      <c r="L23" s="45">
        <v>19.600000000000001</v>
      </c>
      <c r="M23" s="45">
        <v>19.809999999999999</v>
      </c>
      <c r="N23" s="45">
        <v>20.23</v>
      </c>
      <c r="O23" s="45">
        <v>20.5</v>
      </c>
      <c r="P23" s="45">
        <v>20.67</v>
      </c>
      <c r="Q23" s="45">
        <v>21.06</v>
      </c>
      <c r="R23" s="45">
        <v>21.27</v>
      </c>
      <c r="S23" s="45">
        <v>21.49</v>
      </c>
      <c r="T23" s="45">
        <v>21.75</v>
      </c>
      <c r="U23" s="45">
        <v>21.9</v>
      </c>
      <c r="V23" s="45">
        <v>22.11</v>
      </c>
      <c r="W23" s="45">
        <v>22.35</v>
      </c>
      <c r="X23" s="45">
        <v>22.36</v>
      </c>
      <c r="Y23" s="45">
        <v>22.56</v>
      </c>
      <c r="Z23" s="45">
        <v>22.93</v>
      </c>
      <c r="AA23" s="45">
        <v>23.1</v>
      </c>
      <c r="AB23" s="45">
        <v>23.3</v>
      </c>
      <c r="AC23" s="45">
        <v>23.67</v>
      </c>
      <c r="AD23" s="45">
        <v>23.72</v>
      </c>
      <c r="AE23" s="45">
        <v>23.99</v>
      </c>
      <c r="AF23" s="45">
        <v>24.26</v>
      </c>
      <c r="AG23" s="45">
        <v>24.45</v>
      </c>
      <c r="AH23" s="45">
        <v>24.6</v>
      </c>
      <c r="AI23" s="46">
        <v>4.0000000000000001E-3</v>
      </c>
    </row>
    <row r="24" spans="1:35" ht="15" customHeight="1" x14ac:dyDescent="0.45">
      <c r="A24" s="26" t="s">
        <v>148</v>
      </c>
      <c r="B24" s="44" t="s">
        <v>10</v>
      </c>
      <c r="C24" s="45">
        <v>6.36</v>
      </c>
      <c r="D24" s="45">
        <v>3.62</v>
      </c>
      <c r="E24" s="45">
        <v>5.09</v>
      </c>
      <c r="F24" s="45">
        <v>6.3</v>
      </c>
      <c r="G24" s="45">
        <v>7.47</v>
      </c>
      <c r="H24" s="45">
        <v>8.75</v>
      </c>
      <c r="I24" s="45">
        <v>10.1</v>
      </c>
      <c r="J24" s="45">
        <v>10.09</v>
      </c>
      <c r="K24" s="45">
        <v>10.46</v>
      </c>
      <c r="L24" s="45">
        <v>10.39</v>
      </c>
      <c r="M24" s="45">
        <v>10.83</v>
      </c>
      <c r="N24" s="45">
        <v>10.98</v>
      </c>
      <c r="O24" s="45">
        <v>11.3</v>
      </c>
      <c r="P24" s="45">
        <v>11.4</v>
      </c>
      <c r="Q24" s="45">
        <v>11.66</v>
      </c>
      <c r="R24" s="45">
        <v>11.76</v>
      </c>
      <c r="S24" s="45">
        <v>12</v>
      </c>
      <c r="T24" s="45">
        <v>12.23</v>
      </c>
      <c r="U24" s="45">
        <v>12.36</v>
      </c>
      <c r="V24" s="45">
        <v>12.55</v>
      </c>
      <c r="W24" s="45">
        <v>12.85</v>
      </c>
      <c r="X24" s="45">
        <v>13.17</v>
      </c>
      <c r="Y24" s="45">
        <v>13.49</v>
      </c>
      <c r="Z24" s="45">
        <v>13.69</v>
      </c>
      <c r="AA24" s="45">
        <v>13.91</v>
      </c>
      <c r="AB24" s="45">
        <v>14.06</v>
      </c>
      <c r="AC24" s="45">
        <v>14.14</v>
      </c>
      <c r="AD24" s="45">
        <v>14.48</v>
      </c>
      <c r="AE24" s="45">
        <v>14.52</v>
      </c>
      <c r="AF24" s="45">
        <v>14.68</v>
      </c>
      <c r="AG24" s="45">
        <v>14.89</v>
      </c>
      <c r="AH24" s="45">
        <v>15.22</v>
      </c>
      <c r="AI24" s="46">
        <v>2.9000000000000001E-2</v>
      </c>
    </row>
    <row r="25" spans="1:35" ht="15" customHeight="1" x14ac:dyDescent="0.45">
      <c r="A25" s="26" t="s">
        <v>147</v>
      </c>
      <c r="B25" s="44" t="s">
        <v>6</v>
      </c>
      <c r="C25" s="45">
        <v>7.52</v>
      </c>
      <c r="D25" s="45">
        <v>7.16</v>
      </c>
      <c r="E25" s="45">
        <v>7.3</v>
      </c>
      <c r="F25" s="45">
        <v>7.32</v>
      </c>
      <c r="G25" s="45">
        <v>7.38</v>
      </c>
      <c r="H25" s="45">
        <v>7.5</v>
      </c>
      <c r="I25" s="45">
        <v>7.72</v>
      </c>
      <c r="J25" s="45">
        <v>7.86</v>
      </c>
      <c r="K25" s="45">
        <v>7.99</v>
      </c>
      <c r="L25" s="45">
        <v>8.06</v>
      </c>
      <c r="M25" s="45">
        <v>8.08</v>
      </c>
      <c r="N25" s="45">
        <v>8.25</v>
      </c>
      <c r="O25" s="45">
        <v>8.2200000000000006</v>
      </c>
      <c r="P25" s="45">
        <v>8.24</v>
      </c>
      <c r="Q25" s="45">
        <v>8.34</v>
      </c>
      <c r="R25" s="45">
        <v>8.4</v>
      </c>
      <c r="S25" s="45">
        <v>8.41</v>
      </c>
      <c r="T25" s="45">
        <v>8.4</v>
      </c>
      <c r="U25" s="45">
        <v>8.4499999999999993</v>
      </c>
      <c r="V25" s="45">
        <v>8.49</v>
      </c>
      <c r="W25" s="45">
        <v>8.51</v>
      </c>
      <c r="X25" s="45">
        <v>8.52</v>
      </c>
      <c r="Y25" s="45">
        <v>8.5500000000000007</v>
      </c>
      <c r="Z25" s="45">
        <v>8.58</v>
      </c>
      <c r="AA25" s="45">
        <v>8.6</v>
      </c>
      <c r="AB25" s="45">
        <v>8.6199999999999992</v>
      </c>
      <c r="AC25" s="45">
        <v>8.66</v>
      </c>
      <c r="AD25" s="45">
        <v>8.6999999999999993</v>
      </c>
      <c r="AE25" s="45">
        <v>8.76</v>
      </c>
      <c r="AF25" s="45">
        <v>8.7899999999999991</v>
      </c>
      <c r="AG25" s="45">
        <v>8.85</v>
      </c>
      <c r="AH25" s="45">
        <v>8.89</v>
      </c>
      <c r="AI25" s="46">
        <v>5.0000000000000001E-3</v>
      </c>
    </row>
    <row r="26" spans="1:35" ht="15" customHeight="1" x14ac:dyDescent="0.45">
      <c r="A26" s="26" t="s">
        <v>146</v>
      </c>
      <c r="B26" s="44" t="s">
        <v>7</v>
      </c>
      <c r="C26" s="45">
        <v>30.83</v>
      </c>
      <c r="D26" s="45">
        <v>30.22</v>
      </c>
      <c r="E26" s="45">
        <v>29.92</v>
      </c>
      <c r="F26" s="45">
        <v>29.87</v>
      </c>
      <c r="G26" s="45">
        <v>29.84</v>
      </c>
      <c r="H26" s="45">
        <v>30.01</v>
      </c>
      <c r="I26" s="45">
        <v>30.44</v>
      </c>
      <c r="J26" s="45">
        <v>30.81</v>
      </c>
      <c r="K26" s="45">
        <v>30.94</v>
      </c>
      <c r="L26" s="45">
        <v>30.75</v>
      </c>
      <c r="M26" s="45">
        <v>30.49</v>
      </c>
      <c r="N26" s="45">
        <v>30.43</v>
      </c>
      <c r="O26" s="45">
        <v>30.25</v>
      </c>
      <c r="P26" s="45">
        <v>30</v>
      </c>
      <c r="Q26" s="45">
        <v>30.09</v>
      </c>
      <c r="R26" s="45">
        <v>30.07</v>
      </c>
      <c r="S26" s="45">
        <v>29.83</v>
      </c>
      <c r="T26" s="45">
        <v>29.7</v>
      </c>
      <c r="U26" s="45">
        <v>29.54</v>
      </c>
      <c r="V26" s="45">
        <v>29.59</v>
      </c>
      <c r="W26" s="45">
        <v>29.46</v>
      </c>
      <c r="X26" s="45">
        <v>29.24</v>
      </c>
      <c r="Y26" s="45">
        <v>29.18</v>
      </c>
      <c r="Z26" s="45">
        <v>29.1</v>
      </c>
      <c r="AA26" s="45">
        <v>28.94</v>
      </c>
      <c r="AB26" s="45">
        <v>28.92</v>
      </c>
      <c r="AC26" s="45">
        <v>28.82</v>
      </c>
      <c r="AD26" s="45">
        <v>28.69</v>
      </c>
      <c r="AE26" s="45">
        <v>28.68</v>
      </c>
      <c r="AF26" s="45">
        <v>28.56</v>
      </c>
      <c r="AG26" s="45">
        <v>28.39</v>
      </c>
      <c r="AH26" s="45">
        <v>28.27</v>
      </c>
      <c r="AI26" s="46">
        <v>-3.0000000000000001E-3</v>
      </c>
    </row>
    <row r="28" spans="1:35" ht="15" customHeight="1" x14ac:dyDescent="0.45">
      <c r="B28" s="43" t="s">
        <v>9</v>
      </c>
    </row>
    <row r="29" spans="1:35" ht="15" customHeight="1" x14ac:dyDescent="0.45">
      <c r="A29" s="26" t="s">
        <v>145</v>
      </c>
      <c r="B29" s="44" t="s">
        <v>4</v>
      </c>
      <c r="C29" s="45">
        <v>12.66</v>
      </c>
      <c r="D29" s="45">
        <v>11.56</v>
      </c>
      <c r="E29" s="45">
        <v>12.12</v>
      </c>
      <c r="F29" s="45">
        <v>12.9</v>
      </c>
      <c r="G29" s="45">
        <v>13.38</v>
      </c>
      <c r="H29" s="45">
        <v>13.92</v>
      </c>
      <c r="I29" s="45">
        <v>14.72</v>
      </c>
      <c r="J29" s="45">
        <v>15.49</v>
      </c>
      <c r="K29" s="45">
        <v>15.87</v>
      </c>
      <c r="L29" s="45">
        <v>16.09</v>
      </c>
      <c r="M29" s="45">
        <v>16.190000000000001</v>
      </c>
      <c r="N29" s="45">
        <v>16.11</v>
      </c>
      <c r="O29" s="45">
        <v>16.13</v>
      </c>
      <c r="P29" s="45">
        <v>16.22</v>
      </c>
      <c r="Q29" s="45">
        <v>16.52</v>
      </c>
      <c r="R29" s="45">
        <v>16.78</v>
      </c>
      <c r="S29" s="45">
        <v>17.04</v>
      </c>
      <c r="T29" s="45">
        <v>17.350000000000001</v>
      </c>
      <c r="U29" s="45">
        <v>17.68</v>
      </c>
      <c r="V29" s="45">
        <v>17.98</v>
      </c>
      <c r="W29" s="45">
        <v>18.260000000000002</v>
      </c>
      <c r="X29" s="45">
        <v>18.5</v>
      </c>
      <c r="Y29" s="45">
        <v>18.73</v>
      </c>
      <c r="Z29" s="45">
        <v>19.100000000000001</v>
      </c>
      <c r="AA29" s="45">
        <v>19.37</v>
      </c>
      <c r="AB29" s="45">
        <v>19.64</v>
      </c>
      <c r="AC29" s="45">
        <v>19.920000000000002</v>
      </c>
      <c r="AD29" s="45">
        <v>20.18</v>
      </c>
      <c r="AE29" s="45">
        <v>20.54</v>
      </c>
      <c r="AF29" s="45">
        <v>20.9</v>
      </c>
      <c r="AG29" s="45">
        <v>21.17</v>
      </c>
      <c r="AH29" s="45">
        <v>21.42</v>
      </c>
      <c r="AI29" s="46">
        <v>1.7000000000000001E-2</v>
      </c>
    </row>
    <row r="30" spans="1:35" ht="15" customHeight="1" x14ac:dyDescent="0.45">
      <c r="A30" s="26" t="s">
        <v>144</v>
      </c>
      <c r="B30" s="44" t="s">
        <v>5</v>
      </c>
      <c r="C30" s="45">
        <v>21.89</v>
      </c>
      <c r="D30" s="45">
        <v>21.3</v>
      </c>
      <c r="E30" s="45">
        <v>20.68</v>
      </c>
      <c r="F30" s="45">
        <v>20.29</v>
      </c>
      <c r="G30" s="45">
        <v>19.72</v>
      </c>
      <c r="H30" s="45">
        <v>19.420000000000002</v>
      </c>
      <c r="I30" s="45">
        <v>18.850000000000001</v>
      </c>
      <c r="J30" s="45">
        <v>19.25</v>
      </c>
      <c r="K30" s="45">
        <v>19.3</v>
      </c>
      <c r="L30" s="45">
        <v>19.649999999999999</v>
      </c>
      <c r="M30" s="45">
        <v>19.86</v>
      </c>
      <c r="N30" s="45">
        <v>19.989999999999998</v>
      </c>
      <c r="O30" s="45">
        <v>20.260000000000002</v>
      </c>
      <c r="P30" s="45">
        <v>20.440000000000001</v>
      </c>
      <c r="Q30" s="45">
        <v>20.8</v>
      </c>
      <c r="R30" s="45">
        <v>21.01</v>
      </c>
      <c r="S30" s="45">
        <v>21.24</v>
      </c>
      <c r="T30" s="45">
        <v>21.5</v>
      </c>
      <c r="U30" s="45">
        <v>21.65</v>
      </c>
      <c r="V30" s="45">
        <v>21.87</v>
      </c>
      <c r="W30" s="45">
        <v>22.1</v>
      </c>
      <c r="X30" s="45">
        <v>22.12</v>
      </c>
      <c r="Y30" s="45">
        <v>22.32</v>
      </c>
      <c r="Z30" s="45">
        <v>22.69</v>
      </c>
      <c r="AA30" s="45">
        <v>22.87</v>
      </c>
      <c r="AB30" s="45">
        <v>23.07</v>
      </c>
      <c r="AC30" s="45">
        <v>23.45</v>
      </c>
      <c r="AD30" s="45">
        <v>23.49</v>
      </c>
      <c r="AE30" s="45">
        <v>23.77</v>
      </c>
      <c r="AF30" s="45">
        <v>24.02</v>
      </c>
      <c r="AG30" s="45">
        <v>24.21</v>
      </c>
      <c r="AH30" s="45">
        <v>24.37</v>
      </c>
      <c r="AI30" s="46">
        <v>3.0000000000000001E-3</v>
      </c>
    </row>
    <row r="31" spans="1:35" ht="15" customHeight="1" x14ac:dyDescent="0.45">
      <c r="A31" s="26" t="s">
        <v>143</v>
      </c>
      <c r="B31" s="44" t="s">
        <v>10</v>
      </c>
      <c r="C31" s="45">
        <v>6.48</v>
      </c>
      <c r="D31" s="45">
        <v>3.62</v>
      </c>
      <c r="E31" s="45">
        <v>5.27</v>
      </c>
      <c r="F31" s="45">
        <v>6.98</v>
      </c>
      <c r="G31" s="45">
        <v>8.56</v>
      </c>
      <c r="H31" s="45">
        <v>10.32</v>
      </c>
      <c r="I31" s="45">
        <v>12.02</v>
      </c>
      <c r="J31" s="45">
        <v>11.99</v>
      </c>
      <c r="K31" s="45">
        <v>12.45</v>
      </c>
      <c r="L31" s="45">
        <v>12.29</v>
      </c>
      <c r="M31" s="45">
        <v>12.74</v>
      </c>
      <c r="N31" s="45">
        <v>12.94</v>
      </c>
      <c r="O31" s="45">
        <v>13.28</v>
      </c>
      <c r="P31" s="45">
        <v>13.36</v>
      </c>
      <c r="Q31" s="45">
        <v>13.6</v>
      </c>
      <c r="R31" s="45">
        <v>13.67</v>
      </c>
      <c r="S31" s="45">
        <v>13.91</v>
      </c>
      <c r="T31" s="45">
        <v>14.14</v>
      </c>
      <c r="U31" s="45">
        <v>14.34</v>
      </c>
      <c r="V31" s="45">
        <v>14.53</v>
      </c>
      <c r="W31" s="45">
        <v>14.83</v>
      </c>
      <c r="X31" s="45">
        <v>15.18</v>
      </c>
      <c r="Y31" s="45">
        <v>15.47</v>
      </c>
      <c r="Z31" s="45">
        <v>15.7</v>
      </c>
      <c r="AA31" s="45">
        <v>15.91</v>
      </c>
      <c r="AB31" s="45">
        <v>16.07</v>
      </c>
      <c r="AC31" s="45">
        <v>16.149999999999999</v>
      </c>
      <c r="AD31" s="45">
        <v>16.48</v>
      </c>
      <c r="AE31" s="45">
        <v>16.53</v>
      </c>
      <c r="AF31" s="45">
        <v>16.690000000000001</v>
      </c>
      <c r="AG31" s="45">
        <v>16.899999999999999</v>
      </c>
      <c r="AH31" s="45">
        <v>17.21</v>
      </c>
      <c r="AI31" s="46">
        <v>3.2000000000000001E-2</v>
      </c>
    </row>
    <row r="32" spans="1:35" ht="15" customHeight="1" x14ac:dyDescent="0.45">
      <c r="A32" s="26" t="s">
        <v>142</v>
      </c>
      <c r="B32" s="44" t="s">
        <v>11</v>
      </c>
      <c r="C32" s="45">
        <v>3.6</v>
      </c>
      <c r="D32" s="45">
        <v>3.44</v>
      </c>
      <c r="E32" s="45">
        <v>3.54</v>
      </c>
      <c r="F32" s="45">
        <v>3.47</v>
      </c>
      <c r="G32" s="45">
        <v>3.49</v>
      </c>
      <c r="H32" s="45">
        <v>3.56</v>
      </c>
      <c r="I32" s="45">
        <v>3.76</v>
      </c>
      <c r="J32" s="45">
        <v>3.99</v>
      </c>
      <c r="K32" s="45">
        <v>4.1399999999999997</v>
      </c>
      <c r="L32" s="45">
        <v>4.22</v>
      </c>
      <c r="M32" s="45">
        <v>4.2300000000000004</v>
      </c>
      <c r="N32" s="45">
        <v>4.16</v>
      </c>
      <c r="O32" s="45">
        <v>4.12</v>
      </c>
      <c r="P32" s="45">
        <v>4.1399999999999997</v>
      </c>
      <c r="Q32" s="45">
        <v>4.2</v>
      </c>
      <c r="R32" s="45">
        <v>4.24</v>
      </c>
      <c r="S32" s="45">
        <v>4.24</v>
      </c>
      <c r="T32" s="45">
        <v>4.2300000000000004</v>
      </c>
      <c r="U32" s="45">
        <v>4.2699999999999996</v>
      </c>
      <c r="V32" s="45">
        <v>4.29</v>
      </c>
      <c r="W32" s="45">
        <v>4.3</v>
      </c>
      <c r="X32" s="45">
        <v>4.3</v>
      </c>
      <c r="Y32" s="45">
        <v>4.3</v>
      </c>
      <c r="Z32" s="45">
        <v>4.32</v>
      </c>
      <c r="AA32" s="45">
        <v>4.33</v>
      </c>
      <c r="AB32" s="45">
        <v>4.34</v>
      </c>
      <c r="AC32" s="45">
        <v>4.37</v>
      </c>
      <c r="AD32" s="45">
        <v>4.41</v>
      </c>
      <c r="AE32" s="45">
        <v>4.46</v>
      </c>
      <c r="AF32" s="45">
        <v>4.49</v>
      </c>
      <c r="AG32" s="45">
        <v>4.5199999999999996</v>
      </c>
      <c r="AH32" s="45">
        <v>4.57</v>
      </c>
      <c r="AI32" s="46">
        <v>8.0000000000000002E-3</v>
      </c>
    </row>
    <row r="33" spans="1:35" ht="15" customHeight="1" x14ac:dyDescent="0.45">
      <c r="A33" s="26" t="s">
        <v>141</v>
      </c>
      <c r="B33" s="44" t="s">
        <v>12</v>
      </c>
      <c r="C33" s="45">
        <v>4.1399999999999997</v>
      </c>
      <c r="D33" s="45">
        <v>3.72</v>
      </c>
      <c r="E33" s="45">
        <v>3.48</v>
      </c>
      <c r="F33" s="45">
        <v>3.31</v>
      </c>
      <c r="G33" s="45">
        <v>3.23</v>
      </c>
      <c r="H33" s="45">
        <v>3.23</v>
      </c>
      <c r="I33" s="45">
        <v>3.23</v>
      </c>
      <c r="J33" s="45">
        <v>3.24</v>
      </c>
      <c r="K33" s="45">
        <v>3.27</v>
      </c>
      <c r="L33" s="45">
        <v>3.29</v>
      </c>
      <c r="M33" s="45">
        <v>3.33</v>
      </c>
      <c r="N33" s="45">
        <v>3.37</v>
      </c>
      <c r="O33" s="45">
        <v>3.41</v>
      </c>
      <c r="P33" s="45">
        <v>3.44</v>
      </c>
      <c r="Q33" s="45">
        <v>3.48</v>
      </c>
      <c r="R33" s="45">
        <v>3.51</v>
      </c>
      <c r="S33" s="45">
        <v>3.55</v>
      </c>
      <c r="T33" s="45">
        <v>3.58</v>
      </c>
      <c r="U33" s="45">
        <v>3.61</v>
      </c>
      <c r="V33" s="45">
        <v>3.64</v>
      </c>
      <c r="W33" s="45">
        <v>3.68</v>
      </c>
      <c r="X33" s="45">
        <v>3.71</v>
      </c>
      <c r="Y33" s="45">
        <v>3.75</v>
      </c>
      <c r="Z33" s="45">
        <v>3.78</v>
      </c>
      <c r="AA33" s="45">
        <v>3.82</v>
      </c>
      <c r="AB33" s="45">
        <v>3.86</v>
      </c>
      <c r="AC33" s="45">
        <v>3.9</v>
      </c>
      <c r="AD33" s="45">
        <v>3.93</v>
      </c>
      <c r="AE33" s="45">
        <v>3.97</v>
      </c>
      <c r="AF33" s="45">
        <v>4.01</v>
      </c>
      <c r="AG33" s="45">
        <v>4.05</v>
      </c>
      <c r="AH33" s="45">
        <v>4.09</v>
      </c>
      <c r="AI33" s="46">
        <v>0</v>
      </c>
    </row>
    <row r="34" spans="1:35" ht="15" customHeight="1" x14ac:dyDescent="0.45">
      <c r="A34" s="26" t="s">
        <v>140</v>
      </c>
      <c r="B34" s="44" t="s">
        <v>13</v>
      </c>
      <c r="C34" s="45">
        <v>2.6</v>
      </c>
      <c r="D34" s="45">
        <v>2.6</v>
      </c>
      <c r="E34" s="45">
        <v>2.63</v>
      </c>
      <c r="F34" s="45">
        <v>2.63</v>
      </c>
      <c r="G34" s="45">
        <v>2.63</v>
      </c>
      <c r="H34" s="45">
        <v>2.64</v>
      </c>
      <c r="I34" s="45">
        <v>2.65</v>
      </c>
      <c r="J34" s="45">
        <v>2.66</v>
      </c>
      <c r="K34" s="45">
        <v>2.68</v>
      </c>
      <c r="L34" s="45">
        <v>2.68</v>
      </c>
      <c r="M34" s="45">
        <v>2.69</v>
      </c>
      <c r="N34" s="45">
        <v>2.7</v>
      </c>
      <c r="O34" s="45">
        <v>2.71</v>
      </c>
      <c r="P34" s="45">
        <v>2.71</v>
      </c>
      <c r="Q34" s="45">
        <v>2.72</v>
      </c>
      <c r="R34" s="45">
        <v>2.72</v>
      </c>
      <c r="S34" s="45">
        <v>2.73</v>
      </c>
      <c r="T34" s="45">
        <v>2.73</v>
      </c>
      <c r="U34" s="45">
        <v>2.74</v>
      </c>
      <c r="V34" s="45">
        <v>2.75</v>
      </c>
      <c r="W34" s="45">
        <v>2.76</v>
      </c>
      <c r="X34" s="45">
        <v>2.77</v>
      </c>
      <c r="Y34" s="45">
        <v>2.78</v>
      </c>
      <c r="Z34" s="45">
        <v>2.79</v>
      </c>
      <c r="AA34" s="45">
        <v>2.8</v>
      </c>
      <c r="AB34" s="45">
        <v>2.81</v>
      </c>
      <c r="AC34" s="45">
        <v>2.82</v>
      </c>
      <c r="AD34" s="45">
        <v>2.83</v>
      </c>
      <c r="AE34" s="45">
        <v>2.84</v>
      </c>
      <c r="AF34" s="45">
        <v>2.85</v>
      </c>
      <c r="AG34" s="45">
        <v>2.86</v>
      </c>
      <c r="AH34" s="45">
        <v>2.87</v>
      </c>
      <c r="AI34" s="46">
        <v>3.0000000000000001E-3</v>
      </c>
    </row>
    <row r="35" spans="1:35" ht="15" customHeight="1" x14ac:dyDescent="0.45">
      <c r="A35" s="26" t="s">
        <v>139</v>
      </c>
      <c r="B35" s="44" t="s">
        <v>14</v>
      </c>
      <c r="C35" s="46" t="s">
        <v>15</v>
      </c>
      <c r="D35" s="46" t="s">
        <v>15</v>
      </c>
      <c r="E35" s="46" t="s">
        <v>15</v>
      </c>
      <c r="F35" s="46" t="s">
        <v>15</v>
      </c>
      <c r="G35" s="46" t="s">
        <v>15</v>
      </c>
      <c r="H35" s="46" t="s">
        <v>15</v>
      </c>
      <c r="I35" s="46" t="s">
        <v>15</v>
      </c>
      <c r="J35" s="46" t="s">
        <v>15</v>
      </c>
      <c r="K35" s="46" t="s">
        <v>15</v>
      </c>
      <c r="L35" s="46" t="s">
        <v>15</v>
      </c>
      <c r="M35" s="46" t="s">
        <v>15</v>
      </c>
      <c r="N35" s="46" t="s">
        <v>15</v>
      </c>
      <c r="O35" s="46" t="s">
        <v>15</v>
      </c>
      <c r="P35" s="46" t="s">
        <v>15</v>
      </c>
      <c r="Q35" s="46" t="s">
        <v>15</v>
      </c>
      <c r="R35" s="46" t="s">
        <v>15</v>
      </c>
      <c r="S35" s="46" t="s">
        <v>15</v>
      </c>
      <c r="T35" s="46" t="s">
        <v>15</v>
      </c>
      <c r="U35" s="46" t="s">
        <v>15</v>
      </c>
      <c r="V35" s="46" t="s">
        <v>15</v>
      </c>
      <c r="W35" s="46" t="s">
        <v>15</v>
      </c>
      <c r="X35" s="46" t="s">
        <v>15</v>
      </c>
      <c r="Y35" s="46" t="s">
        <v>15</v>
      </c>
      <c r="Z35" s="46" t="s">
        <v>15</v>
      </c>
      <c r="AA35" s="46" t="s">
        <v>15</v>
      </c>
      <c r="AB35" s="46" t="s">
        <v>15</v>
      </c>
      <c r="AC35" s="46" t="s">
        <v>15</v>
      </c>
      <c r="AD35" s="46" t="s">
        <v>15</v>
      </c>
      <c r="AE35" s="46" t="s">
        <v>15</v>
      </c>
      <c r="AF35" s="46" t="s">
        <v>15</v>
      </c>
      <c r="AG35" s="46" t="s">
        <v>15</v>
      </c>
      <c r="AH35" s="46" t="s">
        <v>15</v>
      </c>
      <c r="AI35" s="46" t="s">
        <v>15</v>
      </c>
    </row>
    <row r="36" spans="1:35" ht="15" customHeight="1" x14ac:dyDescent="0.45">
      <c r="A36" s="26" t="s">
        <v>138</v>
      </c>
      <c r="B36" s="44" t="s">
        <v>7</v>
      </c>
      <c r="C36" s="45">
        <v>20.239999999999998</v>
      </c>
      <c r="D36" s="45">
        <v>19.760000000000002</v>
      </c>
      <c r="E36" s="45">
        <v>19.079999999999998</v>
      </c>
      <c r="F36" s="45">
        <v>19.03</v>
      </c>
      <c r="G36" s="45">
        <v>18.940000000000001</v>
      </c>
      <c r="H36" s="45">
        <v>19</v>
      </c>
      <c r="I36" s="45">
        <v>19.29</v>
      </c>
      <c r="J36" s="45">
        <v>19.510000000000002</v>
      </c>
      <c r="K36" s="45">
        <v>19.59</v>
      </c>
      <c r="L36" s="45">
        <v>19.510000000000002</v>
      </c>
      <c r="M36" s="45">
        <v>19.399999999999999</v>
      </c>
      <c r="N36" s="45">
        <v>19.260000000000002</v>
      </c>
      <c r="O36" s="45">
        <v>19.149999999999999</v>
      </c>
      <c r="P36" s="45">
        <v>19.059999999999999</v>
      </c>
      <c r="Q36" s="45">
        <v>19.100000000000001</v>
      </c>
      <c r="R36" s="45">
        <v>19.100000000000001</v>
      </c>
      <c r="S36" s="45">
        <v>18.989999999999998</v>
      </c>
      <c r="T36" s="45">
        <v>18.920000000000002</v>
      </c>
      <c r="U36" s="45">
        <v>18.87</v>
      </c>
      <c r="V36" s="45">
        <v>18.88</v>
      </c>
      <c r="W36" s="45">
        <v>18.809999999999999</v>
      </c>
      <c r="X36" s="45">
        <v>18.71</v>
      </c>
      <c r="Y36" s="45">
        <v>18.649999999999999</v>
      </c>
      <c r="Z36" s="45">
        <v>18.59</v>
      </c>
      <c r="AA36" s="45">
        <v>18.54</v>
      </c>
      <c r="AB36" s="45">
        <v>18.52</v>
      </c>
      <c r="AC36" s="45">
        <v>18.47</v>
      </c>
      <c r="AD36" s="45">
        <v>18.43</v>
      </c>
      <c r="AE36" s="45">
        <v>18.46</v>
      </c>
      <c r="AF36" s="45">
        <v>18.43</v>
      </c>
      <c r="AG36" s="45">
        <v>18.39</v>
      </c>
      <c r="AH36" s="45">
        <v>18.38</v>
      </c>
      <c r="AI36" s="46">
        <v>-3.0000000000000001E-3</v>
      </c>
    </row>
    <row r="38" spans="1:35" ht="15" customHeight="1" x14ac:dyDescent="0.45">
      <c r="B38" s="43" t="s">
        <v>16</v>
      </c>
    </row>
    <row r="39" spans="1:35" ht="15" customHeight="1" x14ac:dyDescent="0.45">
      <c r="A39" s="26" t="s">
        <v>137</v>
      </c>
      <c r="B39" s="44" t="s">
        <v>4</v>
      </c>
      <c r="C39" s="45">
        <v>16.63</v>
      </c>
      <c r="D39" s="45">
        <v>15.56</v>
      </c>
      <c r="E39" s="45">
        <v>16.02</v>
      </c>
      <c r="F39" s="45">
        <v>16.71</v>
      </c>
      <c r="G39" s="45">
        <v>17.149999999999999</v>
      </c>
      <c r="H39" s="45">
        <v>17.64</v>
      </c>
      <c r="I39" s="45">
        <v>18.329999999999998</v>
      </c>
      <c r="J39" s="45">
        <v>19</v>
      </c>
      <c r="K39" s="45">
        <v>19.329999999999998</v>
      </c>
      <c r="L39" s="45">
        <v>19.53</v>
      </c>
      <c r="M39" s="45">
        <v>19.62</v>
      </c>
      <c r="N39" s="45">
        <v>20.100000000000001</v>
      </c>
      <c r="O39" s="45">
        <v>20.11</v>
      </c>
      <c r="P39" s="45">
        <v>20.18</v>
      </c>
      <c r="Q39" s="45">
        <v>20.5</v>
      </c>
      <c r="R39" s="45">
        <v>20.71</v>
      </c>
      <c r="S39" s="45">
        <v>20.92</v>
      </c>
      <c r="T39" s="45">
        <v>21.17</v>
      </c>
      <c r="U39" s="45">
        <v>21.44</v>
      </c>
      <c r="V39" s="45">
        <v>21.69</v>
      </c>
      <c r="W39" s="45">
        <v>21.91</v>
      </c>
      <c r="X39" s="45">
        <v>22.1</v>
      </c>
      <c r="Y39" s="45">
        <v>22.28</v>
      </c>
      <c r="Z39" s="45">
        <v>22.57</v>
      </c>
      <c r="AA39" s="45">
        <v>22.79</v>
      </c>
      <c r="AB39" s="45">
        <v>23</v>
      </c>
      <c r="AC39" s="45">
        <v>23.21</v>
      </c>
      <c r="AD39" s="45">
        <v>23.41</v>
      </c>
      <c r="AE39" s="45">
        <v>23.68</v>
      </c>
      <c r="AF39" s="45">
        <v>23.96</v>
      </c>
      <c r="AG39" s="45">
        <v>24.17</v>
      </c>
      <c r="AH39" s="45">
        <v>24.36</v>
      </c>
      <c r="AI39" s="46">
        <v>1.2E-2</v>
      </c>
    </row>
    <row r="40" spans="1:35" ht="15" customHeight="1" x14ac:dyDescent="0.45">
      <c r="A40" s="26" t="s">
        <v>136</v>
      </c>
      <c r="B40" s="44" t="s">
        <v>17</v>
      </c>
      <c r="C40" s="45">
        <v>24.54</v>
      </c>
      <c r="D40" s="45">
        <v>24.24</v>
      </c>
      <c r="E40" s="45">
        <v>29.91</v>
      </c>
      <c r="F40" s="45">
        <v>28.43</v>
      </c>
      <c r="G40" s="45">
        <v>28.62</v>
      </c>
      <c r="H40" s="45">
        <v>28.52</v>
      </c>
      <c r="I40" s="45">
        <v>27.86</v>
      </c>
      <c r="J40" s="45">
        <v>27.94</v>
      </c>
      <c r="K40" s="45">
        <v>28.16</v>
      </c>
      <c r="L40" s="45">
        <v>28.43</v>
      </c>
      <c r="M40" s="45">
        <v>28.71</v>
      </c>
      <c r="N40" s="45">
        <v>30.06</v>
      </c>
      <c r="O40" s="45">
        <v>30.39</v>
      </c>
      <c r="P40" s="45">
        <v>30.55</v>
      </c>
      <c r="Q40" s="45">
        <v>31.21</v>
      </c>
      <c r="R40" s="45">
        <v>31.7</v>
      </c>
      <c r="S40" s="45">
        <v>32.78</v>
      </c>
      <c r="T40" s="45">
        <v>32.659999999999997</v>
      </c>
      <c r="U40" s="45">
        <v>32.83</v>
      </c>
      <c r="V40" s="45">
        <v>33.770000000000003</v>
      </c>
      <c r="W40" s="45">
        <v>34.770000000000003</v>
      </c>
      <c r="X40" s="45">
        <v>35.61</v>
      </c>
      <c r="Y40" s="45">
        <v>35.92</v>
      </c>
      <c r="Z40" s="45">
        <v>37.479999999999997</v>
      </c>
      <c r="AA40" s="45">
        <v>37.94</v>
      </c>
      <c r="AB40" s="45">
        <v>38.35</v>
      </c>
      <c r="AC40" s="45">
        <v>38.770000000000003</v>
      </c>
      <c r="AD40" s="45">
        <v>39.26</v>
      </c>
      <c r="AE40" s="45">
        <v>42.46</v>
      </c>
      <c r="AF40" s="45">
        <v>43.54</v>
      </c>
      <c r="AG40" s="45">
        <v>43.59</v>
      </c>
      <c r="AH40" s="45">
        <v>43.89</v>
      </c>
      <c r="AI40" s="46">
        <v>1.9E-2</v>
      </c>
    </row>
    <row r="41" spans="1:35" ht="15" customHeight="1" x14ac:dyDescent="0.45">
      <c r="A41" s="26" t="s">
        <v>135</v>
      </c>
      <c r="B41" s="44" t="s">
        <v>18</v>
      </c>
      <c r="C41" s="45">
        <v>22.17</v>
      </c>
      <c r="D41" s="45">
        <v>21.95</v>
      </c>
      <c r="E41" s="45">
        <v>21.98</v>
      </c>
      <c r="F41" s="45">
        <v>21.98</v>
      </c>
      <c r="G41" s="45">
        <v>21.89</v>
      </c>
      <c r="H41" s="45">
        <v>21.6</v>
      </c>
      <c r="I41" s="45">
        <v>21.85</v>
      </c>
      <c r="J41" s="45">
        <v>22.03</v>
      </c>
      <c r="K41" s="45">
        <v>22.3</v>
      </c>
      <c r="L41" s="45">
        <v>22.41</v>
      </c>
      <c r="M41" s="45">
        <v>22.71</v>
      </c>
      <c r="N41" s="45">
        <v>23.41</v>
      </c>
      <c r="O41" s="45">
        <v>23.57</v>
      </c>
      <c r="P41" s="45">
        <v>23.78</v>
      </c>
      <c r="Q41" s="45">
        <v>24.2</v>
      </c>
      <c r="R41" s="45">
        <v>24.59</v>
      </c>
      <c r="S41" s="45">
        <v>24.85</v>
      </c>
      <c r="T41" s="45">
        <v>25.15</v>
      </c>
      <c r="U41" s="45">
        <v>25.22</v>
      </c>
      <c r="V41" s="45">
        <v>25.5</v>
      </c>
      <c r="W41" s="45">
        <v>25.84</v>
      </c>
      <c r="X41" s="45">
        <v>25.93</v>
      </c>
      <c r="Y41" s="45">
        <v>26.12</v>
      </c>
      <c r="Z41" s="45">
        <v>26.52</v>
      </c>
      <c r="AA41" s="45">
        <v>26.74</v>
      </c>
      <c r="AB41" s="45">
        <v>26.95</v>
      </c>
      <c r="AC41" s="45">
        <v>27.29</v>
      </c>
      <c r="AD41" s="45">
        <v>27.38</v>
      </c>
      <c r="AE41" s="45">
        <v>27.85</v>
      </c>
      <c r="AF41" s="45">
        <v>28.18</v>
      </c>
      <c r="AG41" s="45">
        <v>28.42</v>
      </c>
      <c r="AH41" s="45">
        <v>28.63</v>
      </c>
      <c r="AI41" s="46">
        <v>8.0000000000000002E-3</v>
      </c>
    </row>
    <row r="42" spans="1:35" ht="15" customHeight="1" x14ac:dyDescent="0.45">
      <c r="A42" s="26" t="s">
        <v>134</v>
      </c>
      <c r="B42" s="44" t="s">
        <v>19</v>
      </c>
      <c r="C42" s="45">
        <v>14.64</v>
      </c>
      <c r="D42" s="45">
        <v>14.45</v>
      </c>
      <c r="E42" s="45">
        <v>14.47</v>
      </c>
      <c r="F42" s="45">
        <v>14.68</v>
      </c>
      <c r="G42" s="45">
        <v>14.78</v>
      </c>
      <c r="H42" s="45">
        <v>15.18</v>
      </c>
      <c r="I42" s="45">
        <v>15.25</v>
      </c>
      <c r="J42" s="45">
        <v>15.71</v>
      </c>
      <c r="K42" s="45">
        <v>15.74</v>
      </c>
      <c r="L42" s="45">
        <v>16.21</v>
      </c>
      <c r="M42" s="45">
        <v>16.43</v>
      </c>
      <c r="N42" s="45">
        <v>16.66</v>
      </c>
      <c r="O42" s="45">
        <v>17.010000000000002</v>
      </c>
      <c r="P42" s="45">
        <v>17.190000000000001</v>
      </c>
      <c r="Q42" s="45">
        <v>17.579999999999998</v>
      </c>
      <c r="R42" s="45">
        <v>17.87</v>
      </c>
      <c r="S42" s="45">
        <v>18.14</v>
      </c>
      <c r="T42" s="45">
        <v>18.38</v>
      </c>
      <c r="U42" s="45">
        <v>18.62</v>
      </c>
      <c r="V42" s="45">
        <v>18.829999999999998</v>
      </c>
      <c r="W42" s="45">
        <v>19.11</v>
      </c>
      <c r="X42" s="45">
        <v>19.2</v>
      </c>
      <c r="Y42" s="45">
        <v>19.45</v>
      </c>
      <c r="Z42" s="45">
        <v>19.829999999999998</v>
      </c>
      <c r="AA42" s="45">
        <v>20.04</v>
      </c>
      <c r="AB42" s="45">
        <v>20.28</v>
      </c>
      <c r="AC42" s="45">
        <v>20.7</v>
      </c>
      <c r="AD42" s="45">
        <v>20.75</v>
      </c>
      <c r="AE42" s="45">
        <v>21.18</v>
      </c>
      <c r="AF42" s="45">
        <v>21.52</v>
      </c>
      <c r="AG42" s="45">
        <v>21.77</v>
      </c>
      <c r="AH42" s="45">
        <v>21.86</v>
      </c>
      <c r="AI42" s="46">
        <v>1.2999999999999999E-2</v>
      </c>
    </row>
    <row r="43" spans="1:35" ht="15" customHeight="1" x14ac:dyDescent="0.45">
      <c r="A43" s="26" t="s">
        <v>133</v>
      </c>
      <c r="B43" s="44" t="s">
        <v>20</v>
      </c>
      <c r="C43" s="45">
        <v>22.11</v>
      </c>
      <c r="D43" s="45">
        <v>21.34</v>
      </c>
      <c r="E43" s="45">
        <v>21.46</v>
      </c>
      <c r="F43" s="45">
        <v>21.79</v>
      </c>
      <c r="G43" s="45">
        <v>21.92</v>
      </c>
      <c r="H43" s="45">
        <v>22.31</v>
      </c>
      <c r="I43" s="45">
        <v>22.45</v>
      </c>
      <c r="J43" s="45">
        <v>22.86</v>
      </c>
      <c r="K43" s="45">
        <v>22.91</v>
      </c>
      <c r="L43" s="45">
        <v>23.27</v>
      </c>
      <c r="M43" s="45">
        <v>23.48</v>
      </c>
      <c r="N43" s="45">
        <v>23.97</v>
      </c>
      <c r="O43" s="45">
        <v>24.24</v>
      </c>
      <c r="P43" s="45">
        <v>24.42</v>
      </c>
      <c r="Q43" s="45">
        <v>24.81</v>
      </c>
      <c r="R43" s="45">
        <v>25.01</v>
      </c>
      <c r="S43" s="45">
        <v>25.23</v>
      </c>
      <c r="T43" s="45">
        <v>25.49</v>
      </c>
      <c r="U43" s="45">
        <v>25.66</v>
      </c>
      <c r="V43" s="45">
        <v>25.88</v>
      </c>
      <c r="W43" s="45">
        <v>26.1</v>
      </c>
      <c r="X43" s="45">
        <v>26.1</v>
      </c>
      <c r="Y43" s="45">
        <v>26.27</v>
      </c>
      <c r="Z43" s="45">
        <v>26.66</v>
      </c>
      <c r="AA43" s="45">
        <v>26.82</v>
      </c>
      <c r="AB43" s="45">
        <v>27.03</v>
      </c>
      <c r="AC43" s="45">
        <v>27.4</v>
      </c>
      <c r="AD43" s="45">
        <v>27.41</v>
      </c>
      <c r="AE43" s="45">
        <v>27.67</v>
      </c>
      <c r="AF43" s="45">
        <v>27.91</v>
      </c>
      <c r="AG43" s="45">
        <v>28.08</v>
      </c>
      <c r="AH43" s="45">
        <v>28.23</v>
      </c>
      <c r="AI43" s="46">
        <v>8.0000000000000002E-3</v>
      </c>
    </row>
    <row r="44" spans="1:35" ht="15" customHeight="1" x14ac:dyDescent="0.45">
      <c r="A44" s="26" t="s">
        <v>132</v>
      </c>
      <c r="B44" s="44" t="s">
        <v>10</v>
      </c>
      <c r="C44" s="45">
        <v>9.58</v>
      </c>
      <c r="D44" s="45">
        <v>10.57</v>
      </c>
      <c r="E44" s="45">
        <v>10.42</v>
      </c>
      <c r="F44" s="45">
        <v>10.19</v>
      </c>
      <c r="G44" s="45">
        <v>8.91</v>
      </c>
      <c r="H44" s="45">
        <v>9.2100000000000009</v>
      </c>
      <c r="I44" s="45">
        <v>9.4600000000000009</v>
      </c>
      <c r="J44" s="45">
        <v>10.1</v>
      </c>
      <c r="K44" s="45">
        <v>10.91</v>
      </c>
      <c r="L44" s="45">
        <v>11.29</v>
      </c>
      <c r="M44" s="45">
        <v>11.57</v>
      </c>
      <c r="N44" s="45">
        <v>11.02</v>
      </c>
      <c r="O44" s="45">
        <v>11.24</v>
      </c>
      <c r="P44" s="45">
        <v>11.3</v>
      </c>
      <c r="Q44" s="45">
        <v>11.56</v>
      </c>
      <c r="R44" s="45">
        <v>11.69</v>
      </c>
      <c r="S44" s="45">
        <v>12.39</v>
      </c>
      <c r="T44" s="45">
        <v>12.83</v>
      </c>
      <c r="U44" s="45">
        <v>12.92</v>
      </c>
      <c r="V44" s="45">
        <v>13.49</v>
      </c>
      <c r="W44" s="45">
        <v>13.65</v>
      </c>
      <c r="X44" s="45">
        <v>13.83</v>
      </c>
      <c r="Y44" s="45">
        <v>13.94</v>
      </c>
      <c r="Z44" s="45">
        <v>13.97</v>
      </c>
      <c r="AA44" s="45">
        <v>14.61</v>
      </c>
      <c r="AB44" s="45">
        <v>14.87</v>
      </c>
      <c r="AC44" s="45">
        <v>14.9</v>
      </c>
      <c r="AD44" s="45">
        <v>15.53</v>
      </c>
      <c r="AE44" s="45">
        <v>15.82</v>
      </c>
      <c r="AF44" s="45">
        <v>16.03</v>
      </c>
      <c r="AG44" s="45">
        <v>16.22</v>
      </c>
      <c r="AH44" s="45">
        <v>15.66</v>
      </c>
      <c r="AI44" s="46">
        <v>1.6E-2</v>
      </c>
    </row>
    <row r="45" spans="1:35" ht="15" customHeight="1" x14ac:dyDescent="0.45">
      <c r="A45" s="26" t="s">
        <v>131</v>
      </c>
      <c r="B45" s="44" t="s">
        <v>21</v>
      </c>
      <c r="C45" s="45">
        <v>13.7</v>
      </c>
      <c r="D45" s="45">
        <v>13.29</v>
      </c>
      <c r="E45" s="45">
        <v>12.66</v>
      </c>
      <c r="F45" s="45">
        <v>12.42</v>
      </c>
      <c r="G45" s="45">
        <v>12.43</v>
      </c>
      <c r="H45" s="45">
        <v>12.3</v>
      </c>
      <c r="I45" s="45">
        <v>12.31</v>
      </c>
      <c r="J45" s="45">
        <v>12.27</v>
      </c>
      <c r="K45" s="45">
        <v>12.14</v>
      </c>
      <c r="L45" s="45">
        <v>11.94</v>
      </c>
      <c r="M45" s="45">
        <v>11.67</v>
      </c>
      <c r="N45" s="45">
        <v>12.1</v>
      </c>
      <c r="O45" s="45">
        <v>11.82</v>
      </c>
      <c r="P45" s="45">
        <v>11.66</v>
      </c>
      <c r="Q45" s="45">
        <v>11.65</v>
      </c>
      <c r="R45" s="45">
        <v>11.56</v>
      </c>
      <c r="S45" s="45">
        <v>11.46</v>
      </c>
      <c r="T45" s="45">
        <v>11.37</v>
      </c>
      <c r="U45" s="45">
        <v>11.34</v>
      </c>
      <c r="V45" s="45">
        <v>11.31</v>
      </c>
      <c r="W45" s="45">
        <v>11.27</v>
      </c>
      <c r="X45" s="45">
        <v>11.22</v>
      </c>
      <c r="Y45" s="45">
        <v>11.17</v>
      </c>
      <c r="Z45" s="45">
        <v>11.16</v>
      </c>
      <c r="AA45" s="45">
        <v>11.14</v>
      </c>
      <c r="AB45" s="45">
        <v>11.13</v>
      </c>
      <c r="AC45" s="45">
        <v>11.13</v>
      </c>
      <c r="AD45" s="45">
        <v>11.15</v>
      </c>
      <c r="AE45" s="45">
        <v>11.19</v>
      </c>
      <c r="AF45" s="45">
        <v>11.21</v>
      </c>
      <c r="AG45" s="45">
        <v>11.23</v>
      </c>
      <c r="AH45" s="45">
        <v>11.28</v>
      </c>
      <c r="AI45" s="46">
        <v>-6.0000000000000001E-3</v>
      </c>
    </row>
    <row r="46" spans="1:35" ht="15" customHeight="1" x14ac:dyDescent="0.45">
      <c r="A46" s="26" t="s">
        <v>130</v>
      </c>
      <c r="B46" s="44" t="s">
        <v>7</v>
      </c>
      <c r="C46" s="45">
        <v>33.25</v>
      </c>
      <c r="D46" s="45">
        <v>33.909999999999997</v>
      </c>
      <c r="E46" s="45">
        <v>33.97</v>
      </c>
      <c r="F46" s="45">
        <v>34.36</v>
      </c>
      <c r="G46" s="45">
        <v>34.9</v>
      </c>
      <c r="H46" s="45">
        <v>35.39</v>
      </c>
      <c r="I46" s="45">
        <v>36.14</v>
      </c>
      <c r="J46" s="45">
        <v>36.76</v>
      </c>
      <c r="K46" s="45">
        <v>37.03</v>
      </c>
      <c r="L46" s="45">
        <v>36.979999999999997</v>
      </c>
      <c r="M46" s="45">
        <v>36.85</v>
      </c>
      <c r="N46" s="45">
        <v>36.700000000000003</v>
      </c>
      <c r="O46" s="45">
        <v>36.65</v>
      </c>
      <c r="P46" s="45">
        <v>36.630000000000003</v>
      </c>
      <c r="Q46" s="45">
        <v>36.83</v>
      </c>
      <c r="R46" s="45">
        <v>36.909999999999997</v>
      </c>
      <c r="S46" s="45">
        <v>36.57</v>
      </c>
      <c r="T46" s="45">
        <v>36.299999999999997</v>
      </c>
      <c r="U46" s="45">
        <v>36.14</v>
      </c>
      <c r="V46" s="45">
        <v>36.03</v>
      </c>
      <c r="W46" s="45">
        <v>35.83</v>
      </c>
      <c r="X46" s="45">
        <v>35.61</v>
      </c>
      <c r="Y46" s="45">
        <v>35.42</v>
      </c>
      <c r="Z46" s="45">
        <v>35.25</v>
      </c>
      <c r="AA46" s="45">
        <v>34.979999999999997</v>
      </c>
      <c r="AB46" s="45">
        <v>34.81</v>
      </c>
      <c r="AC46" s="45">
        <v>34.68</v>
      </c>
      <c r="AD46" s="45">
        <v>34.549999999999997</v>
      </c>
      <c r="AE46" s="45">
        <v>34.42</v>
      </c>
      <c r="AF46" s="45">
        <v>34.26</v>
      </c>
      <c r="AG46" s="45">
        <v>34.01</v>
      </c>
      <c r="AH46" s="45">
        <v>33.78</v>
      </c>
      <c r="AI46" s="46">
        <v>1E-3</v>
      </c>
    </row>
    <row r="48" spans="1:35" ht="15" customHeight="1" x14ac:dyDescent="0.45">
      <c r="B48" s="43" t="s">
        <v>22</v>
      </c>
    </row>
    <row r="49" spans="1:35" ht="15" customHeight="1" x14ac:dyDescent="0.45">
      <c r="A49" s="26" t="s">
        <v>129</v>
      </c>
      <c r="B49" s="44" t="s">
        <v>5</v>
      </c>
      <c r="C49" s="45">
        <v>21.9</v>
      </c>
      <c r="D49" s="45">
        <v>21.31</v>
      </c>
      <c r="E49" s="45">
        <v>20.57</v>
      </c>
      <c r="F49" s="45">
        <v>20</v>
      </c>
      <c r="G49" s="45">
        <v>19.329999999999998</v>
      </c>
      <c r="H49" s="45">
        <v>18.920000000000002</v>
      </c>
      <c r="I49" s="45">
        <v>18.260000000000002</v>
      </c>
      <c r="J49" s="45">
        <v>18.48</v>
      </c>
      <c r="K49" s="45">
        <v>18.43</v>
      </c>
      <c r="L49" s="45">
        <v>18.73</v>
      </c>
      <c r="M49" s="45">
        <v>18.920000000000002</v>
      </c>
      <c r="N49" s="45">
        <v>19.02</v>
      </c>
      <c r="O49" s="45">
        <v>19.2</v>
      </c>
      <c r="P49" s="45">
        <v>19.350000000000001</v>
      </c>
      <c r="Q49" s="45">
        <v>19.72</v>
      </c>
      <c r="R49" s="45">
        <v>19.97</v>
      </c>
      <c r="S49" s="45">
        <v>20.21</v>
      </c>
      <c r="T49" s="45">
        <v>20.49</v>
      </c>
      <c r="U49" s="45">
        <v>20.63</v>
      </c>
      <c r="V49" s="45">
        <v>20.73</v>
      </c>
      <c r="W49" s="45">
        <v>20.97</v>
      </c>
      <c r="X49" s="45">
        <v>21.03</v>
      </c>
      <c r="Y49" s="45">
        <v>21.23</v>
      </c>
      <c r="Z49" s="45">
        <v>21.61</v>
      </c>
      <c r="AA49" s="45">
        <v>21.76</v>
      </c>
      <c r="AB49" s="45">
        <v>21.95</v>
      </c>
      <c r="AC49" s="45">
        <v>22.35</v>
      </c>
      <c r="AD49" s="45">
        <v>22.44</v>
      </c>
      <c r="AE49" s="45">
        <v>22.8</v>
      </c>
      <c r="AF49" s="45">
        <v>23.15</v>
      </c>
      <c r="AG49" s="45">
        <v>23.38</v>
      </c>
      <c r="AH49" s="45">
        <v>23.53</v>
      </c>
      <c r="AI49" s="46">
        <v>2E-3</v>
      </c>
    </row>
    <row r="50" spans="1:35" ht="15" customHeight="1" x14ac:dyDescent="0.45">
      <c r="A50" s="26" t="s">
        <v>128</v>
      </c>
      <c r="B50" s="44" t="s">
        <v>10</v>
      </c>
      <c r="C50" s="45">
        <v>12.4</v>
      </c>
      <c r="D50" s="45">
        <v>11.55</v>
      </c>
      <c r="E50" s="45">
        <v>13.36</v>
      </c>
      <c r="F50" s="45">
        <v>13.39</v>
      </c>
      <c r="G50" s="45">
        <v>13.32</v>
      </c>
      <c r="H50" s="45">
        <v>13.43</v>
      </c>
      <c r="I50" s="45">
        <v>13.6</v>
      </c>
      <c r="J50" s="45">
        <v>13.72</v>
      </c>
      <c r="K50" s="45">
        <v>14.01</v>
      </c>
      <c r="L50" s="45">
        <v>14.02</v>
      </c>
      <c r="M50" s="45">
        <v>14.41</v>
      </c>
      <c r="N50" s="45">
        <v>14.62</v>
      </c>
      <c r="O50" s="45">
        <v>14.89</v>
      </c>
      <c r="P50" s="45">
        <v>15.03</v>
      </c>
      <c r="Q50" s="45">
        <v>15.29</v>
      </c>
      <c r="R50" s="45">
        <v>15.46</v>
      </c>
      <c r="S50" s="45">
        <v>15.67</v>
      </c>
      <c r="T50" s="45">
        <v>15.85</v>
      </c>
      <c r="U50" s="45">
        <v>16.04</v>
      </c>
      <c r="V50" s="45">
        <v>16.21</v>
      </c>
      <c r="W50" s="45">
        <v>16.440000000000001</v>
      </c>
      <c r="X50" s="45">
        <v>16.649999999999999</v>
      </c>
      <c r="Y50" s="45">
        <v>16.760000000000002</v>
      </c>
      <c r="Z50" s="45">
        <v>16.93</v>
      </c>
      <c r="AA50" s="45">
        <v>16.97</v>
      </c>
      <c r="AB50" s="45">
        <v>16.95</v>
      </c>
      <c r="AC50" s="45">
        <v>16.84</v>
      </c>
      <c r="AD50" s="45">
        <v>17.100000000000001</v>
      </c>
      <c r="AE50" s="45">
        <v>17.25</v>
      </c>
      <c r="AF50" s="45">
        <v>17.489999999999998</v>
      </c>
      <c r="AG50" s="45">
        <v>17.72</v>
      </c>
      <c r="AH50" s="45">
        <v>17.97</v>
      </c>
      <c r="AI50" s="46">
        <v>1.2E-2</v>
      </c>
    </row>
    <row r="51" spans="1:35" ht="15" customHeight="1" x14ac:dyDescent="0.45">
      <c r="A51" s="26" t="s">
        <v>127</v>
      </c>
      <c r="B51" s="44" t="s">
        <v>6</v>
      </c>
      <c r="C51" s="45">
        <v>2.86</v>
      </c>
      <c r="D51" s="45">
        <v>2.65</v>
      </c>
      <c r="E51" s="45">
        <v>2.82</v>
      </c>
      <c r="F51" s="45">
        <v>2.81</v>
      </c>
      <c r="G51" s="45">
        <v>2.88</v>
      </c>
      <c r="H51" s="45">
        <v>3.03</v>
      </c>
      <c r="I51" s="45">
        <v>3.31</v>
      </c>
      <c r="J51" s="45">
        <v>3.52</v>
      </c>
      <c r="K51" s="45">
        <v>3.65</v>
      </c>
      <c r="L51" s="45">
        <v>3.71</v>
      </c>
      <c r="M51" s="45">
        <v>3.7</v>
      </c>
      <c r="N51" s="45">
        <v>3.63</v>
      </c>
      <c r="O51" s="45">
        <v>3.6</v>
      </c>
      <c r="P51" s="45">
        <v>3.62</v>
      </c>
      <c r="Q51" s="45">
        <v>3.69</v>
      </c>
      <c r="R51" s="45">
        <v>3.74</v>
      </c>
      <c r="S51" s="45">
        <v>3.74</v>
      </c>
      <c r="T51" s="45">
        <v>3.74</v>
      </c>
      <c r="U51" s="45">
        <v>3.77</v>
      </c>
      <c r="V51" s="45">
        <v>3.8</v>
      </c>
      <c r="W51" s="45">
        <v>3.8</v>
      </c>
      <c r="X51" s="45">
        <v>3.81</v>
      </c>
      <c r="Y51" s="45">
        <v>3.8</v>
      </c>
      <c r="Z51" s="45">
        <v>3.81</v>
      </c>
      <c r="AA51" s="45">
        <v>3.82</v>
      </c>
      <c r="AB51" s="45">
        <v>3.84</v>
      </c>
      <c r="AC51" s="45">
        <v>3.85</v>
      </c>
      <c r="AD51" s="45">
        <v>3.89</v>
      </c>
      <c r="AE51" s="45">
        <v>3.95</v>
      </c>
      <c r="AF51" s="45">
        <v>3.99</v>
      </c>
      <c r="AG51" s="45">
        <v>4.01</v>
      </c>
      <c r="AH51" s="45">
        <v>4.07</v>
      </c>
      <c r="AI51" s="46">
        <v>1.0999999999999999E-2</v>
      </c>
    </row>
    <row r="52" spans="1:35" ht="15" customHeight="1" x14ac:dyDescent="0.45">
      <c r="A52" s="26" t="s">
        <v>126</v>
      </c>
      <c r="B52" s="44" t="s">
        <v>23</v>
      </c>
      <c r="C52" s="45">
        <v>2.0499999999999998</v>
      </c>
      <c r="D52" s="45">
        <v>2.06</v>
      </c>
      <c r="E52" s="45">
        <v>2.0299999999999998</v>
      </c>
      <c r="F52" s="45">
        <v>2</v>
      </c>
      <c r="G52" s="45">
        <v>1.98</v>
      </c>
      <c r="H52" s="45">
        <v>1.97</v>
      </c>
      <c r="I52" s="45">
        <v>1.95</v>
      </c>
      <c r="J52" s="45">
        <v>1.96</v>
      </c>
      <c r="K52" s="45">
        <v>1.97</v>
      </c>
      <c r="L52" s="45">
        <v>1.96</v>
      </c>
      <c r="M52" s="45">
        <v>1.96</v>
      </c>
      <c r="N52" s="45">
        <v>1.96</v>
      </c>
      <c r="O52" s="45">
        <v>1.95</v>
      </c>
      <c r="P52" s="45">
        <v>1.95</v>
      </c>
      <c r="Q52" s="45">
        <v>1.96</v>
      </c>
      <c r="R52" s="45">
        <v>1.96</v>
      </c>
      <c r="S52" s="45">
        <v>1.95</v>
      </c>
      <c r="T52" s="45">
        <v>1.95</v>
      </c>
      <c r="U52" s="45">
        <v>1.96</v>
      </c>
      <c r="V52" s="45">
        <v>1.96</v>
      </c>
      <c r="W52" s="45">
        <v>1.95</v>
      </c>
      <c r="X52" s="45">
        <v>1.95</v>
      </c>
      <c r="Y52" s="45">
        <v>1.95</v>
      </c>
      <c r="Z52" s="45">
        <v>1.95</v>
      </c>
      <c r="AA52" s="45">
        <v>1.95</v>
      </c>
      <c r="AB52" s="45">
        <v>1.95</v>
      </c>
      <c r="AC52" s="45">
        <v>1.95</v>
      </c>
      <c r="AD52" s="45">
        <v>1.95</v>
      </c>
      <c r="AE52" s="45">
        <v>1.95</v>
      </c>
      <c r="AF52" s="45">
        <v>1.95</v>
      </c>
      <c r="AG52" s="45">
        <v>1.95</v>
      </c>
      <c r="AH52" s="45">
        <v>1.95</v>
      </c>
      <c r="AI52" s="46">
        <v>-2E-3</v>
      </c>
    </row>
    <row r="53" spans="1:35" ht="15" customHeight="1" x14ac:dyDescent="0.45">
      <c r="A53" s="26" t="s">
        <v>161</v>
      </c>
      <c r="B53" s="44" t="s">
        <v>162</v>
      </c>
      <c r="C53" s="45">
        <v>0.68</v>
      </c>
      <c r="D53" s="45">
        <v>0.68</v>
      </c>
      <c r="E53" s="45">
        <v>0.68</v>
      </c>
      <c r="F53" s="45">
        <v>0.68</v>
      </c>
      <c r="G53" s="45">
        <v>0.68</v>
      </c>
      <c r="H53" s="45">
        <v>0.68</v>
      </c>
      <c r="I53" s="45">
        <v>0.69</v>
      </c>
      <c r="J53" s="45">
        <v>0.69</v>
      </c>
      <c r="K53" s="45">
        <v>0.69</v>
      </c>
      <c r="L53" s="45">
        <v>0.69</v>
      </c>
      <c r="M53" s="45">
        <v>0.69</v>
      </c>
      <c r="N53" s="45">
        <v>0.69</v>
      </c>
      <c r="O53" s="45">
        <v>0.69</v>
      </c>
      <c r="P53" s="45">
        <v>0.7</v>
      </c>
      <c r="Q53" s="45">
        <v>0.7</v>
      </c>
      <c r="R53" s="45">
        <v>0.7</v>
      </c>
      <c r="S53" s="45">
        <v>0.7</v>
      </c>
      <c r="T53" s="45">
        <v>0.7</v>
      </c>
      <c r="U53" s="45">
        <v>0.7</v>
      </c>
      <c r="V53" s="45">
        <v>0.71</v>
      </c>
      <c r="W53" s="45">
        <v>0.71</v>
      </c>
      <c r="X53" s="45">
        <v>0.71</v>
      </c>
      <c r="Y53" s="45">
        <v>0.71</v>
      </c>
      <c r="Z53" s="45">
        <v>0.71</v>
      </c>
      <c r="AA53" s="45">
        <v>0.72</v>
      </c>
      <c r="AB53" s="45">
        <v>0.72</v>
      </c>
      <c r="AC53" s="45">
        <v>0.72</v>
      </c>
      <c r="AD53" s="45">
        <v>0.72</v>
      </c>
      <c r="AE53" s="45">
        <v>0.72</v>
      </c>
      <c r="AF53" s="45">
        <v>0.73</v>
      </c>
      <c r="AG53" s="45">
        <v>0.73</v>
      </c>
      <c r="AH53" s="45">
        <v>0.73</v>
      </c>
      <c r="AI53" s="46">
        <v>2E-3</v>
      </c>
    </row>
    <row r="56" spans="1:35" ht="15" customHeight="1" x14ac:dyDescent="0.45">
      <c r="B56" s="43" t="s">
        <v>24</v>
      </c>
    </row>
    <row r="57" spans="1:35" ht="15" customHeight="1" x14ac:dyDescent="0.45">
      <c r="A57" s="26" t="s">
        <v>125</v>
      </c>
      <c r="B57" s="44" t="s">
        <v>4</v>
      </c>
      <c r="C57" s="45">
        <v>18.52</v>
      </c>
      <c r="D57" s="45">
        <v>17.8</v>
      </c>
      <c r="E57" s="45">
        <v>18.16</v>
      </c>
      <c r="F57" s="45">
        <v>18.89</v>
      </c>
      <c r="G57" s="45">
        <v>19.48</v>
      </c>
      <c r="H57" s="45">
        <v>20.12</v>
      </c>
      <c r="I57" s="45">
        <v>20.97</v>
      </c>
      <c r="J57" s="45">
        <v>21.84</v>
      </c>
      <c r="K57" s="45">
        <v>22.42</v>
      </c>
      <c r="L57" s="45">
        <v>22.83</v>
      </c>
      <c r="M57" s="45">
        <v>23.07</v>
      </c>
      <c r="N57" s="45">
        <v>23.24</v>
      </c>
      <c r="O57" s="45">
        <v>23.27</v>
      </c>
      <c r="P57" s="45">
        <v>23.35</v>
      </c>
      <c r="Q57" s="45">
        <v>23.63</v>
      </c>
      <c r="R57" s="45">
        <v>23.88</v>
      </c>
      <c r="S57" s="45">
        <v>24.15</v>
      </c>
      <c r="T57" s="45">
        <v>24.47</v>
      </c>
      <c r="U57" s="45">
        <v>24.82</v>
      </c>
      <c r="V57" s="45">
        <v>25.16</v>
      </c>
      <c r="W57" s="45">
        <v>25.48</v>
      </c>
      <c r="X57" s="45">
        <v>25.76</v>
      </c>
      <c r="Y57" s="45">
        <v>26.02</v>
      </c>
      <c r="Z57" s="45">
        <v>26.4</v>
      </c>
      <c r="AA57" s="45">
        <v>26.7</v>
      </c>
      <c r="AB57" s="45">
        <v>27</v>
      </c>
      <c r="AC57" s="45">
        <v>27.3</v>
      </c>
      <c r="AD57" s="45">
        <v>27.59</v>
      </c>
      <c r="AE57" s="45">
        <v>27.95</v>
      </c>
      <c r="AF57" s="45">
        <v>28.33</v>
      </c>
      <c r="AG57" s="45">
        <v>28.64</v>
      </c>
      <c r="AH57" s="45">
        <v>28.94</v>
      </c>
      <c r="AI57" s="46">
        <v>1.4999999999999999E-2</v>
      </c>
    </row>
    <row r="58" spans="1:35" ht="15" customHeight="1" x14ac:dyDescent="0.45">
      <c r="A58" s="26" t="s">
        <v>124</v>
      </c>
      <c r="B58" s="44" t="s">
        <v>17</v>
      </c>
      <c r="C58" s="45">
        <v>24.54</v>
      </c>
      <c r="D58" s="45">
        <v>24.24</v>
      </c>
      <c r="E58" s="45">
        <v>29.91</v>
      </c>
      <c r="F58" s="45">
        <v>28.43</v>
      </c>
      <c r="G58" s="45">
        <v>28.62</v>
      </c>
      <c r="H58" s="45">
        <v>28.52</v>
      </c>
      <c r="I58" s="45">
        <v>27.86</v>
      </c>
      <c r="J58" s="45">
        <v>27.94</v>
      </c>
      <c r="K58" s="45">
        <v>28.16</v>
      </c>
      <c r="L58" s="45">
        <v>28.43</v>
      </c>
      <c r="M58" s="45">
        <v>28.71</v>
      </c>
      <c r="N58" s="45">
        <v>30.06</v>
      </c>
      <c r="O58" s="45">
        <v>30.39</v>
      </c>
      <c r="P58" s="45">
        <v>30.55</v>
      </c>
      <c r="Q58" s="45">
        <v>31.21</v>
      </c>
      <c r="R58" s="45">
        <v>31.7</v>
      </c>
      <c r="S58" s="45">
        <v>32.78</v>
      </c>
      <c r="T58" s="45">
        <v>32.659999999999997</v>
      </c>
      <c r="U58" s="45">
        <v>32.83</v>
      </c>
      <c r="V58" s="45">
        <v>33.770000000000003</v>
      </c>
      <c r="W58" s="45">
        <v>34.770000000000003</v>
      </c>
      <c r="X58" s="45">
        <v>35.61</v>
      </c>
      <c r="Y58" s="45">
        <v>35.92</v>
      </c>
      <c r="Z58" s="45">
        <v>37.479999999999997</v>
      </c>
      <c r="AA58" s="45">
        <v>37.94</v>
      </c>
      <c r="AB58" s="45">
        <v>38.35</v>
      </c>
      <c r="AC58" s="45">
        <v>38.770000000000003</v>
      </c>
      <c r="AD58" s="45">
        <v>39.26</v>
      </c>
      <c r="AE58" s="45">
        <v>42.46</v>
      </c>
      <c r="AF58" s="45">
        <v>43.54</v>
      </c>
      <c r="AG58" s="45">
        <v>43.59</v>
      </c>
      <c r="AH58" s="45">
        <v>43.89</v>
      </c>
      <c r="AI58" s="46">
        <v>1.9E-2</v>
      </c>
    </row>
    <row r="59" spans="1:35" ht="15" customHeight="1" x14ac:dyDescent="0.45">
      <c r="A59" s="26" t="s">
        <v>123</v>
      </c>
      <c r="B59" s="44" t="s">
        <v>18</v>
      </c>
      <c r="C59" s="45">
        <v>22.15</v>
      </c>
      <c r="D59" s="45">
        <v>21.94</v>
      </c>
      <c r="E59" s="45">
        <v>21.97</v>
      </c>
      <c r="F59" s="45">
        <v>21.98</v>
      </c>
      <c r="G59" s="45">
        <v>21.89</v>
      </c>
      <c r="H59" s="45">
        <v>21.61</v>
      </c>
      <c r="I59" s="45">
        <v>21.86</v>
      </c>
      <c r="J59" s="45">
        <v>22.04</v>
      </c>
      <c r="K59" s="45">
        <v>22.31</v>
      </c>
      <c r="L59" s="45">
        <v>22.42</v>
      </c>
      <c r="M59" s="45">
        <v>22.72</v>
      </c>
      <c r="N59" s="45">
        <v>23.42</v>
      </c>
      <c r="O59" s="45">
        <v>23.59</v>
      </c>
      <c r="P59" s="45">
        <v>23.8</v>
      </c>
      <c r="Q59" s="45">
        <v>24.22</v>
      </c>
      <c r="R59" s="45">
        <v>24.61</v>
      </c>
      <c r="S59" s="45">
        <v>24.87</v>
      </c>
      <c r="T59" s="45">
        <v>25.16</v>
      </c>
      <c r="U59" s="45">
        <v>25.24</v>
      </c>
      <c r="V59" s="45">
        <v>25.52</v>
      </c>
      <c r="W59" s="45">
        <v>25.86</v>
      </c>
      <c r="X59" s="45">
        <v>25.95</v>
      </c>
      <c r="Y59" s="45">
        <v>26.14</v>
      </c>
      <c r="Z59" s="45">
        <v>26.54</v>
      </c>
      <c r="AA59" s="45">
        <v>26.76</v>
      </c>
      <c r="AB59" s="45">
        <v>26.96</v>
      </c>
      <c r="AC59" s="45">
        <v>27.31</v>
      </c>
      <c r="AD59" s="45">
        <v>27.4</v>
      </c>
      <c r="AE59" s="45">
        <v>27.87</v>
      </c>
      <c r="AF59" s="45">
        <v>28.19</v>
      </c>
      <c r="AG59" s="45">
        <v>28.44</v>
      </c>
      <c r="AH59" s="45">
        <v>28.65</v>
      </c>
      <c r="AI59" s="46">
        <v>8.0000000000000002E-3</v>
      </c>
    </row>
    <row r="60" spans="1:35" ht="15" customHeight="1" x14ac:dyDescent="0.45">
      <c r="A60" s="26" t="s">
        <v>122</v>
      </c>
      <c r="B60" s="44" t="s">
        <v>19</v>
      </c>
      <c r="C60" s="45">
        <v>14.64</v>
      </c>
      <c r="D60" s="45">
        <v>14.45</v>
      </c>
      <c r="E60" s="45">
        <v>14.47</v>
      </c>
      <c r="F60" s="45">
        <v>14.68</v>
      </c>
      <c r="G60" s="45">
        <v>14.78</v>
      </c>
      <c r="H60" s="45">
        <v>15.18</v>
      </c>
      <c r="I60" s="45">
        <v>15.25</v>
      </c>
      <c r="J60" s="45">
        <v>15.71</v>
      </c>
      <c r="K60" s="45">
        <v>15.74</v>
      </c>
      <c r="L60" s="45">
        <v>16.21</v>
      </c>
      <c r="M60" s="45">
        <v>16.43</v>
      </c>
      <c r="N60" s="45">
        <v>16.66</v>
      </c>
      <c r="O60" s="45">
        <v>17.010000000000002</v>
      </c>
      <c r="P60" s="45">
        <v>17.190000000000001</v>
      </c>
      <c r="Q60" s="45">
        <v>17.579999999999998</v>
      </c>
      <c r="R60" s="45">
        <v>17.87</v>
      </c>
      <c r="S60" s="45">
        <v>18.14</v>
      </c>
      <c r="T60" s="45">
        <v>18.38</v>
      </c>
      <c r="U60" s="45">
        <v>18.62</v>
      </c>
      <c r="V60" s="45">
        <v>18.829999999999998</v>
      </c>
      <c r="W60" s="45">
        <v>19.11</v>
      </c>
      <c r="X60" s="45">
        <v>19.2</v>
      </c>
      <c r="Y60" s="45">
        <v>19.45</v>
      </c>
      <c r="Z60" s="45">
        <v>19.829999999999998</v>
      </c>
      <c r="AA60" s="45">
        <v>20.04</v>
      </c>
      <c r="AB60" s="45">
        <v>20.28</v>
      </c>
      <c r="AC60" s="45">
        <v>20.7</v>
      </c>
      <c r="AD60" s="45">
        <v>20.75</v>
      </c>
      <c r="AE60" s="45">
        <v>21.18</v>
      </c>
      <c r="AF60" s="45">
        <v>21.52</v>
      </c>
      <c r="AG60" s="45">
        <v>21.77</v>
      </c>
      <c r="AH60" s="45">
        <v>21.86</v>
      </c>
      <c r="AI60" s="46">
        <v>1.2999999999999999E-2</v>
      </c>
    </row>
    <row r="61" spans="1:35" ht="15" customHeight="1" x14ac:dyDescent="0.45">
      <c r="A61" s="26" t="s">
        <v>121</v>
      </c>
      <c r="B61" s="44" t="s">
        <v>5</v>
      </c>
      <c r="C61" s="45">
        <v>22.06</v>
      </c>
      <c r="D61" s="45">
        <v>21.33</v>
      </c>
      <c r="E61" s="45">
        <v>21.31</v>
      </c>
      <c r="F61" s="45">
        <v>21.51</v>
      </c>
      <c r="G61" s="45">
        <v>21.51</v>
      </c>
      <c r="H61" s="45">
        <v>21.77</v>
      </c>
      <c r="I61" s="45">
        <v>21.77</v>
      </c>
      <c r="J61" s="45">
        <v>22.17</v>
      </c>
      <c r="K61" s="45">
        <v>22.22</v>
      </c>
      <c r="L61" s="45">
        <v>22.56</v>
      </c>
      <c r="M61" s="45">
        <v>22.77</v>
      </c>
      <c r="N61" s="45">
        <v>23.14</v>
      </c>
      <c r="O61" s="45">
        <v>23.4</v>
      </c>
      <c r="P61" s="45">
        <v>23.57</v>
      </c>
      <c r="Q61" s="45">
        <v>23.94</v>
      </c>
      <c r="R61" s="45">
        <v>24.13</v>
      </c>
      <c r="S61" s="45">
        <v>24.35</v>
      </c>
      <c r="T61" s="45">
        <v>24.6</v>
      </c>
      <c r="U61" s="45">
        <v>24.76</v>
      </c>
      <c r="V61" s="45">
        <v>24.97</v>
      </c>
      <c r="W61" s="45">
        <v>25.19</v>
      </c>
      <c r="X61" s="45">
        <v>25.19</v>
      </c>
      <c r="Y61" s="45">
        <v>25.36</v>
      </c>
      <c r="Z61" s="45">
        <v>25.74</v>
      </c>
      <c r="AA61" s="45">
        <v>25.9</v>
      </c>
      <c r="AB61" s="45">
        <v>26.1</v>
      </c>
      <c r="AC61" s="45">
        <v>26.47</v>
      </c>
      <c r="AD61" s="45">
        <v>26.49</v>
      </c>
      <c r="AE61" s="45">
        <v>26.75</v>
      </c>
      <c r="AF61" s="45">
        <v>26.99</v>
      </c>
      <c r="AG61" s="45">
        <v>27.15</v>
      </c>
      <c r="AH61" s="45">
        <v>27.31</v>
      </c>
      <c r="AI61" s="46">
        <v>7.0000000000000001E-3</v>
      </c>
    </row>
    <row r="62" spans="1:35" ht="15" customHeight="1" x14ac:dyDescent="0.45">
      <c r="A62" s="26" t="s">
        <v>120</v>
      </c>
      <c r="B62" s="44" t="s">
        <v>10</v>
      </c>
      <c r="C62" s="45">
        <v>9.75</v>
      </c>
      <c r="D62" s="45">
        <v>10.19</v>
      </c>
      <c r="E62" s="45">
        <v>10.27</v>
      </c>
      <c r="F62" s="45">
        <v>10.17</v>
      </c>
      <c r="G62" s="45">
        <v>9.18</v>
      </c>
      <c r="H62" s="45">
        <v>9.5500000000000007</v>
      </c>
      <c r="I62" s="45">
        <v>9.8800000000000008</v>
      </c>
      <c r="J62" s="45">
        <v>10.46</v>
      </c>
      <c r="K62" s="45">
        <v>11.21</v>
      </c>
      <c r="L62" s="45">
        <v>11.54</v>
      </c>
      <c r="M62" s="45">
        <v>11.84</v>
      </c>
      <c r="N62" s="45">
        <v>11.37</v>
      </c>
      <c r="O62" s="45">
        <v>11.61</v>
      </c>
      <c r="P62" s="45">
        <v>11.68</v>
      </c>
      <c r="Q62" s="45">
        <v>11.93</v>
      </c>
      <c r="R62" s="45">
        <v>12.06</v>
      </c>
      <c r="S62" s="45">
        <v>12.7</v>
      </c>
      <c r="T62" s="45">
        <v>13.12</v>
      </c>
      <c r="U62" s="45">
        <v>13.22</v>
      </c>
      <c r="V62" s="45">
        <v>13.74</v>
      </c>
      <c r="W62" s="45">
        <v>13.91</v>
      </c>
      <c r="X62" s="45">
        <v>14.11</v>
      </c>
      <c r="Y62" s="45">
        <v>14.23</v>
      </c>
      <c r="Z62" s="45">
        <v>14.28</v>
      </c>
      <c r="AA62" s="45">
        <v>14.84</v>
      </c>
      <c r="AB62" s="45">
        <v>15.07</v>
      </c>
      <c r="AC62" s="45">
        <v>15.09</v>
      </c>
      <c r="AD62" s="45">
        <v>15.68</v>
      </c>
      <c r="AE62" s="45">
        <v>15.94</v>
      </c>
      <c r="AF62" s="45">
        <v>16.149999999999999</v>
      </c>
      <c r="AG62" s="45">
        <v>16.34</v>
      </c>
      <c r="AH62" s="45">
        <v>15.92</v>
      </c>
      <c r="AI62" s="46">
        <v>1.6E-2</v>
      </c>
    </row>
    <row r="63" spans="1:35" ht="15" customHeight="1" x14ac:dyDescent="0.45">
      <c r="A63" s="26" t="s">
        <v>119</v>
      </c>
      <c r="B63" s="44" t="s">
        <v>6</v>
      </c>
      <c r="C63" s="45">
        <v>5.03</v>
      </c>
      <c r="D63" s="45">
        <v>4.76</v>
      </c>
      <c r="E63" s="45">
        <v>4.8499999999999996</v>
      </c>
      <c r="F63" s="45">
        <v>4.83</v>
      </c>
      <c r="G63" s="45">
        <v>4.87</v>
      </c>
      <c r="H63" s="45">
        <v>4.9800000000000004</v>
      </c>
      <c r="I63" s="45">
        <v>5.2</v>
      </c>
      <c r="J63" s="45">
        <v>5.4</v>
      </c>
      <c r="K63" s="45">
        <v>5.55</v>
      </c>
      <c r="L63" s="45">
        <v>5.63</v>
      </c>
      <c r="M63" s="45">
        <v>5.64</v>
      </c>
      <c r="N63" s="45">
        <v>5.68</v>
      </c>
      <c r="O63" s="45">
        <v>5.64</v>
      </c>
      <c r="P63" s="45">
        <v>5.65</v>
      </c>
      <c r="Q63" s="45">
        <v>5.71</v>
      </c>
      <c r="R63" s="45">
        <v>5.74</v>
      </c>
      <c r="S63" s="45">
        <v>5.74</v>
      </c>
      <c r="T63" s="45">
        <v>5.73</v>
      </c>
      <c r="U63" s="45">
        <v>5.76</v>
      </c>
      <c r="V63" s="45">
        <v>5.78</v>
      </c>
      <c r="W63" s="45">
        <v>5.78</v>
      </c>
      <c r="X63" s="45">
        <v>5.78</v>
      </c>
      <c r="Y63" s="45">
        <v>5.78</v>
      </c>
      <c r="Z63" s="45">
        <v>5.8</v>
      </c>
      <c r="AA63" s="45">
        <v>5.81</v>
      </c>
      <c r="AB63" s="45">
        <v>5.83</v>
      </c>
      <c r="AC63" s="45">
        <v>5.85</v>
      </c>
      <c r="AD63" s="45">
        <v>5.89</v>
      </c>
      <c r="AE63" s="45">
        <v>5.93</v>
      </c>
      <c r="AF63" s="45">
        <v>5.95</v>
      </c>
      <c r="AG63" s="45">
        <v>5.97</v>
      </c>
      <c r="AH63" s="45">
        <v>6.02</v>
      </c>
      <c r="AI63" s="46">
        <v>6.0000000000000001E-3</v>
      </c>
    </row>
    <row r="64" spans="1:35" ht="15" customHeight="1" x14ac:dyDescent="0.45">
      <c r="A64" s="26" t="s">
        <v>118</v>
      </c>
      <c r="B64" s="44" t="s">
        <v>12</v>
      </c>
      <c r="C64" s="45">
        <v>4.1399999999999997</v>
      </c>
      <c r="D64" s="45">
        <v>3.72</v>
      </c>
      <c r="E64" s="45">
        <v>3.48</v>
      </c>
      <c r="F64" s="45">
        <v>3.31</v>
      </c>
      <c r="G64" s="45">
        <v>3.23</v>
      </c>
      <c r="H64" s="45">
        <v>3.23</v>
      </c>
      <c r="I64" s="45">
        <v>3.23</v>
      </c>
      <c r="J64" s="45">
        <v>3.24</v>
      </c>
      <c r="K64" s="45">
        <v>3.27</v>
      </c>
      <c r="L64" s="45">
        <v>3.29</v>
      </c>
      <c r="M64" s="45">
        <v>3.33</v>
      </c>
      <c r="N64" s="45">
        <v>3.37</v>
      </c>
      <c r="O64" s="45">
        <v>3.41</v>
      </c>
      <c r="P64" s="45">
        <v>3.44</v>
      </c>
      <c r="Q64" s="45">
        <v>3.48</v>
      </c>
      <c r="R64" s="45">
        <v>3.51</v>
      </c>
      <c r="S64" s="45">
        <v>3.55</v>
      </c>
      <c r="T64" s="45">
        <v>3.58</v>
      </c>
      <c r="U64" s="45">
        <v>3.61</v>
      </c>
      <c r="V64" s="45">
        <v>3.64</v>
      </c>
      <c r="W64" s="45">
        <v>3.68</v>
      </c>
      <c r="X64" s="45">
        <v>3.71</v>
      </c>
      <c r="Y64" s="45">
        <v>3.75</v>
      </c>
      <c r="Z64" s="45">
        <v>3.78</v>
      </c>
      <c r="AA64" s="45">
        <v>3.82</v>
      </c>
      <c r="AB64" s="45">
        <v>3.86</v>
      </c>
      <c r="AC64" s="45">
        <v>3.9</v>
      </c>
      <c r="AD64" s="45">
        <v>3.93</v>
      </c>
      <c r="AE64" s="45">
        <v>3.97</v>
      </c>
      <c r="AF64" s="45">
        <v>4.01</v>
      </c>
      <c r="AG64" s="45">
        <v>4.05</v>
      </c>
      <c r="AH64" s="45">
        <v>4.09</v>
      </c>
      <c r="AI64" s="46">
        <v>0</v>
      </c>
    </row>
    <row r="65" spans="1:35" ht="15" customHeight="1" x14ac:dyDescent="0.45">
      <c r="A65" s="26" t="s">
        <v>117</v>
      </c>
      <c r="B65" s="44" t="s">
        <v>25</v>
      </c>
      <c r="C65" s="45">
        <v>2.08</v>
      </c>
      <c r="D65" s="45">
        <v>2.09</v>
      </c>
      <c r="E65" s="45">
        <v>2.0699999999999998</v>
      </c>
      <c r="F65" s="45">
        <v>2.04</v>
      </c>
      <c r="G65" s="45">
        <v>2.0299999999999998</v>
      </c>
      <c r="H65" s="45">
        <v>2.02</v>
      </c>
      <c r="I65" s="45">
        <v>2.0099999999999998</v>
      </c>
      <c r="J65" s="45">
        <v>2.02</v>
      </c>
      <c r="K65" s="45">
        <v>2.0299999999999998</v>
      </c>
      <c r="L65" s="45">
        <v>2.0099999999999998</v>
      </c>
      <c r="M65" s="45">
        <v>2.02</v>
      </c>
      <c r="N65" s="45">
        <v>2.02</v>
      </c>
      <c r="O65" s="45">
        <v>2.0099999999999998</v>
      </c>
      <c r="P65" s="45">
        <v>2.0099999999999998</v>
      </c>
      <c r="Q65" s="45">
        <v>2.02</v>
      </c>
      <c r="R65" s="45">
        <v>2.02</v>
      </c>
      <c r="S65" s="45">
        <v>2.0099999999999998</v>
      </c>
      <c r="T65" s="45">
        <v>2.0099999999999998</v>
      </c>
      <c r="U65" s="45">
        <v>2.02</v>
      </c>
      <c r="V65" s="45">
        <v>2.02</v>
      </c>
      <c r="W65" s="45">
        <v>2.02</v>
      </c>
      <c r="X65" s="45">
        <v>2.0099999999999998</v>
      </c>
      <c r="Y65" s="45">
        <v>2.0099999999999998</v>
      </c>
      <c r="Z65" s="45">
        <v>2.02</v>
      </c>
      <c r="AA65" s="45">
        <v>2.02</v>
      </c>
      <c r="AB65" s="45">
        <v>2.02</v>
      </c>
      <c r="AC65" s="45">
        <v>2.02</v>
      </c>
      <c r="AD65" s="45">
        <v>2.02</v>
      </c>
      <c r="AE65" s="45">
        <v>2.02</v>
      </c>
      <c r="AF65" s="45">
        <v>2.02</v>
      </c>
      <c r="AG65" s="45">
        <v>2.02</v>
      </c>
      <c r="AH65" s="45">
        <v>2.02</v>
      </c>
      <c r="AI65" s="46">
        <v>-1E-3</v>
      </c>
    </row>
    <row r="66" spans="1:35" ht="15" customHeight="1" x14ac:dyDescent="0.45">
      <c r="A66" s="26" t="s">
        <v>116</v>
      </c>
      <c r="B66" s="44" t="s">
        <v>14</v>
      </c>
      <c r="C66" s="46" t="s">
        <v>15</v>
      </c>
      <c r="D66" s="46" t="s">
        <v>15</v>
      </c>
      <c r="E66" s="46" t="s">
        <v>15</v>
      </c>
      <c r="F66" s="46" t="s">
        <v>15</v>
      </c>
      <c r="G66" s="46" t="s">
        <v>15</v>
      </c>
      <c r="H66" s="46" t="s">
        <v>15</v>
      </c>
      <c r="I66" s="46" t="s">
        <v>15</v>
      </c>
      <c r="J66" s="46" t="s">
        <v>15</v>
      </c>
      <c r="K66" s="46" t="s">
        <v>15</v>
      </c>
      <c r="L66" s="46" t="s">
        <v>15</v>
      </c>
      <c r="M66" s="46" t="s">
        <v>15</v>
      </c>
      <c r="N66" s="46" t="s">
        <v>15</v>
      </c>
      <c r="O66" s="46" t="s">
        <v>15</v>
      </c>
      <c r="P66" s="46" t="s">
        <v>15</v>
      </c>
      <c r="Q66" s="46" t="s">
        <v>15</v>
      </c>
      <c r="R66" s="46" t="s">
        <v>15</v>
      </c>
      <c r="S66" s="46" t="s">
        <v>15</v>
      </c>
      <c r="T66" s="46" t="s">
        <v>15</v>
      </c>
      <c r="U66" s="46" t="s">
        <v>15</v>
      </c>
      <c r="V66" s="46" t="s">
        <v>15</v>
      </c>
      <c r="W66" s="46" t="s">
        <v>15</v>
      </c>
      <c r="X66" s="46" t="s">
        <v>15</v>
      </c>
      <c r="Y66" s="46" t="s">
        <v>15</v>
      </c>
      <c r="Z66" s="46" t="s">
        <v>15</v>
      </c>
      <c r="AA66" s="46" t="s">
        <v>15</v>
      </c>
      <c r="AB66" s="46" t="s">
        <v>15</v>
      </c>
      <c r="AC66" s="46" t="s">
        <v>15</v>
      </c>
      <c r="AD66" s="46" t="s">
        <v>15</v>
      </c>
      <c r="AE66" s="46" t="s">
        <v>15</v>
      </c>
      <c r="AF66" s="46" t="s">
        <v>15</v>
      </c>
      <c r="AG66" s="46" t="s">
        <v>15</v>
      </c>
      <c r="AH66" s="46" t="s">
        <v>15</v>
      </c>
      <c r="AI66" s="46" t="s">
        <v>15</v>
      </c>
    </row>
    <row r="67" spans="1:35" ht="15" customHeight="1" x14ac:dyDescent="0.45">
      <c r="A67" s="26" t="s">
        <v>115</v>
      </c>
      <c r="B67" s="44" t="s">
        <v>7</v>
      </c>
      <c r="C67" s="45">
        <v>30.45</v>
      </c>
      <c r="D67" s="45">
        <v>29.93</v>
      </c>
      <c r="E67" s="45">
        <v>29.73</v>
      </c>
      <c r="F67" s="45">
        <v>29.66</v>
      </c>
      <c r="G67" s="45">
        <v>29.66</v>
      </c>
      <c r="H67" s="45">
        <v>29.85</v>
      </c>
      <c r="I67" s="45">
        <v>30.25</v>
      </c>
      <c r="J67" s="45">
        <v>30.59</v>
      </c>
      <c r="K67" s="45">
        <v>30.75</v>
      </c>
      <c r="L67" s="45">
        <v>30.63</v>
      </c>
      <c r="M67" s="45">
        <v>30.45</v>
      </c>
      <c r="N67" s="45">
        <v>30.39</v>
      </c>
      <c r="O67" s="45">
        <v>30.27</v>
      </c>
      <c r="P67" s="45">
        <v>30.13</v>
      </c>
      <c r="Q67" s="45">
        <v>30.23</v>
      </c>
      <c r="R67" s="45">
        <v>30.26</v>
      </c>
      <c r="S67" s="45">
        <v>30.08</v>
      </c>
      <c r="T67" s="45">
        <v>29.99</v>
      </c>
      <c r="U67" s="45">
        <v>29.89</v>
      </c>
      <c r="V67" s="45">
        <v>29.94</v>
      </c>
      <c r="W67" s="45">
        <v>29.85</v>
      </c>
      <c r="X67" s="45">
        <v>29.69</v>
      </c>
      <c r="Y67" s="45">
        <v>29.64</v>
      </c>
      <c r="Z67" s="45">
        <v>29.57</v>
      </c>
      <c r="AA67" s="45">
        <v>29.47</v>
      </c>
      <c r="AB67" s="45">
        <v>29.46</v>
      </c>
      <c r="AC67" s="45">
        <v>29.4</v>
      </c>
      <c r="AD67" s="45">
        <v>29.31</v>
      </c>
      <c r="AE67" s="45">
        <v>29.32</v>
      </c>
      <c r="AF67" s="45">
        <v>29.24</v>
      </c>
      <c r="AG67" s="45">
        <v>29.11</v>
      </c>
      <c r="AH67" s="45">
        <v>29.02</v>
      </c>
      <c r="AI67" s="46">
        <v>-2E-3</v>
      </c>
    </row>
    <row r="69" spans="1:35" ht="15" customHeight="1" x14ac:dyDescent="0.45">
      <c r="B69" s="43" t="s">
        <v>26</v>
      </c>
    </row>
    <row r="70" spans="1:35" ht="15" customHeight="1" x14ac:dyDescent="0.45">
      <c r="B70" s="43" t="s">
        <v>285</v>
      </c>
    </row>
    <row r="71" spans="1:35" ht="15" customHeight="1" x14ac:dyDescent="0.45">
      <c r="A71" s="26" t="s">
        <v>114</v>
      </c>
      <c r="B71" s="44" t="s">
        <v>3</v>
      </c>
      <c r="C71" s="47">
        <v>255</v>
      </c>
      <c r="D71" s="47">
        <v>245</v>
      </c>
      <c r="E71" s="47">
        <v>249</v>
      </c>
      <c r="F71" s="47">
        <v>249</v>
      </c>
      <c r="G71" s="47">
        <v>250</v>
      </c>
      <c r="H71" s="47">
        <v>252</v>
      </c>
      <c r="I71" s="47">
        <v>254</v>
      </c>
      <c r="J71" s="47">
        <v>258</v>
      </c>
      <c r="K71" s="47">
        <v>260</v>
      </c>
      <c r="L71" s="47">
        <v>261</v>
      </c>
      <c r="M71" s="47">
        <v>261</v>
      </c>
      <c r="N71" s="47">
        <v>263</v>
      </c>
      <c r="O71" s="47">
        <v>263</v>
      </c>
      <c r="P71" s="47">
        <v>264</v>
      </c>
      <c r="Q71" s="47">
        <v>266</v>
      </c>
      <c r="R71" s="47">
        <v>268</v>
      </c>
      <c r="S71" s="47">
        <v>269</v>
      </c>
      <c r="T71" s="47">
        <v>270</v>
      </c>
      <c r="U71" s="47">
        <v>272</v>
      </c>
      <c r="V71" s="47">
        <v>274</v>
      </c>
      <c r="W71" s="47">
        <v>275</v>
      </c>
      <c r="X71" s="47">
        <v>276</v>
      </c>
      <c r="Y71" s="47">
        <v>277</v>
      </c>
      <c r="Z71" s="47">
        <v>279</v>
      </c>
      <c r="AA71" s="47">
        <v>280</v>
      </c>
      <c r="AB71" s="47">
        <v>282</v>
      </c>
      <c r="AC71" s="47">
        <v>284</v>
      </c>
      <c r="AD71" s="47">
        <v>286</v>
      </c>
      <c r="AE71" s="47">
        <v>288</v>
      </c>
      <c r="AF71" s="47">
        <v>290</v>
      </c>
      <c r="AG71" s="47">
        <v>291</v>
      </c>
      <c r="AH71" s="47">
        <v>293</v>
      </c>
      <c r="AI71" s="46">
        <v>5.0000000000000001E-3</v>
      </c>
    </row>
    <row r="72" spans="1:35" ht="15" customHeight="1" x14ac:dyDescent="0.45">
      <c r="A72" s="26" t="s">
        <v>113</v>
      </c>
      <c r="B72" s="44" t="s">
        <v>8</v>
      </c>
      <c r="C72" s="47">
        <v>189</v>
      </c>
      <c r="D72" s="47">
        <v>184</v>
      </c>
      <c r="E72" s="47">
        <v>186</v>
      </c>
      <c r="F72" s="47">
        <v>187</v>
      </c>
      <c r="G72" s="47">
        <v>188</v>
      </c>
      <c r="H72" s="47">
        <v>190</v>
      </c>
      <c r="I72" s="47">
        <v>193</v>
      </c>
      <c r="J72" s="47">
        <v>196</v>
      </c>
      <c r="K72" s="47">
        <v>198</v>
      </c>
      <c r="L72" s="47">
        <v>198</v>
      </c>
      <c r="M72" s="47">
        <v>198</v>
      </c>
      <c r="N72" s="47">
        <v>199</v>
      </c>
      <c r="O72" s="47">
        <v>200</v>
      </c>
      <c r="P72" s="47">
        <v>200</v>
      </c>
      <c r="Q72" s="47">
        <v>202</v>
      </c>
      <c r="R72" s="47">
        <v>203</v>
      </c>
      <c r="S72" s="47">
        <v>203</v>
      </c>
      <c r="T72" s="47">
        <v>204</v>
      </c>
      <c r="U72" s="47">
        <v>205</v>
      </c>
      <c r="V72" s="47">
        <v>207</v>
      </c>
      <c r="W72" s="47">
        <v>208</v>
      </c>
      <c r="X72" s="47">
        <v>208</v>
      </c>
      <c r="Y72" s="47">
        <v>210</v>
      </c>
      <c r="Z72" s="47">
        <v>211</v>
      </c>
      <c r="AA72" s="47">
        <v>212</v>
      </c>
      <c r="AB72" s="47">
        <v>214</v>
      </c>
      <c r="AC72" s="47">
        <v>216</v>
      </c>
      <c r="AD72" s="47">
        <v>217</v>
      </c>
      <c r="AE72" s="47">
        <v>220</v>
      </c>
      <c r="AF72" s="47">
        <v>222</v>
      </c>
      <c r="AG72" s="47">
        <v>223</v>
      </c>
      <c r="AH72" s="47">
        <v>225</v>
      </c>
      <c r="AI72" s="46">
        <v>6.0000000000000001E-3</v>
      </c>
    </row>
    <row r="73" spans="1:35" ht="15" customHeight="1" x14ac:dyDescent="0.45">
      <c r="A73" s="26" t="s">
        <v>112</v>
      </c>
      <c r="B73" s="44" t="s">
        <v>9</v>
      </c>
      <c r="C73" s="47">
        <v>185</v>
      </c>
      <c r="D73" s="47">
        <v>178</v>
      </c>
      <c r="E73" s="47">
        <v>183</v>
      </c>
      <c r="F73" s="47">
        <v>190</v>
      </c>
      <c r="G73" s="47">
        <v>195</v>
      </c>
      <c r="H73" s="47">
        <v>201</v>
      </c>
      <c r="I73" s="47">
        <v>210</v>
      </c>
      <c r="J73" s="47">
        <v>219</v>
      </c>
      <c r="K73" s="47">
        <v>225</v>
      </c>
      <c r="L73" s="47">
        <v>229</v>
      </c>
      <c r="M73" s="47">
        <v>233</v>
      </c>
      <c r="N73" s="47">
        <v>235</v>
      </c>
      <c r="O73" s="47">
        <v>238</v>
      </c>
      <c r="P73" s="47">
        <v>241</v>
      </c>
      <c r="Q73" s="47">
        <v>246</v>
      </c>
      <c r="R73" s="47">
        <v>251</v>
      </c>
      <c r="S73" s="47">
        <v>255</v>
      </c>
      <c r="T73" s="47">
        <v>260</v>
      </c>
      <c r="U73" s="47">
        <v>264</v>
      </c>
      <c r="V73" s="47">
        <v>269</v>
      </c>
      <c r="W73" s="47">
        <v>273</v>
      </c>
      <c r="X73" s="47">
        <v>277</v>
      </c>
      <c r="Y73" s="47">
        <v>281</v>
      </c>
      <c r="Z73" s="47">
        <v>287</v>
      </c>
      <c r="AA73" s="47">
        <v>292</v>
      </c>
      <c r="AB73" s="47">
        <v>297</v>
      </c>
      <c r="AC73" s="47">
        <v>303</v>
      </c>
      <c r="AD73" s="47">
        <v>308</v>
      </c>
      <c r="AE73" s="47">
        <v>314</v>
      </c>
      <c r="AF73" s="47">
        <v>321</v>
      </c>
      <c r="AG73" s="47">
        <v>327</v>
      </c>
      <c r="AH73" s="47">
        <v>332</v>
      </c>
      <c r="AI73" s="46">
        <v>1.9E-2</v>
      </c>
    </row>
    <row r="74" spans="1:35" ht="15" customHeight="1" x14ac:dyDescent="0.45">
      <c r="A74" s="26" t="s">
        <v>111</v>
      </c>
      <c r="B74" s="44" t="s">
        <v>16</v>
      </c>
      <c r="C74" s="47">
        <v>574</v>
      </c>
      <c r="D74" s="47">
        <v>568</v>
      </c>
      <c r="E74" s="47">
        <v>566</v>
      </c>
      <c r="F74" s="47">
        <v>563</v>
      </c>
      <c r="G74" s="47">
        <v>555</v>
      </c>
      <c r="H74" s="47">
        <v>548</v>
      </c>
      <c r="I74" s="47">
        <v>546</v>
      </c>
      <c r="J74" s="47">
        <v>548</v>
      </c>
      <c r="K74" s="47">
        <v>548</v>
      </c>
      <c r="L74" s="47">
        <v>549</v>
      </c>
      <c r="M74" s="47">
        <v>552</v>
      </c>
      <c r="N74" s="47">
        <v>562</v>
      </c>
      <c r="O74" s="47">
        <v>564</v>
      </c>
      <c r="P74" s="47">
        <v>566</v>
      </c>
      <c r="Q74" s="47">
        <v>574</v>
      </c>
      <c r="R74" s="47">
        <v>579</v>
      </c>
      <c r="S74" s="47">
        <v>583</v>
      </c>
      <c r="T74" s="47">
        <v>588</v>
      </c>
      <c r="U74" s="47">
        <v>590</v>
      </c>
      <c r="V74" s="47">
        <v>596</v>
      </c>
      <c r="W74" s="47">
        <v>602</v>
      </c>
      <c r="X74" s="47">
        <v>605</v>
      </c>
      <c r="Y74" s="47">
        <v>610</v>
      </c>
      <c r="Z74" s="47">
        <v>621</v>
      </c>
      <c r="AA74" s="47">
        <v>628</v>
      </c>
      <c r="AB74" s="47">
        <v>635</v>
      </c>
      <c r="AC74" s="47">
        <v>647</v>
      </c>
      <c r="AD74" s="47">
        <v>651</v>
      </c>
      <c r="AE74" s="47">
        <v>665</v>
      </c>
      <c r="AF74" s="47">
        <v>676</v>
      </c>
      <c r="AG74" s="47">
        <v>685</v>
      </c>
      <c r="AH74" s="47">
        <v>693</v>
      </c>
      <c r="AI74" s="46">
        <v>6.0000000000000001E-3</v>
      </c>
    </row>
    <row r="75" spans="1:35" ht="15" customHeight="1" x14ac:dyDescent="0.45">
      <c r="A75" s="26" t="s">
        <v>110</v>
      </c>
      <c r="B75" s="44" t="s">
        <v>27</v>
      </c>
      <c r="C75" s="47">
        <v>1203</v>
      </c>
      <c r="D75" s="47">
        <v>1176</v>
      </c>
      <c r="E75" s="47">
        <v>1184</v>
      </c>
      <c r="F75" s="47">
        <v>1189</v>
      </c>
      <c r="G75" s="47">
        <v>1187</v>
      </c>
      <c r="H75" s="47">
        <v>1190</v>
      </c>
      <c r="I75" s="47">
        <v>1203</v>
      </c>
      <c r="J75" s="47">
        <v>1221</v>
      </c>
      <c r="K75" s="47">
        <v>1230</v>
      </c>
      <c r="L75" s="47">
        <v>1237</v>
      </c>
      <c r="M75" s="47">
        <v>1244</v>
      </c>
      <c r="N75" s="47">
        <v>1259</v>
      </c>
      <c r="O75" s="47">
        <v>1265</v>
      </c>
      <c r="P75" s="47">
        <v>1271</v>
      </c>
      <c r="Q75" s="47">
        <v>1288</v>
      </c>
      <c r="R75" s="47">
        <v>1302</v>
      </c>
      <c r="S75" s="47">
        <v>1311</v>
      </c>
      <c r="T75" s="47">
        <v>1322</v>
      </c>
      <c r="U75" s="47">
        <v>1331</v>
      </c>
      <c r="V75" s="47">
        <v>1345</v>
      </c>
      <c r="W75" s="47">
        <v>1358</v>
      </c>
      <c r="X75" s="47">
        <v>1365</v>
      </c>
      <c r="Y75" s="47">
        <v>1378</v>
      </c>
      <c r="Z75" s="47">
        <v>1398</v>
      </c>
      <c r="AA75" s="47">
        <v>1412</v>
      </c>
      <c r="AB75" s="47">
        <v>1429</v>
      </c>
      <c r="AC75" s="47">
        <v>1450</v>
      </c>
      <c r="AD75" s="47">
        <v>1462</v>
      </c>
      <c r="AE75" s="47">
        <v>1487</v>
      </c>
      <c r="AF75" s="47">
        <v>1508</v>
      </c>
      <c r="AG75" s="47">
        <v>1526</v>
      </c>
      <c r="AH75" s="47">
        <v>1543</v>
      </c>
      <c r="AI75" s="46">
        <v>8.0000000000000002E-3</v>
      </c>
    </row>
    <row r="76" spans="1:35" ht="15" customHeight="1" x14ac:dyDescent="0.45">
      <c r="A76" s="26" t="s">
        <v>109</v>
      </c>
      <c r="B76" s="44" t="s">
        <v>28</v>
      </c>
      <c r="C76" s="47">
        <v>0</v>
      </c>
      <c r="D76" s="47">
        <v>0</v>
      </c>
      <c r="E76" s="47">
        <v>1</v>
      </c>
      <c r="F76" s="47">
        <v>1</v>
      </c>
      <c r="G76" s="47">
        <v>1</v>
      </c>
      <c r="H76" s="47">
        <v>1</v>
      </c>
      <c r="I76" s="47">
        <v>1</v>
      </c>
      <c r="J76" s="47">
        <v>1</v>
      </c>
      <c r="K76" s="47">
        <v>1</v>
      </c>
      <c r="L76" s="47">
        <v>1</v>
      </c>
      <c r="M76" s="47">
        <v>1</v>
      </c>
      <c r="N76" s="47">
        <v>1</v>
      </c>
      <c r="O76" s="47">
        <v>1</v>
      </c>
      <c r="P76" s="47">
        <v>1</v>
      </c>
      <c r="Q76" s="47">
        <v>1</v>
      </c>
      <c r="R76" s="47">
        <v>1</v>
      </c>
      <c r="S76" s="47">
        <v>1</v>
      </c>
      <c r="T76" s="47">
        <v>1</v>
      </c>
      <c r="U76" s="47">
        <v>1</v>
      </c>
      <c r="V76" s="47">
        <v>1</v>
      </c>
      <c r="W76" s="47">
        <v>1</v>
      </c>
      <c r="X76" s="47">
        <v>1</v>
      </c>
      <c r="Y76" s="47">
        <v>1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6">
        <v>4.0000000000000001E-3</v>
      </c>
    </row>
    <row r="77" spans="1:35" ht="15" customHeight="1" x14ac:dyDescent="0.45">
      <c r="A77" s="26" t="s">
        <v>108</v>
      </c>
      <c r="B77" s="43" t="s">
        <v>29</v>
      </c>
      <c r="C77" s="48">
        <v>1203</v>
      </c>
      <c r="D77" s="48">
        <v>1176</v>
      </c>
      <c r="E77" s="48">
        <v>1184</v>
      </c>
      <c r="F77" s="48">
        <v>1190</v>
      </c>
      <c r="G77" s="48">
        <v>1188</v>
      </c>
      <c r="H77" s="48">
        <v>1191</v>
      </c>
      <c r="I77" s="48">
        <v>1204</v>
      </c>
      <c r="J77" s="48">
        <v>1221</v>
      </c>
      <c r="K77" s="48">
        <v>1231</v>
      </c>
      <c r="L77" s="48">
        <v>1238</v>
      </c>
      <c r="M77" s="48">
        <v>1245</v>
      </c>
      <c r="N77" s="48">
        <v>1260</v>
      </c>
      <c r="O77" s="48">
        <v>1266</v>
      </c>
      <c r="P77" s="48">
        <v>1271</v>
      </c>
      <c r="Q77" s="48">
        <v>1289</v>
      </c>
      <c r="R77" s="48">
        <v>1302</v>
      </c>
      <c r="S77" s="48">
        <v>1312</v>
      </c>
      <c r="T77" s="48">
        <v>1323</v>
      </c>
      <c r="U77" s="48">
        <v>1332</v>
      </c>
      <c r="V77" s="48">
        <v>1346</v>
      </c>
      <c r="W77" s="48">
        <v>1359</v>
      </c>
      <c r="X77" s="48">
        <v>1366</v>
      </c>
      <c r="Y77" s="48">
        <v>1379</v>
      </c>
      <c r="Z77" s="48">
        <v>1399</v>
      </c>
      <c r="AA77" s="48">
        <v>1413</v>
      </c>
      <c r="AB77" s="48">
        <v>1429</v>
      </c>
      <c r="AC77" s="48">
        <v>1450</v>
      </c>
      <c r="AD77" s="48">
        <v>1463</v>
      </c>
      <c r="AE77" s="48">
        <v>1488</v>
      </c>
      <c r="AF77" s="48">
        <v>1508</v>
      </c>
      <c r="AG77" s="48">
        <v>1527</v>
      </c>
      <c r="AH77" s="48">
        <v>1543</v>
      </c>
      <c r="AI77" s="49">
        <v>8.0000000000000002E-3</v>
      </c>
    </row>
    <row r="80" spans="1:35" ht="15" customHeight="1" x14ac:dyDescent="0.45">
      <c r="B80" s="43" t="s">
        <v>30</v>
      </c>
    </row>
    <row r="81" spans="1:35" ht="15" customHeight="1" x14ac:dyDescent="0.45">
      <c r="B81" s="43" t="s">
        <v>3</v>
      </c>
    </row>
    <row r="82" spans="1:35" ht="15" customHeight="1" x14ac:dyDescent="0.45">
      <c r="A82" s="26" t="s">
        <v>107</v>
      </c>
      <c r="B82" s="44" t="s">
        <v>4</v>
      </c>
      <c r="C82" s="45">
        <v>21.37</v>
      </c>
      <c r="D82" s="45">
        <v>21.62</v>
      </c>
      <c r="E82" s="45">
        <v>22.53</v>
      </c>
      <c r="F82" s="45">
        <v>23.86</v>
      </c>
      <c r="G82" s="45">
        <v>25.22</v>
      </c>
      <c r="H82" s="45">
        <v>26.66</v>
      </c>
      <c r="I82" s="45">
        <v>28.39</v>
      </c>
      <c r="J82" s="45">
        <v>30.31</v>
      </c>
      <c r="K82" s="45">
        <v>32.06</v>
      </c>
      <c r="L82" s="45">
        <v>33.64</v>
      </c>
      <c r="M82" s="45">
        <v>35.020000000000003</v>
      </c>
      <c r="N82" s="45">
        <v>36.340000000000003</v>
      </c>
      <c r="O82" s="45">
        <v>37.369999999999997</v>
      </c>
      <c r="P82" s="45">
        <v>38.409999999999997</v>
      </c>
      <c r="Q82" s="45">
        <v>39.71</v>
      </c>
      <c r="R82" s="45">
        <v>41.04</v>
      </c>
      <c r="S82" s="45">
        <v>42.46</v>
      </c>
      <c r="T82" s="45">
        <v>44</v>
      </c>
      <c r="U82" s="45">
        <v>45.66</v>
      </c>
      <c r="V82" s="45">
        <v>47.39</v>
      </c>
      <c r="W82" s="45">
        <v>49.15</v>
      </c>
      <c r="X82" s="45">
        <v>50.91</v>
      </c>
      <c r="Y82" s="45">
        <v>52.7</v>
      </c>
      <c r="Z82" s="45">
        <v>54.72</v>
      </c>
      <c r="AA82" s="45">
        <v>56.74</v>
      </c>
      <c r="AB82" s="45">
        <v>58.82</v>
      </c>
      <c r="AC82" s="45">
        <v>60.99</v>
      </c>
      <c r="AD82" s="45">
        <v>63.21</v>
      </c>
      <c r="AE82" s="45">
        <v>65.64</v>
      </c>
      <c r="AF82" s="45">
        <v>68.239999999999995</v>
      </c>
      <c r="AG82" s="45">
        <v>70.849999999999994</v>
      </c>
      <c r="AH82" s="45">
        <v>73.47</v>
      </c>
      <c r="AI82" s="46">
        <v>4.1000000000000002E-2</v>
      </c>
    </row>
    <row r="83" spans="1:35" ht="15" customHeight="1" x14ac:dyDescent="0.45">
      <c r="A83" s="26" t="s">
        <v>106</v>
      </c>
      <c r="B83" s="44" t="s">
        <v>5</v>
      </c>
      <c r="C83" s="45">
        <v>21.89</v>
      </c>
      <c r="D83" s="45">
        <v>21.82</v>
      </c>
      <c r="E83" s="45">
        <v>22.71</v>
      </c>
      <c r="F83" s="45">
        <v>23.89</v>
      </c>
      <c r="G83" s="45">
        <v>24.91</v>
      </c>
      <c r="H83" s="45">
        <v>26.24</v>
      </c>
      <c r="I83" s="45">
        <v>27.33</v>
      </c>
      <c r="J83" s="45">
        <v>28.4</v>
      </c>
      <c r="K83" s="45">
        <v>29.12</v>
      </c>
      <c r="L83" s="45">
        <v>30.24</v>
      </c>
      <c r="M83" s="45">
        <v>31.21</v>
      </c>
      <c r="N83" s="45">
        <v>32.090000000000003</v>
      </c>
      <c r="O83" s="45">
        <v>33.18</v>
      </c>
      <c r="P83" s="45">
        <v>34.14</v>
      </c>
      <c r="Q83" s="45">
        <v>35.35</v>
      </c>
      <c r="R83" s="45">
        <v>36.409999999999997</v>
      </c>
      <c r="S83" s="45">
        <v>37.520000000000003</v>
      </c>
      <c r="T83" s="45">
        <v>38.700000000000003</v>
      </c>
      <c r="U83" s="45">
        <v>39.79</v>
      </c>
      <c r="V83" s="45">
        <v>41.01</v>
      </c>
      <c r="W83" s="45">
        <v>42.28</v>
      </c>
      <c r="X83" s="45">
        <v>43.24</v>
      </c>
      <c r="Y83" s="45">
        <v>44.53</v>
      </c>
      <c r="Z83" s="45">
        <v>46.17</v>
      </c>
      <c r="AA83" s="45">
        <v>47.52</v>
      </c>
      <c r="AB83" s="45">
        <v>48.98</v>
      </c>
      <c r="AC83" s="45">
        <v>50.78</v>
      </c>
      <c r="AD83" s="45">
        <v>52.07</v>
      </c>
      <c r="AE83" s="45">
        <v>53.8</v>
      </c>
      <c r="AF83" s="45">
        <v>55.65</v>
      </c>
      <c r="AG83" s="45">
        <v>57.39</v>
      </c>
      <c r="AH83" s="45">
        <v>59.07</v>
      </c>
      <c r="AI83" s="46">
        <v>3.3000000000000002E-2</v>
      </c>
    </row>
    <row r="84" spans="1:35" ht="15" customHeight="1" x14ac:dyDescent="0.45">
      <c r="A84" s="26" t="s">
        <v>105</v>
      </c>
      <c r="B84" s="44" t="s">
        <v>6</v>
      </c>
      <c r="C84" s="45">
        <v>10.4</v>
      </c>
      <c r="D84" s="45">
        <v>10.26</v>
      </c>
      <c r="E84" s="45">
        <v>10.64</v>
      </c>
      <c r="F84" s="45">
        <v>10.83</v>
      </c>
      <c r="G84" s="45">
        <v>11.05</v>
      </c>
      <c r="H84" s="45">
        <v>11.34</v>
      </c>
      <c r="I84" s="45">
        <v>11.75</v>
      </c>
      <c r="J84" s="45">
        <v>12.24</v>
      </c>
      <c r="K84" s="45">
        <v>12.73</v>
      </c>
      <c r="L84" s="45">
        <v>13.17</v>
      </c>
      <c r="M84" s="45">
        <v>13.56</v>
      </c>
      <c r="N84" s="45">
        <v>14.23</v>
      </c>
      <c r="O84" s="45">
        <v>14.55</v>
      </c>
      <c r="P84" s="45">
        <v>14.93</v>
      </c>
      <c r="Q84" s="45">
        <v>15.45</v>
      </c>
      <c r="R84" s="45">
        <v>15.9</v>
      </c>
      <c r="S84" s="45">
        <v>16.3</v>
      </c>
      <c r="T84" s="45">
        <v>16.670000000000002</v>
      </c>
      <c r="U84" s="45">
        <v>17.149999999999999</v>
      </c>
      <c r="V84" s="45">
        <v>17.62</v>
      </c>
      <c r="W84" s="45">
        <v>18.07</v>
      </c>
      <c r="X84" s="45">
        <v>18.52</v>
      </c>
      <c r="Y84" s="45">
        <v>19.02</v>
      </c>
      <c r="Z84" s="45">
        <v>19.52</v>
      </c>
      <c r="AA84" s="45">
        <v>20.03</v>
      </c>
      <c r="AB84" s="45">
        <v>20.56</v>
      </c>
      <c r="AC84" s="45">
        <v>21.15</v>
      </c>
      <c r="AD84" s="45">
        <v>21.76</v>
      </c>
      <c r="AE84" s="45">
        <v>22.43</v>
      </c>
      <c r="AF84" s="45">
        <v>23.07</v>
      </c>
      <c r="AG84" s="45">
        <v>23.78</v>
      </c>
      <c r="AH84" s="45">
        <v>24.49</v>
      </c>
      <c r="AI84" s="46">
        <v>2.8000000000000001E-2</v>
      </c>
    </row>
    <row r="85" spans="1:35" ht="15" customHeight="1" x14ac:dyDescent="0.45">
      <c r="A85" s="26" t="s">
        <v>104</v>
      </c>
      <c r="B85" s="44" t="s">
        <v>7</v>
      </c>
      <c r="C85" s="45">
        <v>36.81</v>
      </c>
      <c r="D85" s="45">
        <v>37.21</v>
      </c>
      <c r="E85" s="45">
        <v>38.340000000000003</v>
      </c>
      <c r="F85" s="45">
        <v>39.340000000000003</v>
      </c>
      <c r="G85" s="45">
        <v>40.53</v>
      </c>
      <c r="H85" s="45">
        <v>41.88</v>
      </c>
      <c r="I85" s="45">
        <v>43.45</v>
      </c>
      <c r="J85" s="45">
        <v>45.04</v>
      </c>
      <c r="K85" s="45">
        <v>46.42</v>
      </c>
      <c r="L85" s="45">
        <v>47.48</v>
      </c>
      <c r="M85" s="45">
        <v>48.44</v>
      </c>
      <c r="N85" s="45">
        <v>49.61</v>
      </c>
      <c r="O85" s="45">
        <v>50.62</v>
      </c>
      <c r="P85" s="45">
        <v>51.62</v>
      </c>
      <c r="Q85" s="45">
        <v>52.94</v>
      </c>
      <c r="R85" s="45">
        <v>54.17</v>
      </c>
      <c r="S85" s="45">
        <v>55.08</v>
      </c>
      <c r="T85" s="45">
        <v>56.13</v>
      </c>
      <c r="U85" s="45">
        <v>57.2</v>
      </c>
      <c r="V85" s="45">
        <v>58.54</v>
      </c>
      <c r="W85" s="45">
        <v>59.68</v>
      </c>
      <c r="X85" s="45">
        <v>60.75</v>
      </c>
      <c r="Y85" s="45">
        <v>62.02</v>
      </c>
      <c r="Z85" s="45">
        <v>63.25</v>
      </c>
      <c r="AA85" s="45">
        <v>64.540000000000006</v>
      </c>
      <c r="AB85" s="45">
        <v>66.02</v>
      </c>
      <c r="AC85" s="45">
        <v>67.45</v>
      </c>
      <c r="AD85" s="45">
        <v>68.84</v>
      </c>
      <c r="AE85" s="45">
        <v>70.459999999999994</v>
      </c>
      <c r="AF85" s="45">
        <v>71.98</v>
      </c>
      <c r="AG85" s="45">
        <v>73.38</v>
      </c>
      <c r="AH85" s="45">
        <v>74.87</v>
      </c>
      <c r="AI85" s="46">
        <v>2.3E-2</v>
      </c>
    </row>
    <row r="87" spans="1:35" ht="15" customHeight="1" x14ac:dyDescent="0.45">
      <c r="B87" s="43" t="s">
        <v>8</v>
      </c>
    </row>
    <row r="88" spans="1:35" ht="15" customHeight="1" x14ac:dyDescent="0.45">
      <c r="A88" s="26" t="s">
        <v>103</v>
      </c>
      <c r="B88" s="44" t="s">
        <v>4</v>
      </c>
      <c r="C88" s="45">
        <v>17.53</v>
      </c>
      <c r="D88" s="45">
        <v>16.86</v>
      </c>
      <c r="E88" s="45">
        <v>17.739999999999998</v>
      </c>
      <c r="F88" s="45">
        <v>18.98</v>
      </c>
      <c r="G88" s="45">
        <v>20.010000000000002</v>
      </c>
      <c r="H88" s="45">
        <v>21.09</v>
      </c>
      <c r="I88" s="45">
        <v>22.47</v>
      </c>
      <c r="J88" s="45">
        <v>23.9</v>
      </c>
      <c r="K88" s="45">
        <v>24.97</v>
      </c>
      <c r="L88" s="45">
        <v>25.87</v>
      </c>
      <c r="M88" s="45">
        <v>26.64</v>
      </c>
      <c r="N88" s="45">
        <v>27.45</v>
      </c>
      <c r="O88" s="45">
        <v>28.08</v>
      </c>
      <c r="P88" s="45">
        <v>28.82</v>
      </c>
      <c r="Q88" s="45">
        <v>29.86</v>
      </c>
      <c r="R88" s="45">
        <v>30.86</v>
      </c>
      <c r="S88" s="45">
        <v>31.91</v>
      </c>
      <c r="T88" s="45">
        <v>33.04</v>
      </c>
      <c r="U88" s="45">
        <v>34.24</v>
      </c>
      <c r="V88" s="45">
        <v>35.46</v>
      </c>
      <c r="W88" s="45">
        <v>36.68</v>
      </c>
      <c r="X88" s="45">
        <v>37.869999999999997</v>
      </c>
      <c r="Y88" s="45">
        <v>39.08</v>
      </c>
      <c r="Z88" s="45">
        <v>40.56</v>
      </c>
      <c r="AA88" s="45">
        <v>41.94</v>
      </c>
      <c r="AB88" s="45">
        <v>43.37</v>
      </c>
      <c r="AC88" s="45">
        <v>44.85</v>
      </c>
      <c r="AD88" s="45">
        <v>46.37</v>
      </c>
      <c r="AE88" s="45">
        <v>48.1</v>
      </c>
      <c r="AF88" s="45">
        <v>49.93</v>
      </c>
      <c r="AG88" s="45">
        <v>51.68</v>
      </c>
      <c r="AH88" s="45">
        <v>53.43</v>
      </c>
      <c r="AI88" s="46">
        <v>3.6999999999999998E-2</v>
      </c>
    </row>
    <row r="89" spans="1:35" ht="15" customHeight="1" x14ac:dyDescent="0.45">
      <c r="A89" s="26" t="s">
        <v>102</v>
      </c>
      <c r="B89" s="44" t="s">
        <v>5</v>
      </c>
      <c r="C89" s="45">
        <v>21.97</v>
      </c>
      <c r="D89" s="45">
        <v>21.9</v>
      </c>
      <c r="E89" s="45">
        <v>21.76</v>
      </c>
      <c r="F89" s="45">
        <v>21.86</v>
      </c>
      <c r="G89" s="45">
        <v>21.75</v>
      </c>
      <c r="H89" s="45">
        <v>21.89</v>
      </c>
      <c r="I89" s="45">
        <v>21.72</v>
      </c>
      <c r="J89" s="45">
        <v>22.68</v>
      </c>
      <c r="K89" s="45">
        <v>23.26</v>
      </c>
      <c r="L89" s="45">
        <v>24.25</v>
      </c>
      <c r="M89" s="45">
        <v>25.09</v>
      </c>
      <c r="N89" s="45">
        <v>26.22</v>
      </c>
      <c r="O89" s="45">
        <v>27.17</v>
      </c>
      <c r="P89" s="45">
        <v>28</v>
      </c>
      <c r="Q89" s="45">
        <v>29.16</v>
      </c>
      <c r="R89" s="45">
        <v>30.09</v>
      </c>
      <c r="S89" s="45">
        <v>31.07</v>
      </c>
      <c r="T89" s="45">
        <v>32.130000000000003</v>
      </c>
      <c r="U89" s="45">
        <v>33.08</v>
      </c>
      <c r="V89" s="45">
        <v>34.15</v>
      </c>
      <c r="W89" s="45">
        <v>35.28</v>
      </c>
      <c r="X89" s="45">
        <v>36.090000000000003</v>
      </c>
      <c r="Y89" s="45">
        <v>37.229999999999997</v>
      </c>
      <c r="Z89" s="45">
        <v>38.72</v>
      </c>
      <c r="AA89" s="45">
        <v>39.909999999999997</v>
      </c>
      <c r="AB89" s="45">
        <v>41.19</v>
      </c>
      <c r="AC89" s="45">
        <v>42.83</v>
      </c>
      <c r="AD89" s="45">
        <v>43.93</v>
      </c>
      <c r="AE89" s="45">
        <v>45.52</v>
      </c>
      <c r="AF89" s="45">
        <v>47.16</v>
      </c>
      <c r="AG89" s="45">
        <v>48.7</v>
      </c>
      <c r="AH89" s="45">
        <v>50.2</v>
      </c>
      <c r="AI89" s="46">
        <v>2.7E-2</v>
      </c>
    </row>
    <row r="90" spans="1:35" ht="15" customHeight="1" x14ac:dyDescent="0.45">
      <c r="A90" s="26" t="s">
        <v>101</v>
      </c>
      <c r="B90" s="44" t="s">
        <v>10</v>
      </c>
      <c r="C90" s="45">
        <v>6.36</v>
      </c>
      <c r="D90" s="45">
        <v>3.71</v>
      </c>
      <c r="E90" s="45">
        <v>5.34</v>
      </c>
      <c r="F90" s="45">
        <v>6.77</v>
      </c>
      <c r="G90" s="45">
        <v>8.23</v>
      </c>
      <c r="H90" s="45">
        <v>9.86</v>
      </c>
      <c r="I90" s="45">
        <v>11.64</v>
      </c>
      <c r="J90" s="45">
        <v>11.91</v>
      </c>
      <c r="K90" s="45">
        <v>12.64</v>
      </c>
      <c r="L90" s="45">
        <v>12.85</v>
      </c>
      <c r="M90" s="45">
        <v>13.72</v>
      </c>
      <c r="N90" s="45">
        <v>14.23</v>
      </c>
      <c r="O90" s="45">
        <v>14.98</v>
      </c>
      <c r="P90" s="45">
        <v>15.45</v>
      </c>
      <c r="Q90" s="45">
        <v>16.14</v>
      </c>
      <c r="R90" s="45">
        <v>16.64</v>
      </c>
      <c r="S90" s="45">
        <v>17.350000000000001</v>
      </c>
      <c r="T90" s="45">
        <v>18.059999999999999</v>
      </c>
      <c r="U90" s="45">
        <v>18.670000000000002</v>
      </c>
      <c r="V90" s="45">
        <v>19.38</v>
      </c>
      <c r="W90" s="45">
        <v>20.28</v>
      </c>
      <c r="X90" s="45">
        <v>21.26</v>
      </c>
      <c r="Y90" s="45">
        <v>22.26</v>
      </c>
      <c r="Z90" s="45">
        <v>23.12</v>
      </c>
      <c r="AA90" s="45">
        <v>24.02</v>
      </c>
      <c r="AB90" s="45">
        <v>24.85</v>
      </c>
      <c r="AC90" s="45">
        <v>25.59</v>
      </c>
      <c r="AD90" s="45">
        <v>26.82</v>
      </c>
      <c r="AE90" s="45">
        <v>27.54</v>
      </c>
      <c r="AF90" s="45">
        <v>28.54</v>
      </c>
      <c r="AG90" s="45">
        <v>29.66</v>
      </c>
      <c r="AH90" s="45">
        <v>31.07</v>
      </c>
      <c r="AI90" s="46">
        <v>5.2999999999999999E-2</v>
      </c>
    </row>
    <row r="91" spans="1:35" ht="15" customHeight="1" x14ac:dyDescent="0.45">
      <c r="A91" s="26" t="s">
        <v>100</v>
      </c>
      <c r="B91" s="44" t="s">
        <v>6</v>
      </c>
      <c r="C91" s="45">
        <v>7.52</v>
      </c>
      <c r="D91" s="45">
        <v>7.33</v>
      </c>
      <c r="E91" s="45">
        <v>7.66</v>
      </c>
      <c r="F91" s="45">
        <v>7.88</v>
      </c>
      <c r="G91" s="45">
        <v>8.1300000000000008</v>
      </c>
      <c r="H91" s="45">
        <v>8.4499999999999993</v>
      </c>
      <c r="I91" s="45">
        <v>8.9</v>
      </c>
      <c r="J91" s="45">
        <v>9.2799999999999994</v>
      </c>
      <c r="K91" s="45">
        <v>9.65</v>
      </c>
      <c r="L91" s="45">
        <v>9.9700000000000006</v>
      </c>
      <c r="M91" s="45">
        <v>10.24</v>
      </c>
      <c r="N91" s="45">
        <v>10.7</v>
      </c>
      <c r="O91" s="45">
        <v>10.9</v>
      </c>
      <c r="P91" s="45">
        <v>11.16</v>
      </c>
      <c r="Q91" s="45">
        <v>11.55</v>
      </c>
      <c r="R91" s="45">
        <v>11.88</v>
      </c>
      <c r="S91" s="45">
        <v>12.16</v>
      </c>
      <c r="T91" s="45">
        <v>12.41</v>
      </c>
      <c r="U91" s="45">
        <v>12.77</v>
      </c>
      <c r="V91" s="45">
        <v>13.1</v>
      </c>
      <c r="W91" s="45">
        <v>13.43</v>
      </c>
      <c r="X91" s="45">
        <v>13.75</v>
      </c>
      <c r="Y91" s="45">
        <v>14.11</v>
      </c>
      <c r="Z91" s="45">
        <v>14.48</v>
      </c>
      <c r="AA91" s="45">
        <v>14.85</v>
      </c>
      <c r="AB91" s="45">
        <v>15.23</v>
      </c>
      <c r="AC91" s="45">
        <v>15.67</v>
      </c>
      <c r="AD91" s="45">
        <v>16.12</v>
      </c>
      <c r="AE91" s="45">
        <v>16.62</v>
      </c>
      <c r="AF91" s="45">
        <v>17.09</v>
      </c>
      <c r="AG91" s="45">
        <v>17.62</v>
      </c>
      <c r="AH91" s="45">
        <v>18.149999999999999</v>
      </c>
      <c r="AI91" s="46">
        <v>2.9000000000000001E-2</v>
      </c>
    </row>
    <row r="92" spans="1:35" ht="15" customHeight="1" x14ac:dyDescent="0.45">
      <c r="A92" s="26" t="s">
        <v>99</v>
      </c>
      <c r="B92" s="44" t="s">
        <v>7</v>
      </c>
      <c r="C92" s="45">
        <v>30.83</v>
      </c>
      <c r="D92" s="45">
        <v>30.96</v>
      </c>
      <c r="E92" s="45">
        <v>31.41</v>
      </c>
      <c r="F92" s="45">
        <v>32.14</v>
      </c>
      <c r="G92" s="45">
        <v>32.89</v>
      </c>
      <c r="H92" s="45">
        <v>33.83</v>
      </c>
      <c r="I92" s="45">
        <v>35.090000000000003</v>
      </c>
      <c r="J92" s="45">
        <v>36.35</v>
      </c>
      <c r="K92" s="45">
        <v>37.380000000000003</v>
      </c>
      <c r="L92" s="45">
        <v>38.04</v>
      </c>
      <c r="M92" s="45">
        <v>38.619999999999997</v>
      </c>
      <c r="N92" s="45">
        <v>39.450000000000003</v>
      </c>
      <c r="O92" s="45">
        <v>40.1</v>
      </c>
      <c r="P92" s="45">
        <v>40.65</v>
      </c>
      <c r="Q92" s="45">
        <v>41.67</v>
      </c>
      <c r="R92" s="45">
        <v>42.54</v>
      </c>
      <c r="S92" s="45">
        <v>43.13</v>
      </c>
      <c r="T92" s="45">
        <v>43.88</v>
      </c>
      <c r="U92" s="45">
        <v>44.62</v>
      </c>
      <c r="V92" s="45">
        <v>45.69</v>
      </c>
      <c r="W92" s="45">
        <v>46.51</v>
      </c>
      <c r="X92" s="45">
        <v>47.2</v>
      </c>
      <c r="Y92" s="45">
        <v>48.16</v>
      </c>
      <c r="Z92" s="45">
        <v>49.13</v>
      </c>
      <c r="AA92" s="45">
        <v>49.99</v>
      </c>
      <c r="AB92" s="45">
        <v>51.11</v>
      </c>
      <c r="AC92" s="45">
        <v>52.15</v>
      </c>
      <c r="AD92" s="45">
        <v>53.14</v>
      </c>
      <c r="AE92" s="45">
        <v>54.41</v>
      </c>
      <c r="AF92" s="45">
        <v>55.53</v>
      </c>
      <c r="AG92" s="45">
        <v>56.56</v>
      </c>
      <c r="AH92" s="45">
        <v>57.7</v>
      </c>
      <c r="AI92" s="46">
        <v>0.02</v>
      </c>
    </row>
    <row r="94" spans="1:35" ht="15" customHeight="1" x14ac:dyDescent="0.45">
      <c r="B94" s="43" t="s">
        <v>9</v>
      </c>
    </row>
    <row r="95" spans="1:35" ht="15" customHeight="1" x14ac:dyDescent="0.45">
      <c r="A95" s="26" t="s">
        <v>98</v>
      </c>
      <c r="B95" s="44" t="s">
        <v>4</v>
      </c>
      <c r="C95" s="45">
        <v>12.66</v>
      </c>
      <c r="D95" s="45">
        <v>11.84</v>
      </c>
      <c r="E95" s="45">
        <v>12.72</v>
      </c>
      <c r="F95" s="45">
        <v>13.88</v>
      </c>
      <c r="G95" s="45">
        <v>14.74</v>
      </c>
      <c r="H95" s="45">
        <v>15.69</v>
      </c>
      <c r="I95" s="45">
        <v>16.97</v>
      </c>
      <c r="J95" s="45">
        <v>18.28</v>
      </c>
      <c r="K95" s="45">
        <v>19.170000000000002</v>
      </c>
      <c r="L95" s="45">
        <v>19.91</v>
      </c>
      <c r="M95" s="45">
        <v>20.51</v>
      </c>
      <c r="N95" s="45">
        <v>20.88</v>
      </c>
      <c r="O95" s="45">
        <v>21.38</v>
      </c>
      <c r="P95" s="45">
        <v>21.98</v>
      </c>
      <c r="Q95" s="45">
        <v>22.88</v>
      </c>
      <c r="R95" s="45">
        <v>23.74</v>
      </c>
      <c r="S95" s="45">
        <v>24.64</v>
      </c>
      <c r="T95" s="45">
        <v>25.63</v>
      </c>
      <c r="U95" s="45">
        <v>26.7</v>
      </c>
      <c r="V95" s="45">
        <v>27.77</v>
      </c>
      <c r="W95" s="45">
        <v>28.83</v>
      </c>
      <c r="X95" s="45">
        <v>29.86</v>
      </c>
      <c r="Y95" s="45">
        <v>30.91</v>
      </c>
      <c r="Z95" s="45">
        <v>32.26</v>
      </c>
      <c r="AA95" s="45">
        <v>33.46</v>
      </c>
      <c r="AB95" s="45">
        <v>34.72</v>
      </c>
      <c r="AC95" s="45">
        <v>36.04</v>
      </c>
      <c r="AD95" s="45">
        <v>37.380000000000003</v>
      </c>
      <c r="AE95" s="45">
        <v>38.96</v>
      </c>
      <c r="AF95" s="45">
        <v>40.630000000000003</v>
      </c>
      <c r="AG95" s="45">
        <v>42.17</v>
      </c>
      <c r="AH95" s="45">
        <v>43.73</v>
      </c>
      <c r="AI95" s="46">
        <v>4.1000000000000002E-2</v>
      </c>
    </row>
    <row r="96" spans="1:35" ht="15" customHeight="1" x14ac:dyDescent="0.45">
      <c r="A96" s="26" t="s">
        <v>97</v>
      </c>
      <c r="B96" s="44" t="s">
        <v>5</v>
      </c>
      <c r="C96" s="45">
        <v>21.89</v>
      </c>
      <c r="D96" s="45">
        <v>21.82</v>
      </c>
      <c r="E96" s="45">
        <v>21.71</v>
      </c>
      <c r="F96" s="45">
        <v>21.83</v>
      </c>
      <c r="G96" s="45">
        <v>21.74</v>
      </c>
      <c r="H96" s="45">
        <v>21.89</v>
      </c>
      <c r="I96" s="45">
        <v>21.73</v>
      </c>
      <c r="J96" s="45">
        <v>22.71</v>
      </c>
      <c r="K96" s="45">
        <v>23.32</v>
      </c>
      <c r="L96" s="45">
        <v>24.31</v>
      </c>
      <c r="M96" s="45">
        <v>25.16</v>
      </c>
      <c r="N96" s="45">
        <v>25.9</v>
      </c>
      <c r="O96" s="45">
        <v>26.86</v>
      </c>
      <c r="P96" s="45">
        <v>27.69</v>
      </c>
      <c r="Q96" s="45">
        <v>28.8</v>
      </c>
      <c r="R96" s="45">
        <v>29.73</v>
      </c>
      <c r="S96" s="45">
        <v>30.71</v>
      </c>
      <c r="T96" s="45">
        <v>31.76</v>
      </c>
      <c r="U96" s="45">
        <v>32.71</v>
      </c>
      <c r="V96" s="45">
        <v>33.770000000000003</v>
      </c>
      <c r="W96" s="45">
        <v>34.9</v>
      </c>
      <c r="X96" s="45">
        <v>35.700000000000003</v>
      </c>
      <c r="Y96" s="45">
        <v>36.83</v>
      </c>
      <c r="Z96" s="45">
        <v>38.32</v>
      </c>
      <c r="AA96" s="45">
        <v>39.5</v>
      </c>
      <c r="AB96" s="45">
        <v>40.78</v>
      </c>
      <c r="AC96" s="45">
        <v>42.44</v>
      </c>
      <c r="AD96" s="45">
        <v>43.51</v>
      </c>
      <c r="AE96" s="45">
        <v>45.09</v>
      </c>
      <c r="AF96" s="45">
        <v>46.7</v>
      </c>
      <c r="AG96" s="45">
        <v>48.23</v>
      </c>
      <c r="AH96" s="45">
        <v>49.74</v>
      </c>
      <c r="AI96" s="46">
        <v>2.7E-2</v>
      </c>
    </row>
    <row r="97" spans="1:35" ht="15" customHeight="1" x14ac:dyDescent="0.45">
      <c r="A97" s="26" t="s">
        <v>96</v>
      </c>
      <c r="B97" s="44" t="s">
        <v>10</v>
      </c>
      <c r="C97" s="45">
        <v>6.48</v>
      </c>
      <c r="D97" s="45">
        <v>3.71</v>
      </c>
      <c r="E97" s="45">
        <v>5.53</v>
      </c>
      <c r="F97" s="45">
        <v>7.51</v>
      </c>
      <c r="G97" s="45">
        <v>9.43</v>
      </c>
      <c r="H97" s="45">
        <v>11.63</v>
      </c>
      <c r="I97" s="45">
        <v>13.86</v>
      </c>
      <c r="J97" s="45">
        <v>14.14</v>
      </c>
      <c r="K97" s="45">
        <v>15.04</v>
      </c>
      <c r="L97" s="45">
        <v>15.2</v>
      </c>
      <c r="M97" s="45">
        <v>16.14</v>
      </c>
      <c r="N97" s="45">
        <v>16.77</v>
      </c>
      <c r="O97" s="45">
        <v>17.61</v>
      </c>
      <c r="P97" s="45">
        <v>18.100000000000001</v>
      </c>
      <c r="Q97" s="45">
        <v>18.829999999999998</v>
      </c>
      <c r="R97" s="45">
        <v>19.34</v>
      </c>
      <c r="S97" s="45">
        <v>20.12</v>
      </c>
      <c r="T97" s="45">
        <v>20.89</v>
      </c>
      <c r="U97" s="45">
        <v>21.66</v>
      </c>
      <c r="V97" s="45">
        <v>22.44</v>
      </c>
      <c r="W97" s="45">
        <v>23.41</v>
      </c>
      <c r="X97" s="45">
        <v>24.5</v>
      </c>
      <c r="Y97" s="45">
        <v>25.54</v>
      </c>
      <c r="Z97" s="45">
        <v>26.51</v>
      </c>
      <c r="AA97" s="45">
        <v>27.48</v>
      </c>
      <c r="AB97" s="45">
        <v>28.4</v>
      </c>
      <c r="AC97" s="45">
        <v>29.23</v>
      </c>
      <c r="AD97" s="45">
        <v>30.53</v>
      </c>
      <c r="AE97" s="45">
        <v>31.36</v>
      </c>
      <c r="AF97" s="45">
        <v>32.450000000000003</v>
      </c>
      <c r="AG97" s="45">
        <v>33.67</v>
      </c>
      <c r="AH97" s="45">
        <v>35.130000000000003</v>
      </c>
      <c r="AI97" s="46">
        <v>5.6000000000000001E-2</v>
      </c>
    </row>
    <row r="98" spans="1:35" ht="15" customHeight="1" x14ac:dyDescent="0.45">
      <c r="A98" s="26" t="s">
        <v>95</v>
      </c>
      <c r="B98" s="44" t="s">
        <v>11</v>
      </c>
      <c r="C98" s="45">
        <v>3.6</v>
      </c>
      <c r="D98" s="45">
        <v>3.53</v>
      </c>
      <c r="E98" s="45">
        <v>3.71</v>
      </c>
      <c r="F98" s="45">
        <v>3.74</v>
      </c>
      <c r="G98" s="45">
        <v>3.84</v>
      </c>
      <c r="H98" s="45">
        <v>4.0199999999999996</v>
      </c>
      <c r="I98" s="45">
        <v>4.34</v>
      </c>
      <c r="J98" s="45">
        <v>4.71</v>
      </c>
      <c r="K98" s="45">
        <v>5</v>
      </c>
      <c r="L98" s="45">
        <v>5.22</v>
      </c>
      <c r="M98" s="45">
        <v>5.36</v>
      </c>
      <c r="N98" s="45">
        <v>5.4</v>
      </c>
      <c r="O98" s="45">
        <v>5.46</v>
      </c>
      <c r="P98" s="45">
        <v>5.6</v>
      </c>
      <c r="Q98" s="45">
        <v>5.81</v>
      </c>
      <c r="R98" s="45">
        <v>6</v>
      </c>
      <c r="S98" s="45">
        <v>6.13</v>
      </c>
      <c r="T98" s="45">
        <v>6.25</v>
      </c>
      <c r="U98" s="45">
        <v>6.45</v>
      </c>
      <c r="V98" s="45">
        <v>6.63</v>
      </c>
      <c r="W98" s="45">
        <v>6.78</v>
      </c>
      <c r="X98" s="45">
        <v>6.94</v>
      </c>
      <c r="Y98" s="45">
        <v>7.1</v>
      </c>
      <c r="Z98" s="45">
        <v>7.29</v>
      </c>
      <c r="AA98" s="45">
        <v>7.48</v>
      </c>
      <c r="AB98" s="45">
        <v>7.68</v>
      </c>
      <c r="AC98" s="45">
        <v>7.9</v>
      </c>
      <c r="AD98" s="45">
        <v>8.16</v>
      </c>
      <c r="AE98" s="45">
        <v>8.4499999999999993</v>
      </c>
      <c r="AF98" s="45">
        <v>8.7200000000000006</v>
      </c>
      <c r="AG98" s="45">
        <v>9</v>
      </c>
      <c r="AH98" s="45">
        <v>9.32</v>
      </c>
      <c r="AI98" s="46">
        <v>3.1E-2</v>
      </c>
    </row>
    <row r="99" spans="1:35" ht="15" customHeight="1" x14ac:dyDescent="0.45">
      <c r="A99" s="26" t="s">
        <v>94</v>
      </c>
      <c r="B99" s="44" t="s">
        <v>12</v>
      </c>
      <c r="C99" s="45">
        <v>4.1399999999999997</v>
      </c>
      <c r="D99" s="45">
        <v>3.81</v>
      </c>
      <c r="E99" s="45">
        <v>3.65</v>
      </c>
      <c r="F99" s="45">
        <v>3.57</v>
      </c>
      <c r="G99" s="45">
        <v>3.56</v>
      </c>
      <c r="H99" s="45">
        <v>3.64</v>
      </c>
      <c r="I99" s="45">
        <v>3.73</v>
      </c>
      <c r="J99" s="45">
        <v>3.82</v>
      </c>
      <c r="K99" s="45">
        <v>3.95</v>
      </c>
      <c r="L99" s="45">
        <v>4.08</v>
      </c>
      <c r="M99" s="45">
        <v>4.22</v>
      </c>
      <c r="N99" s="45">
        <v>4.3600000000000003</v>
      </c>
      <c r="O99" s="45">
        <v>4.51</v>
      </c>
      <c r="P99" s="45">
        <v>4.66</v>
      </c>
      <c r="Q99" s="45">
        <v>4.8099999999999996</v>
      </c>
      <c r="R99" s="45">
        <v>4.97</v>
      </c>
      <c r="S99" s="45">
        <v>5.13</v>
      </c>
      <c r="T99" s="45">
        <v>5.29</v>
      </c>
      <c r="U99" s="45">
        <v>5.45</v>
      </c>
      <c r="V99" s="45">
        <v>5.62</v>
      </c>
      <c r="W99" s="45">
        <v>5.8</v>
      </c>
      <c r="X99" s="45">
        <v>5.98</v>
      </c>
      <c r="Y99" s="45">
        <v>6.18</v>
      </c>
      <c r="Z99" s="45">
        <v>6.39</v>
      </c>
      <c r="AA99" s="45">
        <v>6.6</v>
      </c>
      <c r="AB99" s="45">
        <v>6.82</v>
      </c>
      <c r="AC99" s="45">
        <v>7.05</v>
      </c>
      <c r="AD99" s="45">
        <v>7.28</v>
      </c>
      <c r="AE99" s="45">
        <v>7.53</v>
      </c>
      <c r="AF99" s="45">
        <v>7.79</v>
      </c>
      <c r="AG99" s="45">
        <v>8.07</v>
      </c>
      <c r="AH99" s="45">
        <v>8.34</v>
      </c>
      <c r="AI99" s="46">
        <v>2.3E-2</v>
      </c>
    </row>
    <row r="100" spans="1:35" ht="15" customHeight="1" x14ac:dyDescent="0.45">
      <c r="A100" s="26" t="s">
        <v>93</v>
      </c>
      <c r="B100" s="44" t="s">
        <v>13</v>
      </c>
      <c r="C100" s="45">
        <v>2.6</v>
      </c>
      <c r="D100" s="45">
        <v>2.66</v>
      </c>
      <c r="E100" s="45">
        <v>2.77</v>
      </c>
      <c r="F100" s="45">
        <v>2.83</v>
      </c>
      <c r="G100" s="45">
        <v>2.9</v>
      </c>
      <c r="H100" s="45">
        <v>2.98</v>
      </c>
      <c r="I100" s="45">
        <v>3.06</v>
      </c>
      <c r="J100" s="45">
        <v>3.14</v>
      </c>
      <c r="K100" s="45">
        <v>3.24</v>
      </c>
      <c r="L100" s="45">
        <v>3.32</v>
      </c>
      <c r="M100" s="45">
        <v>3.41</v>
      </c>
      <c r="N100" s="45">
        <v>3.5</v>
      </c>
      <c r="O100" s="45">
        <v>3.59</v>
      </c>
      <c r="P100" s="45">
        <v>3.68</v>
      </c>
      <c r="Q100" s="45">
        <v>3.76</v>
      </c>
      <c r="R100" s="45">
        <v>3.85</v>
      </c>
      <c r="S100" s="45">
        <v>3.94</v>
      </c>
      <c r="T100" s="45">
        <v>4.04</v>
      </c>
      <c r="U100" s="45">
        <v>4.1500000000000004</v>
      </c>
      <c r="V100" s="45">
        <v>4.25</v>
      </c>
      <c r="W100" s="45">
        <v>4.3600000000000003</v>
      </c>
      <c r="X100" s="45">
        <v>4.46</v>
      </c>
      <c r="Y100" s="45">
        <v>4.59</v>
      </c>
      <c r="Z100" s="45">
        <v>4.71</v>
      </c>
      <c r="AA100" s="45">
        <v>4.84</v>
      </c>
      <c r="AB100" s="45">
        <v>4.96</v>
      </c>
      <c r="AC100" s="45">
        <v>5.0999999999999996</v>
      </c>
      <c r="AD100" s="45">
        <v>5.24</v>
      </c>
      <c r="AE100" s="45">
        <v>5.38</v>
      </c>
      <c r="AF100" s="45">
        <v>5.53</v>
      </c>
      <c r="AG100" s="45">
        <v>5.7</v>
      </c>
      <c r="AH100" s="45">
        <v>5.86</v>
      </c>
      <c r="AI100" s="46">
        <v>2.7E-2</v>
      </c>
    </row>
    <row r="101" spans="1:35" ht="15" customHeight="1" x14ac:dyDescent="0.45">
      <c r="A101" s="26" t="s">
        <v>92</v>
      </c>
      <c r="B101" s="44" t="s">
        <v>14</v>
      </c>
      <c r="C101" s="46" t="s">
        <v>15</v>
      </c>
      <c r="D101" s="46" t="s">
        <v>15</v>
      </c>
      <c r="E101" s="46" t="s">
        <v>15</v>
      </c>
      <c r="F101" s="46" t="s">
        <v>15</v>
      </c>
      <c r="G101" s="46" t="s">
        <v>15</v>
      </c>
      <c r="H101" s="46" t="s">
        <v>15</v>
      </c>
      <c r="I101" s="46" t="s">
        <v>15</v>
      </c>
      <c r="J101" s="46" t="s">
        <v>15</v>
      </c>
      <c r="K101" s="46" t="s">
        <v>15</v>
      </c>
      <c r="L101" s="46" t="s">
        <v>15</v>
      </c>
      <c r="M101" s="46" t="s">
        <v>15</v>
      </c>
      <c r="N101" s="46" t="s">
        <v>15</v>
      </c>
      <c r="O101" s="46" t="s">
        <v>15</v>
      </c>
      <c r="P101" s="46" t="s">
        <v>15</v>
      </c>
      <c r="Q101" s="46" t="s">
        <v>15</v>
      </c>
      <c r="R101" s="46" t="s">
        <v>15</v>
      </c>
      <c r="S101" s="46" t="s">
        <v>15</v>
      </c>
      <c r="T101" s="46" t="s">
        <v>15</v>
      </c>
      <c r="U101" s="46" t="s">
        <v>15</v>
      </c>
      <c r="V101" s="46" t="s">
        <v>15</v>
      </c>
      <c r="W101" s="46" t="s">
        <v>15</v>
      </c>
      <c r="X101" s="46" t="s">
        <v>15</v>
      </c>
      <c r="Y101" s="46" t="s">
        <v>15</v>
      </c>
      <c r="Z101" s="46" t="s">
        <v>15</v>
      </c>
      <c r="AA101" s="46" t="s">
        <v>15</v>
      </c>
      <c r="AB101" s="46" t="s">
        <v>15</v>
      </c>
      <c r="AC101" s="46" t="s">
        <v>15</v>
      </c>
      <c r="AD101" s="46" t="s">
        <v>15</v>
      </c>
      <c r="AE101" s="46" t="s">
        <v>15</v>
      </c>
      <c r="AF101" s="46" t="s">
        <v>15</v>
      </c>
      <c r="AG101" s="46" t="s">
        <v>15</v>
      </c>
      <c r="AH101" s="46" t="s">
        <v>15</v>
      </c>
      <c r="AI101" s="46" t="s">
        <v>15</v>
      </c>
    </row>
    <row r="102" spans="1:35" ht="15" customHeight="1" x14ac:dyDescent="0.45">
      <c r="A102" s="26" t="s">
        <v>91</v>
      </c>
      <c r="B102" s="44" t="s">
        <v>7</v>
      </c>
      <c r="C102" s="45">
        <v>20.239999999999998</v>
      </c>
      <c r="D102" s="45">
        <v>20.25</v>
      </c>
      <c r="E102" s="45">
        <v>20.03</v>
      </c>
      <c r="F102" s="45">
        <v>20.48</v>
      </c>
      <c r="G102" s="45">
        <v>20.87</v>
      </c>
      <c r="H102" s="45">
        <v>21.42</v>
      </c>
      <c r="I102" s="45">
        <v>22.24</v>
      </c>
      <c r="J102" s="45">
        <v>23.02</v>
      </c>
      <c r="K102" s="45">
        <v>23.67</v>
      </c>
      <c r="L102" s="45">
        <v>24.14</v>
      </c>
      <c r="M102" s="45">
        <v>24.57</v>
      </c>
      <c r="N102" s="45">
        <v>24.97</v>
      </c>
      <c r="O102" s="45">
        <v>25.38</v>
      </c>
      <c r="P102" s="45">
        <v>25.82</v>
      </c>
      <c r="Q102" s="45">
        <v>26.45</v>
      </c>
      <c r="R102" s="45">
        <v>27.03</v>
      </c>
      <c r="S102" s="45">
        <v>27.45</v>
      </c>
      <c r="T102" s="45">
        <v>27.95</v>
      </c>
      <c r="U102" s="45">
        <v>28.5</v>
      </c>
      <c r="V102" s="45">
        <v>29.16</v>
      </c>
      <c r="W102" s="45">
        <v>29.7</v>
      </c>
      <c r="X102" s="45">
        <v>30.2</v>
      </c>
      <c r="Y102" s="45">
        <v>30.79</v>
      </c>
      <c r="Z102" s="45">
        <v>31.39</v>
      </c>
      <c r="AA102" s="45">
        <v>32.03</v>
      </c>
      <c r="AB102" s="45">
        <v>32.729999999999997</v>
      </c>
      <c r="AC102" s="45">
        <v>33.42</v>
      </c>
      <c r="AD102" s="45">
        <v>34.15</v>
      </c>
      <c r="AE102" s="45">
        <v>35.01</v>
      </c>
      <c r="AF102" s="45">
        <v>35.83</v>
      </c>
      <c r="AG102" s="45">
        <v>36.64</v>
      </c>
      <c r="AH102" s="45">
        <v>37.51</v>
      </c>
      <c r="AI102" s="46">
        <v>0.02</v>
      </c>
    </row>
    <row r="105" spans="1:35" ht="15" customHeight="1" x14ac:dyDescent="0.45">
      <c r="B105" s="43" t="s">
        <v>16</v>
      </c>
    </row>
    <row r="106" spans="1:35" ht="15" customHeight="1" x14ac:dyDescent="0.45">
      <c r="A106" s="26" t="s">
        <v>90</v>
      </c>
      <c r="B106" s="44" t="s">
        <v>4</v>
      </c>
      <c r="C106" s="45">
        <v>16.63</v>
      </c>
      <c r="D106" s="45">
        <v>15.94</v>
      </c>
      <c r="E106" s="45">
        <v>16.82</v>
      </c>
      <c r="F106" s="45">
        <v>17.98</v>
      </c>
      <c r="G106" s="45">
        <v>18.899999999999999</v>
      </c>
      <c r="H106" s="45">
        <v>19.88</v>
      </c>
      <c r="I106" s="45">
        <v>21.13</v>
      </c>
      <c r="J106" s="45">
        <v>22.42</v>
      </c>
      <c r="K106" s="45">
        <v>23.36</v>
      </c>
      <c r="L106" s="45">
        <v>24.16</v>
      </c>
      <c r="M106" s="45">
        <v>24.86</v>
      </c>
      <c r="N106" s="45">
        <v>26.05</v>
      </c>
      <c r="O106" s="45">
        <v>26.65</v>
      </c>
      <c r="P106" s="45">
        <v>27.34</v>
      </c>
      <c r="Q106" s="45">
        <v>28.38</v>
      </c>
      <c r="R106" s="45">
        <v>29.3</v>
      </c>
      <c r="S106" s="45">
        <v>30.25</v>
      </c>
      <c r="T106" s="45">
        <v>31.28</v>
      </c>
      <c r="U106" s="45">
        <v>32.380000000000003</v>
      </c>
      <c r="V106" s="45">
        <v>33.49</v>
      </c>
      <c r="W106" s="45">
        <v>34.590000000000003</v>
      </c>
      <c r="X106" s="45">
        <v>35.67</v>
      </c>
      <c r="Y106" s="45">
        <v>36.770000000000003</v>
      </c>
      <c r="Z106" s="45">
        <v>38.119999999999997</v>
      </c>
      <c r="AA106" s="45">
        <v>39.36</v>
      </c>
      <c r="AB106" s="45">
        <v>40.65</v>
      </c>
      <c r="AC106" s="45">
        <v>41.99</v>
      </c>
      <c r="AD106" s="45">
        <v>43.36</v>
      </c>
      <c r="AE106" s="45">
        <v>44.93</v>
      </c>
      <c r="AF106" s="45">
        <v>46.58</v>
      </c>
      <c r="AG106" s="45">
        <v>48.15</v>
      </c>
      <c r="AH106" s="45">
        <v>49.73</v>
      </c>
      <c r="AI106" s="46">
        <v>3.5999999999999997E-2</v>
      </c>
    </row>
    <row r="107" spans="1:35" ht="15" customHeight="1" x14ac:dyDescent="0.45">
      <c r="A107" s="26" t="s">
        <v>89</v>
      </c>
      <c r="B107" s="44" t="s">
        <v>17</v>
      </c>
      <c r="C107" s="45">
        <v>24.54</v>
      </c>
      <c r="D107" s="45">
        <v>24.84</v>
      </c>
      <c r="E107" s="45">
        <v>31.39</v>
      </c>
      <c r="F107" s="45">
        <v>30.59</v>
      </c>
      <c r="G107" s="45">
        <v>31.54</v>
      </c>
      <c r="H107" s="45">
        <v>32.15</v>
      </c>
      <c r="I107" s="45">
        <v>32.119999999999997</v>
      </c>
      <c r="J107" s="45">
        <v>32.96</v>
      </c>
      <c r="K107" s="45">
        <v>34.020000000000003</v>
      </c>
      <c r="L107" s="45">
        <v>35.159999999999997</v>
      </c>
      <c r="M107" s="45">
        <v>36.369999999999997</v>
      </c>
      <c r="N107" s="45">
        <v>38.96</v>
      </c>
      <c r="O107" s="45">
        <v>40.28</v>
      </c>
      <c r="P107" s="45">
        <v>41.39</v>
      </c>
      <c r="Q107" s="45">
        <v>43.22</v>
      </c>
      <c r="R107" s="45">
        <v>44.85</v>
      </c>
      <c r="S107" s="45">
        <v>47.39</v>
      </c>
      <c r="T107" s="45">
        <v>48.26</v>
      </c>
      <c r="U107" s="45">
        <v>49.59</v>
      </c>
      <c r="V107" s="45">
        <v>52.14</v>
      </c>
      <c r="W107" s="45">
        <v>54.9</v>
      </c>
      <c r="X107" s="45">
        <v>57.47</v>
      </c>
      <c r="Y107" s="45">
        <v>59.28</v>
      </c>
      <c r="Z107" s="45">
        <v>63.29</v>
      </c>
      <c r="AA107" s="45">
        <v>65.53</v>
      </c>
      <c r="AB107" s="45">
        <v>67.78</v>
      </c>
      <c r="AC107" s="45">
        <v>70.150000000000006</v>
      </c>
      <c r="AD107" s="45">
        <v>72.73</v>
      </c>
      <c r="AE107" s="45">
        <v>80.55</v>
      </c>
      <c r="AF107" s="45">
        <v>84.65</v>
      </c>
      <c r="AG107" s="45">
        <v>86.85</v>
      </c>
      <c r="AH107" s="45">
        <v>89.59</v>
      </c>
      <c r="AI107" s="46">
        <v>4.2999999999999997E-2</v>
      </c>
    </row>
    <row r="108" spans="1:35" ht="15" customHeight="1" x14ac:dyDescent="0.45">
      <c r="A108" s="26" t="s">
        <v>88</v>
      </c>
      <c r="B108" s="44" t="s">
        <v>18</v>
      </c>
      <c r="C108" s="45">
        <v>22.17</v>
      </c>
      <c r="D108" s="45">
        <v>22.49</v>
      </c>
      <c r="E108" s="45">
        <v>23.07</v>
      </c>
      <c r="F108" s="45">
        <v>23.65</v>
      </c>
      <c r="G108" s="45">
        <v>24.13</v>
      </c>
      <c r="H108" s="45">
        <v>24.35</v>
      </c>
      <c r="I108" s="45">
        <v>25.19</v>
      </c>
      <c r="J108" s="45">
        <v>25.99</v>
      </c>
      <c r="K108" s="45">
        <v>26.94</v>
      </c>
      <c r="L108" s="45">
        <v>27.73</v>
      </c>
      <c r="M108" s="45">
        <v>28.76</v>
      </c>
      <c r="N108" s="45">
        <v>30.34</v>
      </c>
      <c r="O108" s="45">
        <v>31.25</v>
      </c>
      <c r="P108" s="45">
        <v>32.22</v>
      </c>
      <c r="Q108" s="45">
        <v>33.520000000000003</v>
      </c>
      <c r="R108" s="45">
        <v>34.799999999999997</v>
      </c>
      <c r="S108" s="45">
        <v>35.92</v>
      </c>
      <c r="T108" s="45">
        <v>37.15</v>
      </c>
      <c r="U108" s="45">
        <v>38.1</v>
      </c>
      <c r="V108" s="45">
        <v>39.380000000000003</v>
      </c>
      <c r="W108" s="45">
        <v>40.799999999999997</v>
      </c>
      <c r="X108" s="45">
        <v>41.86</v>
      </c>
      <c r="Y108" s="45">
        <v>43.11</v>
      </c>
      <c r="Z108" s="45">
        <v>44.78</v>
      </c>
      <c r="AA108" s="45">
        <v>46.18</v>
      </c>
      <c r="AB108" s="45">
        <v>47.63</v>
      </c>
      <c r="AC108" s="45">
        <v>49.38</v>
      </c>
      <c r="AD108" s="45">
        <v>50.71</v>
      </c>
      <c r="AE108" s="45">
        <v>52.84</v>
      </c>
      <c r="AF108" s="45">
        <v>54.77</v>
      </c>
      <c r="AG108" s="45">
        <v>56.62</v>
      </c>
      <c r="AH108" s="45">
        <v>58.44</v>
      </c>
      <c r="AI108" s="46">
        <v>3.2000000000000001E-2</v>
      </c>
    </row>
    <row r="109" spans="1:35" ht="15" customHeight="1" x14ac:dyDescent="0.45">
      <c r="A109" s="26" t="s">
        <v>87</v>
      </c>
      <c r="B109" s="44" t="s">
        <v>19</v>
      </c>
      <c r="C109" s="45">
        <v>14.64</v>
      </c>
      <c r="D109" s="45">
        <v>14.8</v>
      </c>
      <c r="E109" s="45">
        <v>15.19</v>
      </c>
      <c r="F109" s="45">
        <v>15.79</v>
      </c>
      <c r="G109" s="45">
        <v>16.29</v>
      </c>
      <c r="H109" s="45">
        <v>17.11</v>
      </c>
      <c r="I109" s="45">
        <v>17.59</v>
      </c>
      <c r="J109" s="45">
        <v>18.54</v>
      </c>
      <c r="K109" s="45">
        <v>19.010000000000002</v>
      </c>
      <c r="L109" s="45">
        <v>20.059999999999999</v>
      </c>
      <c r="M109" s="45">
        <v>20.8</v>
      </c>
      <c r="N109" s="45">
        <v>21.6</v>
      </c>
      <c r="O109" s="45">
        <v>22.55</v>
      </c>
      <c r="P109" s="45">
        <v>23.29</v>
      </c>
      <c r="Q109" s="45">
        <v>24.35</v>
      </c>
      <c r="R109" s="45">
        <v>25.28</v>
      </c>
      <c r="S109" s="45">
        <v>26.22</v>
      </c>
      <c r="T109" s="45">
        <v>27.16</v>
      </c>
      <c r="U109" s="45">
        <v>28.13</v>
      </c>
      <c r="V109" s="45">
        <v>29.08</v>
      </c>
      <c r="W109" s="45">
        <v>30.16</v>
      </c>
      <c r="X109" s="45">
        <v>30.99</v>
      </c>
      <c r="Y109" s="45">
        <v>32.11</v>
      </c>
      <c r="Z109" s="45">
        <v>33.49</v>
      </c>
      <c r="AA109" s="45">
        <v>34.619999999999997</v>
      </c>
      <c r="AB109" s="45">
        <v>35.840000000000003</v>
      </c>
      <c r="AC109" s="45">
        <v>37.450000000000003</v>
      </c>
      <c r="AD109" s="45">
        <v>38.44</v>
      </c>
      <c r="AE109" s="45">
        <v>40.17</v>
      </c>
      <c r="AF109" s="45">
        <v>41.83</v>
      </c>
      <c r="AG109" s="45">
        <v>43.36</v>
      </c>
      <c r="AH109" s="45">
        <v>44.61</v>
      </c>
      <c r="AI109" s="46">
        <v>3.6999999999999998E-2</v>
      </c>
    </row>
    <row r="110" spans="1:35" ht="15" customHeight="1" x14ac:dyDescent="0.45">
      <c r="A110" s="26" t="s">
        <v>86</v>
      </c>
      <c r="B110" s="44" t="s">
        <v>20</v>
      </c>
      <c r="C110" s="45">
        <v>22.11</v>
      </c>
      <c r="D110" s="45">
        <v>21.86</v>
      </c>
      <c r="E110" s="45">
        <v>22.52</v>
      </c>
      <c r="F110" s="45">
        <v>23.45</v>
      </c>
      <c r="G110" s="45">
        <v>24.16</v>
      </c>
      <c r="H110" s="45">
        <v>25.15</v>
      </c>
      <c r="I110" s="45">
        <v>25.88</v>
      </c>
      <c r="J110" s="45">
        <v>26.97</v>
      </c>
      <c r="K110" s="45">
        <v>27.68</v>
      </c>
      <c r="L110" s="45">
        <v>28.78</v>
      </c>
      <c r="M110" s="45">
        <v>29.74</v>
      </c>
      <c r="N110" s="45">
        <v>31.07</v>
      </c>
      <c r="O110" s="45">
        <v>32.130000000000003</v>
      </c>
      <c r="P110" s="45">
        <v>33.08</v>
      </c>
      <c r="Q110" s="45">
        <v>34.36</v>
      </c>
      <c r="R110" s="45">
        <v>35.39</v>
      </c>
      <c r="S110" s="45">
        <v>36.479999999999997</v>
      </c>
      <c r="T110" s="45">
        <v>37.659999999999997</v>
      </c>
      <c r="U110" s="45">
        <v>38.76</v>
      </c>
      <c r="V110" s="45">
        <v>39.97</v>
      </c>
      <c r="W110" s="45">
        <v>41.21</v>
      </c>
      <c r="X110" s="45">
        <v>42.13</v>
      </c>
      <c r="Y110" s="45">
        <v>43.36</v>
      </c>
      <c r="Z110" s="45">
        <v>45.01</v>
      </c>
      <c r="AA110" s="45">
        <v>46.32</v>
      </c>
      <c r="AB110" s="45">
        <v>47.77</v>
      </c>
      <c r="AC110" s="45">
        <v>49.57</v>
      </c>
      <c r="AD110" s="45">
        <v>50.78</v>
      </c>
      <c r="AE110" s="45">
        <v>52.5</v>
      </c>
      <c r="AF110" s="45">
        <v>54.25</v>
      </c>
      <c r="AG110" s="45">
        <v>55.94</v>
      </c>
      <c r="AH110" s="45">
        <v>57.63</v>
      </c>
      <c r="AI110" s="46">
        <v>3.1E-2</v>
      </c>
    </row>
    <row r="111" spans="1:35" ht="15" customHeight="1" x14ac:dyDescent="0.45">
      <c r="A111" s="26" t="s">
        <v>85</v>
      </c>
      <c r="B111" s="44" t="s">
        <v>10</v>
      </c>
      <c r="C111" s="45">
        <v>9.58</v>
      </c>
      <c r="D111" s="45">
        <v>10.83</v>
      </c>
      <c r="E111" s="45">
        <v>10.94</v>
      </c>
      <c r="F111" s="45">
        <v>10.96</v>
      </c>
      <c r="G111" s="45">
        <v>9.82</v>
      </c>
      <c r="H111" s="45">
        <v>10.38</v>
      </c>
      <c r="I111" s="45">
        <v>10.9</v>
      </c>
      <c r="J111" s="45">
        <v>11.92</v>
      </c>
      <c r="K111" s="45">
        <v>13.18</v>
      </c>
      <c r="L111" s="45">
        <v>13.97</v>
      </c>
      <c r="M111" s="45">
        <v>14.66</v>
      </c>
      <c r="N111" s="45">
        <v>14.28</v>
      </c>
      <c r="O111" s="45">
        <v>14.9</v>
      </c>
      <c r="P111" s="45">
        <v>15.31</v>
      </c>
      <c r="Q111" s="45">
        <v>16.010000000000002</v>
      </c>
      <c r="R111" s="45">
        <v>16.55</v>
      </c>
      <c r="S111" s="45">
        <v>17.920000000000002</v>
      </c>
      <c r="T111" s="45">
        <v>18.95</v>
      </c>
      <c r="U111" s="45">
        <v>19.52</v>
      </c>
      <c r="V111" s="45">
        <v>20.83</v>
      </c>
      <c r="W111" s="45">
        <v>21.55</v>
      </c>
      <c r="X111" s="45">
        <v>22.32</v>
      </c>
      <c r="Y111" s="45">
        <v>23.01</v>
      </c>
      <c r="Z111" s="45">
        <v>23.59</v>
      </c>
      <c r="AA111" s="45">
        <v>25.24</v>
      </c>
      <c r="AB111" s="45">
        <v>26.28</v>
      </c>
      <c r="AC111" s="45">
        <v>26.95</v>
      </c>
      <c r="AD111" s="45">
        <v>28.76</v>
      </c>
      <c r="AE111" s="45">
        <v>30.02</v>
      </c>
      <c r="AF111" s="45">
        <v>31.16</v>
      </c>
      <c r="AG111" s="45">
        <v>32.32</v>
      </c>
      <c r="AH111" s="45">
        <v>31.96</v>
      </c>
      <c r="AI111" s="46">
        <v>0.04</v>
      </c>
    </row>
    <row r="112" spans="1:35" ht="15" customHeight="1" x14ac:dyDescent="0.45">
      <c r="A112" s="26" t="s">
        <v>84</v>
      </c>
      <c r="B112" s="44" t="s">
        <v>21</v>
      </c>
      <c r="C112" s="45">
        <v>13.7</v>
      </c>
      <c r="D112" s="45">
        <v>13.61</v>
      </c>
      <c r="E112" s="45">
        <v>13.29</v>
      </c>
      <c r="F112" s="45">
        <v>13.36</v>
      </c>
      <c r="G112" s="45">
        <v>13.7</v>
      </c>
      <c r="H112" s="45">
        <v>13.87</v>
      </c>
      <c r="I112" s="45">
        <v>14.19</v>
      </c>
      <c r="J112" s="45">
        <v>14.47</v>
      </c>
      <c r="K112" s="45">
        <v>14.67</v>
      </c>
      <c r="L112" s="45">
        <v>14.77</v>
      </c>
      <c r="M112" s="45">
        <v>14.79</v>
      </c>
      <c r="N112" s="45">
        <v>15.68</v>
      </c>
      <c r="O112" s="45">
        <v>15.67</v>
      </c>
      <c r="P112" s="45">
        <v>15.79</v>
      </c>
      <c r="Q112" s="45">
        <v>16.14</v>
      </c>
      <c r="R112" s="45">
        <v>16.36</v>
      </c>
      <c r="S112" s="45">
        <v>16.559999999999999</v>
      </c>
      <c r="T112" s="45">
        <v>16.79</v>
      </c>
      <c r="U112" s="45">
        <v>17.14</v>
      </c>
      <c r="V112" s="45">
        <v>17.47</v>
      </c>
      <c r="W112" s="45">
        <v>17.79</v>
      </c>
      <c r="X112" s="45">
        <v>18.11</v>
      </c>
      <c r="Y112" s="45">
        <v>18.440000000000001</v>
      </c>
      <c r="Z112" s="45">
        <v>18.84</v>
      </c>
      <c r="AA112" s="45">
        <v>19.25</v>
      </c>
      <c r="AB112" s="45">
        <v>19.68</v>
      </c>
      <c r="AC112" s="45">
        <v>20.13</v>
      </c>
      <c r="AD112" s="45">
        <v>20.66</v>
      </c>
      <c r="AE112" s="45">
        <v>21.23</v>
      </c>
      <c r="AF112" s="45">
        <v>21.79</v>
      </c>
      <c r="AG112" s="45">
        <v>22.38</v>
      </c>
      <c r="AH112" s="45">
        <v>23.02</v>
      </c>
      <c r="AI112" s="46">
        <v>1.7000000000000001E-2</v>
      </c>
    </row>
    <row r="113" spans="1:35" ht="15" customHeight="1" x14ac:dyDescent="0.45">
      <c r="A113" s="26" t="s">
        <v>83</v>
      </c>
      <c r="B113" s="44" t="s">
        <v>7</v>
      </c>
      <c r="C113" s="45">
        <v>33.25</v>
      </c>
      <c r="D113" s="45">
        <v>34.74</v>
      </c>
      <c r="E113" s="45">
        <v>35.659999999999997</v>
      </c>
      <c r="F113" s="45">
        <v>36.97</v>
      </c>
      <c r="G113" s="45">
        <v>38.46</v>
      </c>
      <c r="H113" s="45">
        <v>39.89</v>
      </c>
      <c r="I113" s="45">
        <v>41.66</v>
      </c>
      <c r="J113" s="45">
        <v>43.37</v>
      </c>
      <c r="K113" s="45">
        <v>44.73</v>
      </c>
      <c r="L113" s="45">
        <v>45.75</v>
      </c>
      <c r="M113" s="45">
        <v>46.68</v>
      </c>
      <c r="N113" s="45">
        <v>47.57</v>
      </c>
      <c r="O113" s="45">
        <v>48.58</v>
      </c>
      <c r="P113" s="45">
        <v>49.63</v>
      </c>
      <c r="Q113" s="45">
        <v>51</v>
      </c>
      <c r="R113" s="45">
        <v>52.23</v>
      </c>
      <c r="S113" s="45">
        <v>52.87</v>
      </c>
      <c r="T113" s="45">
        <v>53.64</v>
      </c>
      <c r="U113" s="45">
        <v>54.59</v>
      </c>
      <c r="V113" s="45">
        <v>55.63</v>
      </c>
      <c r="W113" s="45">
        <v>56.57</v>
      </c>
      <c r="X113" s="45">
        <v>57.48</v>
      </c>
      <c r="Y113" s="45">
        <v>58.47</v>
      </c>
      <c r="Z113" s="45">
        <v>59.53</v>
      </c>
      <c r="AA113" s="45">
        <v>60.42</v>
      </c>
      <c r="AB113" s="45">
        <v>61.53</v>
      </c>
      <c r="AC113" s="45">
        <v>62.74</v>
      </c>
      <c r="AD113" s="45">
        <v>63.99</v>
      </c>
      <c r="AE113" s="45">
        <v>65.290000000000006</v>
      </c>
      <c r="AF113" s="45">
        <v>66.59</v>
      </c>
      <c r="AG113" s="45">
        <v>67.760000000000005</v>
      </c>
      <c r="AH113" s="45">
        <v>68.95</v>
      </c>
      <c r="AI113" s="46">
        <v>2.4E-2</v>
      </c>
    </row>
    <row r="115" spans="1:35" ht="15" customHeight="1" x14ac:dyDescent="0.45">
      <c r="B115" s="43" t="s">
        <v>22</v>
      </c>
    </row>
    <row r="116" spans="1:35" ht="15" customHeight="1" x14ac:dyDescent="0.45">
      <c r="A116" s="26" t="s">
        <v>82</v>
      </c>
      <c r="B116" s="44" t="s">
        <v>5</v>
      </c>
      <c r="C116" s="45">
        <v>21.9</v>
      </c>
      <c r="D116" s="45">
        <v>21.83</v>
      </c>
      <c r="E116" s="45">
        <v>21.59</v>
      </c>
      <c r="F116" s="45">
        <v>21.52</v>
      </c>
      <c r="G116" s="45">
        <v>21.3</v>
      </c>
      <c r="H116" s="45">
        <v>21.33</v>
      </c>
      <c r="I116" s="45">
        <v>21.05</v>
      </c>
      <c r="J116" s="45">
        <v>21.81</v>
      </c>
      <c r="K116" s="45">
        <v>22.27</v>
      </c>
      <c r="L116" s="45">
        <v>23.17</v>
      </c>
      <c r="M116" s="45">
        <v>23.97</v>
      </c>
      <c r="N116" s="45">
        <v>24.66</v>
      </c>
      <c r="O116" s="45">
        <v>25.45</v>
      </c>
      <c r="P116" s="45">
        <v>26.21</v>
      </c>
      <c r="Q116" s="45">
        <v>27.31</v>
      </c>
      <c r="R116" s="45">
        <v>28.26</v>
      </c>
      <c r="S116" s="45">
        <v>29.22</v>
      </c>
      <c r="T116" s="45">
        <v>30.27</v>
      </c>
      <c r="U116" s="45">
        <v>31.16</v>
      </c>
      <c r="V116" s="45">
        <v>32.01</v>
      </c>
      <c r="W116" s="45">
        <v>33.11</v>
      </c>
      <c r="X116" s="45">
        <v>33.94</v>
      </c>
      <c r="Y116" s="45">
        <v>35.04</v>
      </c>
      <c r="Z116" s="45">
        <v>36.479999999999997</v>
      </c>
      <c r="AA116" s="45">
        <v>37.58</v>
      </c>
      <c r="AB116" s="45">
        <v>38.799999999999997</v>
      </c>
      <c r="AC116" s="45">
        <v>40.44</v>
      </c>
      <c r="AD116" s="45">
        <v>41.57</v>
      </c>
      <c r="AE116" s="45">
        <v>43.26</v>
      </c>
      <c r="AF116" s="45">
        <v>45</v>
      </c>
      <c r="AG116" s="45">
        <v>46.58</v>
      </c>
      <c r="AH116" s="45">
        <v>48.03</v>
      </c>
      <c r="AI116" s="46">
        <v>2.5999999999999999E-2</v>
      </c>
    </row>
    <row r="117" spans="1:35" ht="15" customHeight="1" x14ac:dyDescent="0.45">
      <c r="A117" s="26" t="s">
        <v>81</v>
      </c>
      <c r="B117" s="44" t="s">
        <v>10</v>
      </c>
      <c r="C117" s="45">
        <v>12.4</v>
      </c>
      <c r="D117" s="45">
        <v>11.84</v>
      </c>
      <c r="E117" s="45">
        <v>14.02</v>
      </c>
      <c r="F117" s="45">
        <v>14.41</v>
      </c>
      <c r="G117" s="45">
        <v>14.68</v>
      </c>
      <c r="H117" s="45">
        <v>15.13</v>
      </c>
      <c r="I117" s="45">
        <v>15.68</v>
      </c>
      <c r="J117" s="45">
        <v>16.190000000000001</v>
      </c>
      <c r="K117" s="45">
        <v>16.920000000000002</v>
      </c>
      <c r="L117" s="45">
        <v>17.350000000000001</v>
      </c>
      <c r="M117" s="45">
        <v>18.25</v>
      </c>
      <c r="N117" s="45">
        <v>18.95</v>
      </c>
      <c r="O117" s="45">
        <v>19.73</v>
      </c>
      <c r="P117" s="45">
        <v>20.36</v>
      </c>
      <c r="Q117" s="45">
        <v>21.18</v>
      </c>
      <c r="R117" s="45">
        <v>21.87</v>
      </c>
      <c r="S117" s="45">
        <v>22.65</v>
      </c>
      <c r="T117" s="45">
        <v>23.42</v>
      </c>
      <c r="U117" s="45">
        <v>24.22</v>
      </c>
      <c r="V117" s="45">
        <v>25.03</v>
      </c>
      <c r="W117" s="45">
        <v>25.95</v>
      </c>
      <c r="X117" s="45">
        <v>26.88</v>
      </c>
      <c r="Y117" s="45">
        <v>27.67</v>
      </c>
      <c r="Z117" s="45">
        <v>28.59</v>
      </c>
      <c r="AA117" s="45">
        <v>29.31</v>
      </c>
      <c r="AB117" s="45">
        <v>29.96</v>
      </c>
      <c r="AC117" s="45">
        <v>30.48</v>
      </c>
      <c r="AD117" s="45">
        <v>31.67</v>
      </c>
      <c r="AE117" s="45">
        <v>32.729999999999997</v>
      </c>
      <c r="AF117" s="45">
        <v>34</v>
      </c>
      <c r="AG117" s="45">
        <v>35.29</v>
      </c>
      <c r="AH117" s="45">
        <v>36.67</v>
      </c>
      <c r="AI117" s="46">
        <v>3.5999999999999997E-2</v>
      </c>
    </row>
    <row r="118" spans="1:35" ht="15" customHeight="1" x14ac:dyDescent="0.45">
      <c r="A118" s="26" t="s">
        <v>80</v>
      </c>
      <c r="B118" s="44" t="s">
        <v>6</v>
      </c>
      <c r="C118" s="45">
        <v>2.86</v>
      </c>
      <c r="D118" s="45">
        <v>2.72</v>
      </c>
      <c r="E118" s="45">
        <v>2.96</v>
      </c>
      <c r="F118" s="45">
        <v>3.03</v>
      </c>
      <c r="G118" s="45">
        <v>3.18</v>
      </c>
      <c r="H118" s="45">
        <v>3.42</v>
      </c>
      <c r="I118" s="45">
        <v>3.81</v>
      </c>
      <c r="J118" s="45">
        <v>4.1500000000000004</v>
      </c>
      <c r="K118" s="45">
        <v>4.41</v>
      </c>
      <c r="L118" s="45">
        <v>4.59</v>
      </c>
      <c r="M118" s="45">
        <v>4.6900000000000004</v>
      </c>
      <c r="N118" s="45">
        <v>4.71</v>
      </c>
      <c r="O118" s="45">
        <v>4.7699999999999996</v>
      </c>
      <c r="P118" s="45">
        <v>4.91</v>
      </c>
      <c r="Q118" s="45">
        <v>5.1100000000000003</v>
      </c>
      <c r="R118" s="45">
        <v>5.3</v>
      </c>
      <c r="S118" s="45">
        <v>5.4</v>
      </c>
      <c r="T118" s="45">
        <v>5.52</v>
      </c>
      <c r="U118" s="45">
        <v>5.7</v>
      </c>
      <c r="V118" s="45">
        <v>5.86</v>
      </c>
      <c r="W118" s="45">
        <v>6</v>
      </c>
      <c r="X118" s="45">
        <v>6.14</v>
      </c>
      <c r="Y118" s="45">
        <v>6.28</v>
      </c>
      <c r="Z118" s="45">
        <v>6.44</v>
      </c>
      <c r="AA118" s="45">
        <v>6.6</v>
      </c>
      <c r="AB118" s="45">
        <v>6.79</v>
      </c>
      <c r="AC118" s="45">
        <v>6.97</v>
      </c>
      <c r="AD118" s="45">
        <v>7.21</v>
      </c>
      <c r="AE118" s="45">
        <v>7.49</v>
      </c>
      <c r="AF118" s="45">
        <v>7.75</v>
      </c>
      <c r="AG118" s="45">
        <v>7.99</v>
      </c>
      <c r="AH118" s="45">
        <v>8.3000000000000007</v>
      </c>
      <c r="AI118" s="46">
        <v>3.5000000000000003E-2</v>
      </c>
    </row>
    <row r="119" spans="1:35" ht="15" customHeight="1" x14ac:dyDescent="0.45">
      <c r="A119" s="26" t="s">
        <v>79</v>
      </c>
      <c r="B119" s="44" t="s">
        <v>23</v>
      </c>
      <c r="C119" s="45">
        <v>2.0499999999999998</v>
      </c>
      <c r="D119" s="45">
        <v>2.11</v>
      </c>
      <c r="E119" s="45">
        <v>2.13</v>
      </c>
      <c r="F119" s="45">
        <v>2.15</v>
      </c>
      <c r="G119" s="45">
        <v>2.1800000000000002</v>
      </c>
      <c r="H119" s="45">
        <v>2.2200000000000002</v>
      </c>
      <c r="I119" s="45">
        <v>2.25</v>
      </c>
      <c r="J119" s="45">
        <v>2.31</v>
      </c>
      <c r="K119" s="45">
        <v>2.38</v>
      </c>
      <c r="L119" s="45">
        <v>2.42</v>
      </c>
      <c r="M119" s="45">
        <v>2.48</v>
      </c>
      <c r="N119" s="45">
        <v>2.54</v>
      </c>
      <c r="O119" s="45">
        <v>2.59</v>
      </c>
      <c r="P119" s="45">
        <v>2.64</v>
      </c>
      <c r="Q119" s="45">
        <v>2.71</v>
      </c>
      <c r="R119" s="45">
        <v>2.77</v>
      </c>
      <c r="S119" s="45">
        <v>2.82</v>
      </c>
      <c r="T119" s="45">
        <v>2.89</v>
      </c>
      <c r="U119" s="45">
        <v>2.96</v>
      </c>
      <c r="V119" s="45">
        <v>3.02</v>
      </c>
      <c r="W119" s="45">
        <v>3.09</v>
      </c>
      <c r="X119" s="45">
        <v>3.14</v>
      </c>
      <c r="Y119" s="45">
        <v>3.22</v>
      </c>
      <c r="Z119" s="45">
        <v>3.29</v>
      </c>
      <c r="AA119" s="45">
        <v>3.37</v>
      </c>
      <c r="AB119" s="45">
        <v>3.45</v>
      </c>
      <c r="AC119" s="45">
        <v>3.54</v>
      </c>
      <c r="AD119" s="45">
        <v>3.62</v>
      </c>
      <c r="AE119" s="45">
        <v>3.71</v>
      </c>
      <c r="AF119" s="45">
        <v>3.8</v>
      </c>
      <c r="AG119" s="45">
        <v>3.89</v>
      </c>
      <c r="AH119" s="45">
        <v>3.98</v>
      </c>
      <c r="AI119" s="46">
        <v>2.1999999999999999E-2</v>
      </c>
    </row>
    <row r="120" spans="1:35" ht="15" customHeight="1" x14ac:dyDescent="0.45">
      <c r="A120" s="26" t="s">
        <v>163</v>
      </c>
      <c r="B120" s="44" t="s">
        <v>162</v>
      </c>
      <c r="C120" s="45">
        <v>0.68</v>
      </c>
      <c r="D120" s="45">
        <v>0.69</v>
      </c>
      <c r="E120" s="45">
        <v>0.71</v>
      </c>
      <c r="F120" s="45">
        <v>0.73</v>
      </c>
      <c r="G120" s="45">
        <v>0.75</v>
      </c>
      <c r="H120" s="45">
        <v>0.77</v>
      </c>
      <c r="I120" s="45">
        <v>0.79</v>
      </c>
      <c r="J120" s="45">
        <v>0.81</v>
      </c>
      <c r="K120" s="45">
        <v>0.83</v>
      </c>
      <c r="L120" s="45">
        <v>0.85</v>
      </c>
      <c r="M120" s="45">
        <v>0.88</v>
      </c>
      <c r="N120" s="45">
        <v>0.9</v>
      </c>
      <c r="O120" s="45">
        <v>0.92</v>
      </c>
      <c r="P120" s="45">
        <v>0.94</v>
      </c>
      <c r="Q120" s="45">
        <v>0.97</v>
      </c>
      <c r="R120" s="45">
        <v>0.99</v>
      </c>
      <c r="S120" s="45">
        <v>1.01</v>
      </c>
      <c r="T120" s="45">
        <v>1.04</v>
      </c>
      <c r="U120" s="45">
        <v>1.06</v>
      </c>
      <c r="V120" s="45">
        <v>1.0900000000000001</v>
      </c>
      <c r="W120" s="45">
        <v>1.1200000000000001</v>
      </c>
      <c r="X120" s="45">
        <v>1.1499999999999999</v>
      </c>
      <c r="Y120" s="45">
        <v>1.17</v>
      </c>
      <c r="Z120" s="45">
        <v>1.21</v>
      </c>
      <c r="AA120" s="45">
        <v>1.24</v>
      </c>
      <c r="AB120" s="45">
        <v>1.27</v>
      </c>
      <c r="AC120" s="45">
        <v>1.3</v>
      </c>
      <c r="AD120" s="45">
        <v>1.34</v>
      </c>
      <c r="AE120" s="45">
        <v>1.37</v>
      </c>
      <c r="AF120" s="45">
        <v>1.41</v>
      </c>
      <c r="AG120" s="45">
        <v>1.45</v>
      </c>
      <c r="AH120" s="45">
        <v>1.49</v>
      </c>
      <c r="AI120" s="46">
        <v>2.5999999999999999E-2</v>
      </c>
    </row>
    <row r="122" spans="1:35" ht="15" customHeight="1" x14ac:dyDescent="0.45">
      <c r="B122" s="43" t="s">
        <v>24</v>
      </c>
    </row>
    <row r="123" spans="1:35" ht="15" customHeight="1" x14ac:dyDescent="0.45">
      <c r="A123" s="26" t="s">
        <v>78</v>
      </c>
      <c r="B123" s="44" t="s">
        <v>4</v>
      </c>
      <c r="C123" s="45">
        <v>18.52</v>
      </c>
      <c r="D123" s="45">
        <v>18.23</v>
      </c>
      <c r="E123" s="45">
        <v>19.07</v>
      </c>
      <c r="F123" s="45">
        <v>20.329999999999998</v>
      </c>
      <c r="G123" s="45">
        <v>21.47</v>
      </c>
      <c r="H123" s="45">
        <v>22.68</v>
      </c>
      <c r="I123" s="45">
        <v>24.17</v>
      </c>
      <c r="J123" s="45">
        <v>25.77</v>
      </c>
      <c r="K123" s="45">
        <v>27.09</v>
      </c>
      <c r="L123" s="45">
        <v>28.24</v>
      </c>
      <c r="M123" s="45">
        <v>29.22</v>
      </c>
      <c r="N123" s="45">
        <v>30.12</v>
      </c>
      <c r="O123" s="45">
        <v>30.84</v>
      </c>
      <c r="P123" s="45">
        <v>31.64</v>
      </c>
      <c r="Q123" s="45">
        <v>32.72</v>
      </c>
      <c r="R123" s="45">
        <v>33.78</v>
      </c>
      <c r="S123" s="45">
        <v>34.92</v>
      </c>
      <c r="T123" s="45">
        <v>36.159999999999997</v>
      </c>
      <c r="U123" s="45">
        <v>37.49</v>
      </c>
      <c r="V123" s="45">
        <v>38.85</v>
      </c>
      <c r="W123" s="45">
        <v>40.22</v>
      </c>
      <c r="X123" s="45">
        <v>41.57</v>
      </c>
      <c r="Y123" s="45">
        <v>42.95</v>
      </c>
      <c r="Z123" s="45">
        <v>44.57</v>
      </c>
      <c r="AA123" s="45">
        <v>46.13</v>
      </c>
      <c r="AB123" s="45">
        <v>47.73</v>
      </c>
      <c r="AC123" s="45">
        <v>49.4</v>
      </c>
      <c r="AD123" s="45">
        <v>51.11</v>
      </c>
      <c r="AE123" s="45">
        <v>53.03</v>
      </c>
      <c r="AF123" s="45">
        <v>55.08</v>
      </c>
      <c r="AG123" s="45">
        <v>57.06</v>
      </c>
      <c r="AH123" s="45">
        <v>59.06</v>
      </c>
      <c r="AI123" s="46">
        <v>3.7999999999999999E-2</v>
      </c>
    </row>
    <row r="124" spans="1:35" ht="15" customHeight="1" x14ac:dyDescent="0.45">
      <c r="A124" s="26" t="s">
        <v>77</v>
      </c>
      <c r="B124" s="44" t="s">
        <v>17</v>
      </c>
      <c r="C124" s="45">
        <v>24.54</v>
      </c>
      <c r="D124" s="45">
        <v>24.84</v>
      </c>
      <c r="E124" s="45">
        <v>31.39</v>
      </c>
      <c r="F124" s="45">
        <v>30.59</v>
      </c>
      <c r="G124" s="45">
        <v>31.54</v>
      </c>
      <c r="H124" s="45">
        <v>32.15</v>
      </c>
      <c r="I124" s="45">
        <v>32.119999999999997</v>
      </c>
      <c r="J124" s="45">
        <v>32.96</v>
      </c>
      <c r="K124" s="45">
        <v>34.020000000000003</v>
      </c>
      <c r="L124" s="45">
        <v>35.159999999999997</v>
      </c>
      <c r="M124" s="45">
        <v>36.369999999999997</v>
      </c>
      <c r="N124" s="45">
        <v>38.96</v>
      </c>
      <c r="O124" s="45">
        <v>40.28</v>
      </c>
      <c r="P124" s="45">
        <v>41.39</v>
      </c>
      <c r="Q124" s="45">
        <v>43.22</v>
      </c>
      <c r="R124" s="45">
        <v>44.85</v>
      </c>
      <c r="S124" s="45">
        <v>47.39</v>
      </c>
      <c r="T124" s="45">
        <v>48.26</v>
      </c>
      <c r="U124" s="45">
        <v>49.59</v>
      </c>
      <c r="V124" s="45">
        <v>52.14</v>
      </c>
      <c r="W124" s="45">
        <v>54.9</v>
      </c>
      <c r="X124" s="45">
        <v>57.47</v>
      </c>
      <c r="Y124" s="45">
        <v>59.28</v>
      </c>
      <c r="Z124" s="45">
        <v>63.29</v>
      </c>
      <c r="AA124" s="45">
        <v>65.53</v>
      </c>
      <c r="AB124" s="45">
        <v>67.78</v>
      </c>
      <c r="AC124" s="45">
        <v>70.150000000000006</v>
      </c>
      <c r="AD124" s="45">
        <v>72.73</v>
      </c>
      <c r="AE124" s="45">
        <v>80.55</v>
      </c>
      <c r="AF124" s="45">
        <v>84.65</v>
      </c>
      <c r="AG124" s="45">
        <v>86.85</v>
      </c>
      <c r="AH124" s="45">
        <v>89.59</v>
      </c>
      <c r="AI124" s="46">
        <v>4.2999999999999997E-2</v>
      </c>
    </row>
    <row r="125" spans="1:35" ht="15" customHeight="1" x14ac:dyDescent="0.45">
      <c r="A125" s="26" t="s">
        <v>76</v>
      </c>
      <c r="B125" s="44" t="s">
        <v>18</v>
      </c>
      <c r="C125" s="45">
        <v>22.15</v>
      </c>
      <c r="D125" s="45">
        <v>22.48</v>
      </c>
      <c r="E125" s="45">
        <v>23.06</v>
      </c>
      <c r="F125" s="45">
        <v>23.65</v>
      </c>
      <c r="G125" s="45">
        <v>24.13</v>
      </c>
      <c r="H125" s="45">
        <v>24.36</v>
      </c>
      <c r="I125" s="45">
        <v>25.2</v>
      </c>
      <c r="J125" s="45">
        <v>26.01</v>
      </c>
      <c r="K125" s="45">
        <v>26.96</v>
      </c>
      <c r="L125" s="45">
        <v>27.74</v>
      </c>
      <c r="M125" s="45">
        <v>28.78</v>
      </c>
      <c r="N125" s="45">
        <v>30.36</v>
      </c>
      <c r="O125" s="45">
        <v>31.26</v>
      </c>
      <c r="P125" s="45">
        <v>32.24</v>
      </c>
      <c r="Q125" s="45">
        <v>33.54</v>
      </c>
      <c r="R125" s="45">
        <v>34.82</v>
      </c>
      <c r="S125" s="45">
        <v>35.950000000000003</v>
      </c>
      <c r="T125" s="45">
        <v>37.18</v>
      </c>
      <c r="U125" s="45">
        <v>38.119999999999997</v>
      </c>
      <c r="V125" s="45">
        <v>39.4</v>
      </c>
      <c r="W125" s="45">
        <v>40.82</v>
      </c>
      <c r="X125" s="45">
        <v>41.89</v>
      </c>
      <c r="Y125" s="45">
        <v>43.14</v>
      </c>
      <c r="Z125" s="45">
        <v>44.81</v>
      </c>
      <c r="AA125" s="45">
        <v>46.22</v>
      </c>
      <c r="AB125" s="45">
        <v>47.66</v>
      </c>
      <c r="AC125" s="45">
        <v>49.42</v>
      </c>
      <c r="AD125" s="45">
        <v>50.75</v>
      </c>
      <c r="AE125" s="45">
        <v>52.88</v>
      </c>
      <c r="AF125" s="45">
        <v>54.81</v>
      </c>
      <c r="AG125" s="45">
        <v>56.66</v>
      </c>
      <c r="AH125" s="45">
        <v>58.47</v>
      </c>
      <c r="AI125" s="46">
        <v>3.2000000000000001E-2</v>
      </c>
    </row>
    <row r="126" spans="1:35" ht="15" customHeight="1" x14ac:dyDescent="0.45">
      <c r="A126" s="26" t="s">
        <v>75</v>
      </c>
      <c r="B126" s="44" t="s">
        <v>19</v>
      </c>
      <c r="C126" s="45">
        <v>14.64</v>
      </c>
      <c r="D126" s="45">
        <v>14.8</v>
      </c>
      <c r="E126" s="45">
        <v>15.19</v>
      </c>
      <c r="F126" s="45">
        <v>15.79</v>
      </c>
      <c r="G126" s="45">
        <v>16.29</v>
      </c>
      <c r="H126" s="45">
        <v>17.11</v>
      </c>
      <c r="I126" s="45">
        <v>17.59</v>
      </c>
      <c r="J126" s="45">
        <v>18.54</v>
      </c>
      <c r="K126" s="45">
        <v>19.010000000000002</v>
      </c>
      <c r="L126" s="45">
        <v>20.059999999999999</v>
      </c>
      <c r="M126" s="45">
        <v>20.8</v>
      </c>
      <c r="N126" s="45">
        <v>21.6</v>
      </c>
      <c r="O126" s="45">
        <v>22.55</v>
      </c>
      <c r="P126" s="45">
        <v>23.29</v>
      </c>
      <c r="Q126" s="45">
        <v>24.35</v>
      </c>
      <c r="R126" s="45">
        <v>25.28</v>
      </c>
      <c r="S126" s="45">
        <v>26.22</v>
      </c>
      <c r="T126" s="45">
        <v>27.16</v>
      </c>
      <c r="U126" s="45">
        <v>28.13</v>
      </c>
      <c r="V126" s="45">
        <v>29.08</v>
      </c>
      <c r="W126" s="45">
        <v>30.16</v>
      </c>
      <c r="X126" s="45">
        <v>30.99</v>
      </c>
      <c r="Y126" s="45">
        <v>32.11</v>
      </c>
      <c r="Z126" s="45">
        <v>33.49</v>
      </c>
      <c r="AA126" s="45">
        <v>34.619999999999997</v>
      </c>
      <c r="AB126" s="45">
        <v>35.840000000000003</v>
      </c>
      <c r="AC126" s="45">
        <v>37.450000000000003</v>
      </c>
      <c r="AD126" s="45">
        <v>38.44</v>
      </c>
      <c r="AE126" s="45">
        <v>40.17</v>
      </c>
      <c r="AF126" s="45">
        <v>41.83</v>
      </c>
      <c r="AG126" s="45">
        <v>43.36</v>
      </c>
      <c r="AH126" s="45">
        <v>44.61</v>
      </c>
      <c r="AI126" s="46">
        <v>3.6999999999999998E-2</v>
      </c>
    </row>
    <row r="127" spans="1:35" ht="15" customHeight="1" x14ac:dyDescent="0.45">
      <c r="A127" s="26" t="s">
        <v>74</v>
      </c>
      <c r="B127" s="44" t="s">
        <v>5</v>
      </c>
      <c r="C127" s="45">
        <v>22.06</v>
      </c>
      <c r="D127" s="45">
        <v>21.85</v>
      </c>
      <c r="E127" s="45">
        <v>22.36</v>
      </c>
      <c r="F127" s="45">
        <v>23.14</v>
      </c>
      <c r="G127" s="45">
        <v>23.7</v>
      </c>
      <c r="H127" s="45">
        <v>24.54</v>
      </c>
      <c r="I127" s="45">
        <v>25.09</v>
      </c>
      <c r="J127" s="45">
        <v>26.15</v>
      </c>
      <c r="K127" s="45">
        <v>26.84</v>
      </c>
      <c r="L127" s="45">
        <v>27.91</v>
      </c>
      <c r="M127" s="45">
        <v>28.84</v>
      </c>
      <c r="N127" s="45">
        <v>29.99</v>
      </c>
      <c r="O127" s="45">
        <v>31.02</v>
      </c>
      <c r="P127" s="45">
        <v>31.93</v>
      </c>
      <c r="Q127" s="45">
        <v>33.15</v>
      </c>
      <c r="R127" s="45">
        <v>34.15</v>
      </c>
      <c r="S127" s="45">
        <v>35.21</v>
      </c>
      <c r="T127" s="45">
        <v>36.35</v>
      </c>
      <c r="U127" s="45">
        <v>37.4</v>
      </c>
      <c r="V127" s="45">
        <v>38.549999999999997</v>
      </c>
      <c r="W127" s="45">
        <v>39.770000000000003</v>
      </c>
      <c r="X127" s="45">
        <v>40.659999999999997</v>
      </c>
      <c r="Y127" s="45">
        <v>41.86</v>
      </c>
      <c r="Z127" s="45">
        <v>43.46</v>
      </c>
      <c r="AA127" s="45">
        <v>44.74</v>
      </c>
      <c r="AB127" s="45">
        <v>46.14</v>
      </c>
      <c r="AC127" s="45">
        <v>47.9</v>
      </c>
      <c r="AD127" s="45">
        <v>49.06</v>
      </c>
      <c r="AE127" s="45">
        <v>50.74</v>
      </c>
      <c r="AF127" s="45">
        <v>52.46</v>
      </c>
      <c r="AG127" s="45">
        <v>54.09</v>
      </c>
      <c r="AH127" s="45">
        <v>55.73</v>
      </c>
      <c r="AI127" s="46">
        <v>0.03</v>
      </c>
    </row>
    <row r="128" spans="1:35" ht="15" customHeight="1" x14ac:dyDescent="0.45">
      <c r="A128" s="26" t="s">
        <v>73</v>
      </c>
      <c r="B128" s="44" t="s">
        <v>10</v>
      </c>
      <c r="C128" s="45">
        <v>9.75</v>
      </c>
      <c r="D128" s="45">
        <v>10.44</v>
      </c>
      <c r="E128" s="45">
        <v>10.78</v>
      </c>
      <c r="F128" s="45">
        <v>10.95</v>
      </c>
      <c r="G128" s="45">
        <v>10.119999999999999</v>
      </c>
      <c r="H128" s="45">
        <v>10.77</v>
      </c>
      <c r="I128" s="45">
        <v>11.39</v>
      </c>
      <c r="J128" s="45">
        <v>12.34</v>
      </c>
      <c r="K128" s="45">
        <v>13.54</v>
      </c>
      <c r="L128" s="45">
        <v>14.27</v>
      </c>
      <c r="M128" s="45">
        <v>15</v>
      </c>
      <c r="N128" s="45">
        <v>14.74</v>
      </c>
      <c r="O128" s="45">
        <v>15.38</v>
      </c>
      <c r="P128" s="45">
        <v>15.82</v>
      </c>
      <c r="Q128" s="45">
        <v>16.53</v>
      </c>
      <c r="R128" s="45">
        <v>17.07</v>
      </c>
      <c r="S128" s="45">
        <v>18.36</v>
      </c>
      <c r="T128" s="45">
        <v>19.38</v>
      </c>
      <c r="U128" s="45">
        <v>19.97</v>
      </c>
      <c r="V128" s="45">
        <v>21.21</v>
      </c>
      <c r="W128" s="45">
        <v>21.97</v>
      </c>
      <c r="X128" s="45">
        <v>22.78</v>
      </c>
      <c r="Y128" s="45">
        <v>23.49</v>
      </c>
      <c r="Z128" s="45">
        <v>24.12</v>
      </c>
      <c r="AA128" s="45">
        <v>25.64</v>
      </c>
      <c r="AB128" s="45">
        <v>26.64</v>
      </c>
      <c r="AC128" s="45">
        <v>27.3</v>
      </c>
      <c r="AD128" s="45">
        <v>29.04</v>
      </c>
      <c r="AE128" s="45">
        <v>30.25</v>
      </c>
      <c r="AF128" s="45">
        <v>31.39</v>
      </c>
      <c r="AG128" s="45">
        <v>32.56</v>
      </c>
      <c r="AH128" s="45">
        <v>32.49</v>
      </c>
      <c r="AI128" s="46">
        <v>0.04</v>
      </c>
    </row>
    <row r="129" spans="1:35" ht="15" customHeight="1" x14ac:dyDescent="0.45">
      <c r="A129" s="26" t="s">
        <v>72</v>
      </c>
      <c r="B129" s="44" t="s">
        <v>6</v>
      </c>
      <c r="C129" s="45">
        <v>5.03</v>
      </c>
      <c r="D129" s="45">
        <v>4.88</v>
      </c>
      <c r="E129" s="45">
        <v>5.09</v>
      </c>
      <c r="F129" s="45">
        <v>5.2</v>
      </c>
      <c r="G129" s="45">
        <v>5.37</v>
      </c>
      <c r="H129" s="45">
        <v>5.61</v>
      </c>
      <c r="I129" s="45">
        <v>5.99</v>
      </c>
      <c r="J129" s="45">
        <v>6.37</v>
      </c>
      <c r="K129" s="45">
        <v>6.71</v>
      </c>
      <c r="L129" s="45">
        <v>6.97</v>
      </c>
      <c r="M129" s="45">
        <v>7.15</v>
      </c>
      <c r="N129" s="45">
        <v>7.36</v>
      </c>
      <c r="O129" s="45">
        <v>7.47</v>
      </c>
      <c r="P129" s="45">
        <v>7.65</v>
      </c>
      <c r="Q129" s="45">
        <v>7.91</v>
      </c>
      <c r="R129" s="45">
        <v>8.1199999999999992</v>
      </c>
      <c r="S129" s="45">
        <v>8.3000000000000007</v>
      </c>
      <c r="T129" s="45">
        <v>8.4700000000000006</v>
      </c>
      <c r="U129" s="45">
        <v>8.6999999999999993</v>
      </c>
      <c r="V129" s="45">
        <v>8.93</v>
      </c>
      <c r="W129" s="45">
        <v>9.1300000000000008</v>
      </c>
      <c r="X129" s="45">
        <v>9.33</v>
      </c>
      <c r="Y129" s="45">
        <v>9.5500000000000007</v>
      </c>
      <c r="Z129" s="45">
        <v>9.7899999999999991</v>
      </c>
      <c r="AA129" s="45">
        <v>10.029999999999999</v>
      </c>
      <c r="AB129" s="45">
        <v>10.3</v>
      </c>
      <c r="AC129" s="45">
        <v>10.58</v>
      </c>
      <c r="AD129" s="45">
        <v>10.91</v>
      </c>
      <c r="AE129" s="45">
        <v>11.25</v>
      </c>
      <c r="AF129" s="45">
        <v>11.57</v>
      </c>
      <c r="AG129" s="45">
        <v>11.9</v>
      </c>
      <c r="AH129" s="45">
        <v>12.28</v>
      </c>
      <c r="AI129" s="46">
        <v>2.9000000000000001E-2</v>
      </c>
    </row>
    <row r="130" spans="1:35" ht="15" customHeight="1" x14ac:dyDescent="0.45">
      <c r="A130" s="26" t="s">
        <v>71</v>
      </c>
      <c r="B130" s="44" t="s">
        <v>12</v>
      </c>
      <c r="C130" s="45">
        <v>4.1399999999999997</v>
      </c>
      <c r="D130" s="45">
        <v>3.81</v>
      </c>
      <c r="E130" s="45">
        <v>3.65</v>
      </c>
      <c r="F130" s="45">
        <v>3.57</v>
      </c>
      <c r="G130" s="45">
        <v>3.56</v>
      </c>
      <c r="H130" s="45">
        <v>3.64</v>
      </c>
      <c r="I130" s="45">
        <v>3.73</v>
      </c>
      <c r="J130" s="45">
        <v>3.82</v>
      </c>
      <c r="K130" s="45">
        <v>3.95</v>
      </c>
      <c r="L130" s="45">
        <v>4.08</v>
      </c>
      <c r="M130" s="45">
        <v>4.22</v>
      </c>
      <c r="N130" s="45">
        <v>4.3600000000000003</v>
      </c>
      <c r="O130" s="45">
        <v>4.51</v>
      </c>
      <c r="P130" s="45">
        <v>4.66</v>
      </c>
      <c r="Q130" s="45">
        <v>4.8099999999999996</v>
      </c>
      <c r="R130" s="45">
        <v>4.97</v>
      </c>
      <c r="S130" s="45">
        <v>5.13</v>
      </c>
      <c r="T130" s="45">
        <v>5.29</v>
      </c>
      <c r="U130" s="45">
        <v>5.45</v>
      </c>
      <c r="V130" s="45">
        <v>5.62</v>
      </c>
      <c r="W130" s="45">
        <v>5.8</v>
      </c>
      <c r="X130" s="45">
        <v>5.98</v>
      </c>
      <c r="Y130" s="45">
        <v>6.18</v>
      </c>
      <c r="Z130" s="45">
        <v>6.39</v>
      </c>
      <c r="AA130" s="45">
        <v>6.6</v>
      </c>
      <c r="AB130" s="45">
        <v>6.82</v>
      </c>
      <c r="AC130" s="45">
        <v>7.05</v>
      </c>
      <c r="AD130" s="45">
        <v>7.28</v>
      </c>
      <c r="AE130" s="45">
        <v>7.53</v>
      </c>
      <c r="AF130" s="45">
        <v>7.79</v>
      </c>
      <c r="AG130" s="45">
        <v>8.07</v>
      </c>
      <c r="AH130" s="45">
        <v>8.34</v>
      </c>
      <c r="AI130" s="46">
        <v>2.3E-2</v>
      </c>
    </row>
    <row r="131" spans="1:35" ht="15" customHeight="1" x14ac:dyDescent="0.45">
      <c r="A131" s="26" t="s">
        <v>70</v>
      </c>
      <c r="B131" s="44" t="s">
        <v>25</v>
      </c>
      <c r="C131" s="45">
        <v>2.08</v>
      </c>
      <c r="D131" s="45">
        <v>2.14</v>
      </c>
      <c r="E131" s="45">
        <v>2.17</v>
      </c>
      <c r="F131" s="45">
        <v>2.2000000000000002</v>
      </c>
      <c r="G131" s="45">
        <v>2.23</v>
      </c>
      <c r="H131" s="45">
        <v>2.2799999999999998</v>
      </c>
      <c r="I131" s="45">
        <v>2.3199999999999998</v>
      </c>
      <c r="J131" s="45">
        <v>2.38</v>
      </c>
      <c r="K131" s="45">
        <v>2.4500000000000002</v>
      </c>
      <c r="L131" s="45">
        <v>2.4900000000000002</v>
      </c>
      <c r="M131" s="45">
        <v>2.5499999999999998</v>
      </c>
      <c r="N131" s="45">
        <v>2.61</v>
      </c>
      <c r="O131" s="45">
        <v>2.67</v>
      </c>
      <c r="P131" s="45">
        <v>2.73</v>
      </c>
      <c r="Q131" s="45">
        <v>2.79</v>
      </c>
      <c r="R131" s="45">
        <v>2.86</v>
      </c>
      <c r="S131" s="45">
        <v>2.91</v>
      </c>
      <c r="T131" s="45">
        <v>2.98</v>
      </c>
      <c r="U131" s="45">
        <v>3.05</v>
      </c>
      <c r="V131" s="45">
        <v>3.12</v>
      </c>
      <c r="W131" s="45">
        <v>3.19</v>
      </c>
      <c r="X131" s="45">
        <v>3.25</v>
      </c>
      <c r="Y131" s="45">
        <v>3.32</v>
      </c>
      <c r="Z131" s="45">
        <v>3.4</v>
      </c>
      <c r="AA131" s="45">
        <v>3.49</v>
      </c>
      <c r="AB131" s="45">
        <v>3.57</v>
      </c>
      <c r="AC131" s="45">
        <v>3.66</v>
      </c>
      <c r="AD131" s="45">
        <v>3.74</v>
      </c>
      <c r="AE131" s="45">
        <v>3.84</v>
      </c>
      <c r="AF131" s="45">
        <v>3.93</v>
      </c>
      <c r="AG131" s="45">
        <v>4.03</v>
      </c>
      <c r="AH131" s="45">
        <v>4.13</v>
      </c>
      <c r="AI131" s="46">
        <v>2.1999999999999999E-2</v>
      </c>
    </row>
    <row r="132" spans="1:35" ht="15" customHeight="1" x14ac:dyDescent="0.45">
      <c r="A132" s="26" t="s">
        <v>69</v>
      </c>
      <c r="B132" s="44" t="s">
        <v>14</v>
      </c>
      <c r="C132" s="46" t="s">
        <v>15</v>
      </c>
      <c r="D132" s="46" t="s">
        <v>15</v>
      </c>
      <c r="E132" s="46" t="s">
        <v>15</v>
      </c>
      <c r="F132" s="46" t="s">
        <v>15</v>
      </c>
      <c r="G132" s="46" t="s">
        <v>15</v>
      </c>
      <c r="H132" s="46" t="s">
        <v>15</v>
      </c>
      <c r="I132" s="46" t="s">
        <v>15</v>
      </c>
      <c r="J132" s="46" t="s">
        <v>15</v>
      </c>
      <c r="K132" s="46" t="s">
        <v>15</v>
      </c>
      <c r="L132" s="46" t="s">
        <v>15</v>
      </c>
      <c r="M132" s="46" t="s">
        <v>15</v>
      </c>
      <c r="N132" s="46" t="s">
        <v>15</v>
      </c>
      <c r="O132" s="46" t="s">
        <v>15</v>
      </c>
      <c r="P132" s="46" t="s">
        <v>15</v>
      </c>
      <c r="Q132" s="46" t="s">
        <v>15</v>
      </c>
      <c r="R132" s="46" t="s">
        <v>15</v>
      </c>
      <c r="S132" s="46" t="s">
        <v>15</v>
      </c>
      <c r="T132" s="46" t="s">
        <v>15</v>
      </c>
      <c r="U132" s="46" t="s">
        <v>15</v>
      </c>
      <c r="V132" s="46" t="s">
        <v>15</v>
      </c>
      <c r="W132" s="46" t="s">
        <v>15</v>
      </c>
      <c r="X132" s="46" t="s">
        <v>15</v>
      </c>
      <c r="Y132" s="46" t="s">
        <v>15</v>
      </c>
      <c r="Z132" s="46" t="s">
        <v>15</v>
      </c>
      <c r="AA132" s="46" t="s">
        <v>15</v>
      </c>
      <c r="AB132" s="46" t="s">
        <v>15</v>
      </c>
      <c r="AC132" s="46" t="s">
        <v>15</v>
      </c>
      <c r="AD132" s="46" t="s">
        <v>15</v>
      </c>
      <c r="AE132" s="46" t="s">
        <v>15</v>
      </c>
      <c r="AF132" s="46" t="s">
        <v>15</v>
      </c>
      <c r="AG132" s="46" t="s">
        <v>15</v>
      </c>
      <c r="AH132" s="46" t="s">
        <v>15</v>
      </c>
      <c r="AI132" s="46" t="s">
        <v>15</v>
      </c>
    </row>
    <row r="133" spans="1:35" ht="15" customHeight="1" x14ac:dyDescent="0.45">
      <c r="A133" s="26" t="s">
        <v>68</v>
      </c>
      <c r="B133" s="44" t="s">
        <v>7</v>
      </c>
      <c r="C133" s="45">
        <v>30.45</v>
      </c>
      <c r="D133" s="45">
        <v>30.66</v>
      </c>
      <c r="E133" s="45">
        <v>31.21</v>
      </c>
      <c r="F133" s="45">
        <v>31.91</v>
      </c>
      <c r="G133" s="45">
        <v>32.69</v>
      </c>
      <c r="H133" s="45">
        <v>33.65</v>
      </c>
      <c r="I133" s="45">
        <v>34.869999999999997</v>
      </c>
      <c r="J133" s="45">
        <v>36.1</v>
      </c>
      <c r="K133" s="45">
        <v>37.15</v>
      </c>
      <c r="L133" s="45">
        <v>37.89</v>
      </c>
      <c r="M133" s="45">
        <v>38.57</v>
      </c>
      <c r="N133" s="45">
        <v>39.4</v>
      </c>
      <c r="O133" s="45">
        <v>40.119999999999997</v>
      </c>
      <c r="P133" s="45">
        <v>40.82</v>
      </c>
      <c r="Q133" s="45">
        <v>41.87</v>
      </c>
      <c r="R133" s="45">
        <v>42.81</v>
      </c>
      <c r="S133" s="45">
        <v>43.49</v>
      </c>
      <c r="T133" s="45">
        <v>44.32</v>
      </c>
      <c r="U133" s="45">
        <v>45.15</v>
      </c>
      <c r="V133" s="45">
        <v>46.24</v>
      </c>
      <c r="W133" s="45">
        <v>47.13</v>
      </c>
      <c r="X133" s="45">
        <v>47.93</v>
      </c>
      <c r="Y133" s="45">
        <v>48.93</v>
      </c>
      <c r="Z133" s="45">
        <v>49.92</v>
      </c>
      <c r="AA133" s="45">
        <v>50.91</v>
      </c>
      <c r="AB133" s="45">
        <v>52.08</v>
      </c>
      <c r="AC133" s="45">
        <v>53.19</v>
      </c>
      <c r="AD133" s="45">
        <v>54.3</v>
      </c>
      <c r="AE133" s="45">
        <v>55.62</v>
      </c>
      <c r="AF133" s="45">
        <v>56.85</v>
      </c>
      <c r="AG133" s="45">
        <v>57.99</v>
      </c>
      <c r="AH133" s="45">
        <v>59.24</v>
      </c>
      <c r="AI133" s="46">
        <v>2.1999999999999999E-2</v>
      </c>
    </row>
    <row r="135" spans="1:35" ht="15" customHeight="1" x14ac:dyDescent="0.45">
      <c r="B135" s="43" t="s">
        <v>26</v>
      </c>
    </row>
    <row r="136" spans="1:35" ht="15" customHeight="1" x14ac:dyDescent="0.45">
      <c r="B136" s="43" t="s">
        <v>31</v>
      </c>
    </row>
    <row r="137" spans="1:35" ht="15" customHeight="1" x14ac:dyDescent="0.45">
      <c r="A137" s="26" t="s">
        <v>67</v>
      </c>
      <c r="B137" s="44" t="s">
        <v>3</v>
      </c>
      <c r="C137" s="47">
        <v>255</v>
      </c>
      <c r="D137" s="47">
        <v>251</v>
      </c>
      <c r="E137" s="47">
        <v>262</v>
      </c>
      <c r="F137" s="47">
        <v>268</v>
      </c>
      <c r="G137" s="47">
        <v>275</v>
      </c>
      <c r="H137" s="47">
        <v>284</v>
      </c>
      <c r="I137" s="47">
        <v>293</v>
      </c>
      <c r="J137" s="47">
        <v>304</v>
      </c>
      <c r="K137" s="47">
        <v>314</v>
      </c>
      <c r="L137" s="47">
        <v>322</v>
      </c>
      <c r="M137" s="47">
        <v>330</v>
      </c>
      <c r="N137" s="47">
        <v>341</v>
      </c>
      <c r="O137" s="47">
        <v>349</v>
      </c>
      <c r="P137" s="47">
        <v>357</v>
      </c>
      <c r="Q137" s="47">
        <v>369</v>
      </c>
      <c r="R137" s="47">
        <v>379</v>
      </c>
      <c r="S137" s="47">
        <v>389</v>
      </c>
      <c r="T137" s="47">
        <v>399</v>
      </c>
      <c r="U137" s="47">
        <v>410</v>
      </c>
      <c r="V137" s="47">
        <v>423</v>
      </c>
      <c r="W137" s="47">
        <v>434</v>
      </c>
      <c r="X137" s="47">
        <v>445</v>
      </c>
      <c r="Y137" s="47">
        <v>458</v>
      </c>
      <c r="Z137" s="47">
        <v>471</v>
      </c>
      <c r="AA137" s="47">
        <v>484</v>
      </c>
      <c r="AB137" s="47">
        <v>499</v>
      </c>
      <c r="AC137" s="47">
        <v>514</v>
      </c>
      <c r="AD137" s="47">
        <v>529</v>
      </c>
      <c r="AE137" s="47">
        <v>547</v>
      </c>
      <c r="AF137" s="47">
        <v>564</v>
      </c>
      <c r="AG137" s="47">
        <v>580</v>
      </c>
      <c r="AH137" s="47">
        <v>598</v>
      </c>
      <c r="AI137" s="46">
        <v>2.8000000000000001E-2</v>
      </c>
    </row>
    <row r="138" spans="1:35" ht="15" customHeight="1" x14ac:dyDescent="0.45">
      <c r="A138" s="26" t="s">
        <v>66</v>
      </c>
      <c r="B138" s="44" t="s">
        <v>8</v>
      </c>
      <c r="C138" s="47">
        <v>189</v>
      </c>
      <c r="D138" s="47">
        <v>188</v>
      </c>
      <c r="E138" s="47">
        <v>195</v>
      </c>
      <c r="F138" s="47">
        <v>202</v>
      </c>
      <c r="G138" s="47">
        <v>207</v>
      </c>
      <c r="H138" s="47">
        <v>214</v>
      </c>
      <c r="I138" s="47">
        <v>223</v>
      </c>
      <c r="J138" s="47">
        <v>231</v>
      </c>
      <c r="K138" s="47">
        <v>239</v>
      </c>
      <c r="L138" s="47">
        <v>245</v>
      </c>
      <c r="M138" s="47">
        <v>251</v>
      </c>
      <c r="N138" s="47">
        <v>258</v>
      </c>
      <c r="O138" s="47">
        <v>264</v>
      </c>
      <c r="P138" s="47">
        <v>270</v>
      </c>
      <c r="Q138" s="47">
        <v>279</v>
      </c>
      <c r="R138" s="47">
        <v>287</v>
      </c>
      <c r="S138" s="47">
        <v>294</v>
      </c>
      <c r="T138" s="47">
        <v>302</v>
      </c>
      <c r="U138" s="47">
        <v>310</v>
      </c>
      <c r="V138" s="47">
        <v>320</v>
      </c>
      <c r="W138" s="47">
        <v>328</v>
      </c>
      <c r="X138" s="47">
        <v>336</v>
      </c>
      <c r="Y138" s="47">
        <v>346</v>
      </c>
      <c r="Z138" s="47">
        <v>356</v>
      </c>
      <c r="AA138" s="47">
        <v>367</v>
      </c>
      <c r="AB138" s="47">
        <v>378</v>
      </c>
      <c r="AC138" s="47">
        <v>390</v>
      </c>
      <c r="AD138" s="47">
        <v>402</v>
      </c>
      <c r="AE138" s="47">
        <v>417</v>
      </c>
      <c r="AF138" s="47">
        <v>431</v>
      </c>
      <c r="AG138" s="47">
        <v>445</v>
      </c>
      <c r="AH138" s="47">
        <v>460</v>
      </c>
      <c r="AI138" s="46">
        <v>2.9000000000000001E-2</v>
      </c>
    </row>
    <row r="139" spans="1:35" ht="15" customHeight="1" x14ac:dyDescent="0.45">
      <c r="A139" s="26" t="s">
        <v>65</v>
      </c>
      <c r="B139" s="44" t="s">
        <v>9</v>
      </c>
      <c r="C139" s="47">
        <v>185</v>
      </c>
      <c r="D139" s="47">
        <v>183</v>
      </c>
      <c r="E139" s="47">
        <v>192</v>
      </c>
      <c r="F139" s="47">
        <v>204</v>
      </c>
      <c r="G139" s="47">
        <v>214</v>
      </c>
      <c r="H139" s="47">
        <v>227</v>
      </c>
      <c r="I139" s="47">
        <v>242</v>
      </c>
      <c r="J139" s="47">
        <v>258</v>
      </c>
      <c r="K139" s="47">
        <v>271</v>
      </c>
      <c r="L139" s="47">
        <v>284</v>
      </c>
      <c r="M139" s="47">
        <v>295</v>
      </c>
      <c r="N139" s="47">
        <v>305</v>
      </c>
      <c r="O139" s="47">
        <v>315</v>
      </c>
      <c r="P139" s="47">
        <v>327</v>
      </c>
      <c r="Q139" s="47">
        <v>341</v>
      </c>
      <c r="R139" s="47">
        <v>356</v>
      </c>
      <c r="S139" s="47">
        <v>369</v>
      </c>
      <c r="T139" s="47">
        <v>384</v>
      </c>
      <c r="U139" s="47">
        <v>399</v>
      </c>
      <c r="V139" s="47">
        <v>415</v>
      </c>
      <c r="W139" s="47">
        <v>431</v>
      </c>
      <c r="X139" s="47">
        <v>447</v>
      </c>
      <c r="Y139" s="47">
        <v>464</v>
      </c>
      <c r="Z139" s="47">
        <v>485</v>
      </c>
      <c r="AA139" s="47">
        <v>504</v>
      </c>
      <c r="AB139" s="47">
        <v>525</v>
      </c>
      <c r="AC139" s="47">
        <v>548</v>
      </c>
      <c r="AD139" s="47">
        <v>570</v>
      </c>
      <c r="AE139" s="47">
        <v>596</v>
      </c>
      <c r="AF139" s="47">
        <v>623</v>
      </c>
      <c r="AG139" s="47">
        <v>651</v>
      </c>
      <c r="AH139" s="47">
        <v>677</v>
      </c>
      <c r="AI139" s="46">
        <v>4.2999999999999997E-2</v>
      </c>
    </row>
    <row r="140" spans="1:35" ht="15" customHeight="1" x14ac:dyDescent="0.45">
      <c r="A140" s="26" t="s">
        <v>64</v>
      </c>
      <c r="B140" s="44" t="s">
        <v>16</v>
      </c>
      <c r="C140" s="47">
        <v>574</v>
      </c>
      <c r="D140" s="47">
        <v>582</v>
      </c>
      <c r="E140" s="47">
        <v>594</v>
      </c>
      <c r="F140" s="47">
        <v>606</v>
      </c>
      <c r="G140" s="47">
        <v>612</v>
      </c>
      <c r="H140" s="47">
        <v>617</v>
      </c>
      <c r="I140" s="47">
        <v>629</v>
      </c>
      <c r="J140" s="47">
        <v>647</v>
      </c>
      <c r="K140" s="47">
        <v>662</v>
      </c>
      <c r="L140" s="47">
        <v>680</v>
      </c>
      <c r="M140" s="47">
        <v>699</v>
      </c>
      <c r="N140" s="47">
        <v>728</v>
      </c>
      <c r="O140" s="47">
        <v>748</v>
      </c>
      <c r="P140" s="47">
        <v>767</v>
      </c>
      <c r="Q140" s="47">
        <v>794</v>
      </c>
      <c r="R140" s="47">
        <v>820</v>
      </c>
      <c r="S140" s="47">
        <v>843</v>
      </c>
      <c r="T140" s="47">
        <v>869</v>
      </c>
      <c r="U140" s="47">
        <v>891</v>
      </c>
      <c r="V140" s="47">
        <v>920</v>
      </c>
      <c r="W140" s="47">
        <v>951</v>
      </c>
      <c r="X140" s="47">
        <v>976</v>
      </c>
      <c r="Y140" s="47">
        <v>1007</v>
      </c>
      <c r="Z140" s="47">
        <v>1048</v>
      </c>
      <c r="AA140" s="47">
        <v>1084</v>
      </c>
      <c r="AB140" s="47">
        <v>1123</v>
      </c>
      <c r="AC140" s="47">
        <v>1170</v>
      </c>
      <c r="AD140" s="47">
        <v>1207</v>
      </c>
      <c r="AE140" s="47">
        <v>1261</v>
      </c>
      <c r="AF140" s="47">
        <v>1314</v>
      </c>
      <c r="AG140" s="47">
        <v>1365</v>
      </c>
      <c r="AH140" s="47">
        <v>1414</v>
      </c>
      <c r="AI140" s="46">
        <v>0.03</v>
      </c>
    </row>
    <row r="141" spans="1:35" ht="15" customHeight="1" x14ac:dyDescent="0.45">
      <c r="A141" s="26" t="s">
        <v>63</v>
      </c>
      <c r="B141" s="44" t="s">
        <v>27</v>
      </c>
      <c r="C141" s="47">
        <v>1203</v>
      </c>
      <c r="D141" s="47">
        <v>1204</v>
      </c>
      <c r="E141" s="47">
        <v>1242</v>
      </c>
      <c r="F141" s="47">
        <v>1279</v>
      </c>
      <c r="G141" s="47">
        <v>1308</v>
      </c>
      <c r="H141" s="47">
        <v>1342</v>
      </c>
      <c r="I141" s="47">
        <v>1387</v>
      </c>
      <c r="J141" s="47">
        <v>1440</v>
      </c>
      <c r="K141" s="47">
        <v>1486</v>
      </c>
      <c r="L141" s="47">
        <v>1531</v>
      </c>
      <c r="M141" s="47">
        <v>1576</v>
      </c>
      <c r="N141" s="47">
        <v>1632</v>
      </c>
      <c r="O141" s="47">
        <v>1676</v>
      </c>
      <c r="P141" s="47">
        <v>1721</v>
      </c>
      <c r="Q141" s="47">
        <v>1784</v>
      </c>
      <c r="R141" s="47">
        <v>1842</v>
      </c>
      <c r="S141" s="47">
        <v>1896</v>
      </c>
      <c r="T141" s="47">
        <v>1954</v>
      </c>
      <c r="U141" s="47">
        <v>2010</v>
      </c>
      <c r="V141" s="47">
        <v>2077</v>
      </c>
      <c r="W141" s="47">
        <v>2144</v>
      </c>
      <c r="X141" s="47">
        <v>2204</v>
      </c>
      <c r="Y141" s="47">
        <v>2275</v>
      </c>
      <c r="Z141" s="47">
        <v>2361</v>
      </c>
      <c r="AA141" s="47">
        <v>2440</v>
      </c>
      <c r="AB141" s="47">
        <v>2526</v>
      </c>
      <c r="AC141" s="47">
        <v>2623</v>
      </c>
      <c r="AD141" s="47">
        <v>2708</v>
      </c>
      <c r="AE141" s="47">
        <v>2821</v>
      </c>
      <c r="AF141" s="47">
        <v>2931</v>
      </c>
      <c r="AG141" s="47">
        <v>3040</v>
      </c>
      <c r="AH141" s="47">
        <v>3148</v>
      </c>
      <c r="AI141" s="46">
        <v>3.2000000000000001E-2</v>
      </c>
    </row>
    <row r="142" spans="1:35" ht="15" customHeight="1" x14ac:dyDescent="0.45">
      <c r="A142" s="26" t="s">
        <v>62</v>
      </c>
      <c r="B142" s="44" t="s">
        <v>28</v>
      </c>
      <c r="C142" s="47">
        <v>0</v>
      </c>
      <c r="D142" s="47">
        <v>0</v>
      </c>
      <c r="E142" s="47">
        <v>1</v>
      </c>
      <c r="F142" s="47">
        <v>1</v>
      </c>
      <c r="G142" s="47">
        <v>1</v>
      </c>
      <c r="H142" s="47">
        <v>1</v>
      </c>
      <c r="I142" s="47">
        <v>1</v>
      </c>
      <c r="J142" s="47">
        <v>1</v>
      </c>
      <c r="K142" s="47">
        <v>1</v>
      </c>
      <c r="L142" s="47">
        <v>1</v>
      </c>
      <c r="M142" s="47">
        <v>1</v>
      </c>
      <c r="N142" s="47">
        <v>1</v>
      </c>
      <c r="O142" s="47">
        <v>1</v>
      </c>
      <c r="P142" s="47">
        <v>1</v>
      </c>
      <c r="Q142" s="47">
        <v>1</v>
      </c>
      <c r="R142" s="47">
        <v>1</v>
      </c>
      <c r="S142" s="47">
        <v>1</v>
      </c>
      <c r="T142" s="47">
        <v>1</v>
      </c>
      <c r="U142" s="47">
        <v>1</v>
      </c>
      <c r="V142" s="47">
        <v>1</v>
      </c>
      <c r="W142" s="47">
        <v>1</v>
      </c>
      <c r="X142" s="47">
        <v>1</v>
      </c>
      <c r="Y142" s="47">
        <v>1</v>
      </c>
      <c r="Z142" s="47">
        <v>1</v>
      </c>
      <c r="AA142" s="47">
        <v>1</v>
      </c>
      <c r="AB142" s="47">
        <v>1</v>
      </c>
      <c r="AC142" s="47">
        <v>1</v>
      </c>
      <c r="AD142" s="47">
        <v>1</v>
      </c>
      <c r="AE142" s="47">
        <v>1</v>
      </c>
      <c r="AF142" s="47">
        <v>1</v>
      </c>
      <c r="AG142" s="47">
        <v>1</v>
      </c>
      <c r="AH142" s="47">
        <v>1</v>
      </c>
      <c r="AI142" s="46">
        <v>2.8000000000000001E-2</v>
      </c>
    </row>
    <row r="143" spans="1:35" ht="15" customHeight="1" x14ac:dyDescent="0.45">
      <c r="A143" s="26" t="s">
        <v>61</v>
      </c>
      <c r="B143" s="43" t="s">
        <v>29</v>
      </c>
      <c r="C143" s="48">
        <v>1203</v>
      </c>
      <c r="D143" s="48">
        <v>1205</v>
      </c>
      <c r="E143" s="48">
        <v>1243</v>
      </c>
      <c r="F143" s="48">
        <v>1280</v>
      </c>
      <c r="G143" s="48">
        <v>1309</v>
      </c>
      <c r="H143" s="48">
        <v>1342</v>
      </c>
      <c r="I143" s="48">
        <v>1387</v>
      </c>
      <c r="J143" s="48">
        <v>1441</v>
      </c>
      <c r="K143" s="48">
        <v>1487</v>
      </c>
      <c r="L143" s="48">
        <v>1532</v>
      </c>
      <c r="M143" s="48">
        <v>1576</v>
      </c>
      <c r="N143" s="48">
        <v>1633</v>
      </c>
      <c r="O143" s="48">
        <v>1677</v>
      </c>
      <c r="P143" s="48">
        <v>1722</v>
      </c>
      <c r="Q143" s="48">
        <v>1785</v>
      </c>
      <c r="R143" s="48">
        <v>1843</v>
      </c>
      <c r="S143" s="48">
        <v>1896</v>
      </c>
      <c r="T143" s="48">
        <v>1955</v>
      </c>
      <c r="U143" s="48">
        <v>2011</v>
      </c>
      <c r="V143" s="48">
        <v>2078</v>
      </c>
      <c r="W143" s="48">
        <v>2145</v>
      </c>
      <c r="X143" s="48">
        <v>2205</v>
      </c>
      <c r="Y143" s="48">
        <v>2276</v>
      </c>
      <c r="Z143" s="48">
        <v>2362</v>
      </c>
      <c r="AA143" s="48">
        <v>2441</v>
      </c>
      <c r="AB143" s="48">
        <v>2526</v>
      </c>
      <c r="AC143" s="48">
        <v>2624</v>
      </c>
      <c r="AD143" s="48">
        <v>2709</v>
      </c>
      <c r="AE143" s="48">
        <v>2822</v>
      </c>
      <c r="AF143" s="48">
        <v>2932</v>
      </c>
      <c r="AG143" s="48">
        <v>3041</v>
      </c>
      <c r="AH143" s="48">
        <v>3149</v>
      </c>
      <c r="AI143" s="49">
        <v>3.2000000000000001E-2</v>
      </c>
    </row>
    <row r="145" spans="2:35" ht="15" customHeight="1" thickBot="1" x14ac:dyDescent="0.5"/>
    <row r="146" spans="2:35" ht="15" customHeight="1" x14ac:dyDescent="0.45">
      <c r="B146" s="50" t="s">
        <v>32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2:35" ht="15" customHeight="1" x14ac:dyDescent="0.45">
      <c r="B147" s="27" t="s">
        <v>164</v>
      </c>
    </row>
    <row r="148" spans="2:35" ht="15" customHeight="1" x14ac:dyDescent="0.45">
      <c r="B148" s="27" t="s">
        <v>33</v>
      </c>
    </row>
    <row r="149" spans="2:35" ht="15" customHeight="1" x14ac:dyDescent="0.45">
      <c r="B149" s="27" t="s">
        <v>160</v>
      </c>
    </row>
    <row r="150" spans="2:35" ht="15" customHeight="1" x14ac:dyDescent="0.45">
      <c r="B150" s="27" t="s">
        <v>34</v>
      </c>
    </row>
    <row r="151" spans="2:35" ht="15" customHeight="1" x14ac:dyDescent="0.45">
      <c r="B151" s="27" t="s">
        <v>35</v>
      </c>
    </row>
    <row r="152" spans="2:35" ht="15" customHeight="1" x14ac:dyDescent="0.45">
      <c r="B152" s="27" t="s">
        <v>36</v>
      </c>
    </row>
    <row r="153" spans="2:35" ht="15" customHeight="1" x14ac:dyDescent="0.45">
      <c r="B153" s="27" t="s">
        <v>165</v>
      </c>
    </row>
    <row r="154" spans="2:35" ht="15" customHeight="1" x14ac:dyDescent="0.45">
      <c r="B154" s="27" t="s">
        <v>166</v>
      </c>
    </row>
    <row r="155" spans="2:35" ht="15" customHeight="1" x14ac:dyDescent="0.45">
      <c r="B155" s="27" t="s">
        <v>37</v>
      </c>
    </row>
    <row r="156" spans="2:35" ht="15" customHeight="1" x14ac:dyDescent="0.45">
      <c r="B156" s="27" t="s">
        <v>38</v>
      </c>
    </row>
    <row r="157" spans="2:35" ht="15" customHeight="1" x14ac:dyDescent="0.45">
      <c r="B157" s="27" t="s">
        <v>39</v>
      </c>
    </row>
    <row r="158" spans="2:35" ht="15" customHeight="1" x14ac:dyDescent="0.45">
      <c r="B158" s="27" t="s">
        <v>40</v>
      </c>
    </row>
    <row r="159" spans="2:35" ht="15" customHeight="1" x14ac:dyDescent="0.45">
      <c r="B159" s="27" t="s">
        <v>286</v>
      </c>
    </row>
    <row r="160" spans="2:35" ht="15" customHeight="1" x14ac:dyDescent="0.45">
      <c r="B160" s="27" t="s">
        <v>287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124"/>
  <sheetViews>
    <sheetView workbookViewId="0"/>
  </sheetViews>
  <sheetFormatPr defaultColWidth="9.1328125" defaultRowHeight="15" customHeight="1" x14ac:dyDescent="0.35"/>
  <cols>
    <col min="1" max="1" width="12" style="53" customWidth="1"/>
    <col min="2" max="2" width="45.73046875" style="53" customWidth="1"/>
    <col min="3" max="16384" width="9.1328125" style="53"/>
  </cols>
  <sheetData>
    <row r="1" spans="1:37" ht="15" customHeight="1" thickBot="1" x14ac:dyDescent="0.4">
      <c r="A1" s="60"/>
      <c r="B1" s="61" t="s">
        <v>278</v>
      </c>
      <c r="C1" s="62">
        <v>2019</v>
      </c>
      <c r="D1" s="62">
        <v>2020</v>
      </c>
      <c r="E1" s="62">
        <v>2021</v>
      </c>
      <c r="F1" s="62">
        <v>2022</v>
      </c>
      <c r="G1" s="62">
        <v>2023</v>
      </c>
      <c r="H1" s="62">
        <v>2024</v>
      </c>
      <c r="I1" s="62">
        <v>2025</v>
      </c>
      <c r="J1" s="62">
        <v>2026</v>
      </c>
      <c r="K1" s="62">
        <v>2027</v>
      </c>
      <c r="L1" s="62">
        <v>2028</v>
      </c>
      <c r="M1" s="62">
        <v>2029</v>
      </c>
      <c r="N1" s="62">
        <v>2030</v>
      </c>
      <c r="O1" s="62">
        <v>2031</v>
      </c>
      <c r="P1" s="62">
        <v>2032</v>
      </c>
      <c r="Q1" s="62">
        <v>2033</v>
      </c>
      <c r="R1" s="62">
        <v>2034</v>
      </c>
      <c r="S1" s="62">
        <v>2035</v>
      </c>
      <c r="T1" s="62">
        <v>2036</v>
      </c>
      <c r="U1" s="62">
        <v>2037</v>
      </c>
      <c r="V1" s="62">
        <v>2038</v>
      </c>
      <c r="W1" s="62">
        <v>2039</v>
      </c>
      <c r="X1" s="62">
        <v>2040</v>
      </c>
      <c r="Y1" s="62">
        <v>2041</v>
      </c>
      <c r="Z1" s="62">
        <v>2042</v>
      </c>
      <c r="AA1" s="62">
        <v>2043</v>
      </c>
      <c r="AB1" s="62">
        <v>2044</v>
      </c>
      <c r="AC1" s="62">
        <v>2045</v>
      </c>
      <c r="AD1" s="62">
        <v>2046</v>
      </c>
      <c r="AE1" s="62">
        <v>2047</v>
      </c>
      <c r="AF1" s="62">
        <v>2048</v>
      </c>
      <c r="AG1" s="62">
        <v>2049</v>
      </c>
      <c r="AH1" s="62">
        <v>2050</v>
      </c>
      <c r="AI1" s="60"/>
      <c r="AJ1" s="54"/>
    </row>
    <row r="2" spans="1:37" ht="15" customHeight="1" thickTop="1" x14ac:dyDescent="0.35">
      <c r="A2" s="60"/>
      <c r="B2" s="60"/>
      <c r="C2" s="74"/>
      <c r="D2" s="74"/>
      <c r="E2" s="74"/>
      <c r="F2" s="74"/>
      <c r="G2" s="74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</row>
    <row r="3" spans="1:37" ht="15" customHeight="1" x14ac:dyDescent="0.35">
      <c r="A3" s="60"/>
      <c r="B3" s="60"/>
      <c r="C3" s="74" t="s">
        <v>60</v>
      </c>
      <c r="D3" s="74" t="s">
        <v>279</v>
      </c>
      <c r="E3" s="74"/>
      <c r="F3" s="74"/>
      <c r="G3" s="74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</row>
    <row r="4" spans="1:37" ht="15" customHeight="1" x14ac:dyDescent="0.35">
      <c r="A4" s="60"/>
      <c r="B4" s="60"/>
      <c r="C4" s="74" t="s">
        <v>59</v>
      </c>
      <c r="D4" s="74" t="s">
        <v>280</v>
      </c>
      <c r="E4" s="74"/>
      <c r="F4" s="74"/>
      <c r="G4" s="74" t="s">
        <v>58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</row>
    <row r="5" spans="1:37" ht="15" customHeight="1" x14ac:dyDescent="0.35">
      <c r="A5" s="60"/>
      <c r="B5" s="60"/>
      <c r="C5" s="74" t="s">
        <v>57</v>
      </c>
      <c r="D5" s="74" t="s">
        <v>281</v>
      </c>
      <c r="E5" s="74"/>
      <c r="F5" s="74"/>
      <c r="G5" s="74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7" ht="15" customHeight="1" x14ac:dyDescent="0.35">
      <c r="A6" s="60"/>
      <c r="B6" s="60"/>
      <c r="C6" s="74" t="s">
        <v>56</v>
      </c>
      <c r="D6" s="74"/>
      <c r="E6" s="74" t="s">
        <v>282</v>
      </c>
      <c r="F6" s="74"/>
      <c r="G6" s="74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10" spans="1:37" ht="15" customHeight="1" x14ac:dyDescent="0.5">
      <c r="A10" s="63" t="s">
        <v>251</v>
      </c>
      <c r="B10" s="64" t="s">
        <v>250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7" ht="15" customHeight="1" x14ac:dyDescent="0.35">
      <c r="A11" s="60"/>
      <c r="B11" s="61" t="s">
        <v>288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7" ht="15" customHeight="1" x14ac:dyDescent="0.35">
      <c r="A12" s="60"/>
      <c r="B12" s="61" t="s">
        <v>1</v>
      </c>
      <c r="C12" s="65" t="s">
        <v>1</v>
      </c>
      <c r="D12" s="65" t="s">
        <v>1</v>
      </c>
      <c r="E12" s="65" t="s">
        <v>1</v>
      </c>
      <c r="F12" s="65" t="s">
        <v>1</v>
      </c>
      <c r="G12" s="65" t="s">
        <v>1</v>
      </c>
      <c r="H12" s="65" t="s">
        <v>1</v>
      </c>
      <c r="I12" s="65" t="s">
        <v>1</v>
      </c>
      <c r="J12" s="65" t="s">
        <v>1</v>
      </c>
      <c r="K12" s="65" t="s">
        <v>1</v>
      </c>
      <c r="L12" s="65" t="s">
        <v>1</v>
      </c>
      <c r="M12" s="65" t="s">
        <v>1</v>
      </c>
      <c r="N12" s="65" t="s">
        <v>1</v>
      </c>
      <c r="O12" s="65" t="s">
        <v>1</v>
      </c>
      <c r="P12" s="65" t="s">
        <v>1</v>
      </c>
      <c r="Q12" s="65" t="s">
        <v>1</v>
      </c>
      <c r="R12" s="65" t="s">
        <v>1</v>
      </c>
      <c r="S12" s="65" t="s">
        <v>1</v>
      </c>
      <c r="T12" s="65" t="s">
        <v>1</v>
      </c>
      <c r="U12" s="65" t="s">
        <v>1</v>
      </c>
      <c r="V12" s="65" t="s">
        <v>1</v>
      </c>
      <c r="W12" s="65" t="s">
        <v>1</v>
      </c>
      <c r="X12" s="65" t="s">
        <v>1</v>
      </c>
      <c r="Y12" s="65" t="s">
        <v>1</v>
      </c>
      <c r="Z12" s="65" t="s">
        <v>1</v>
      </c>
      <c r="AA12" s="65" t="s">
        <v>1</v>
      </c>
      <c r="AB12" s="65" t="s">
        <v>1</v>
      </c>
      <c r="AC12" s="65" t="s">
        <v>1</v>
      </c>
      <c r="AD12" s="65" t="s">
        <v>1</v>
      </c>
      <c r="AE12" s="65" t="s">
        <v>1</v>
      </c>
      <c r="AF12" s="65" t="s">
        <v>1</v>
      </c>
      <c r="AG12" s="65" t="s">
        <v>1</v>
      </c>
      <c r="AH12" s="65" t="s">
        <v>1</v>
      </c>
      <c r="AI12" s="65" t="s">
        <v>284</v>
      </c>
      <c r="AJ12" s="55"/>
      <c r="AK12" s="55"/>
    </row>
    <row r="13" spans="1:37" ht="15" customHeight="1" thickBot="1" x14ac:dyDescent="0.4">
      <c r="A13" s="60"/>
      <c r="B13" s="62" t="s">
        <v>249</v>
      </c>
      <c r="C13" s="62">
        <v>2019</v>
      </c>
      <c r="D13" s="62">
        <v>2020</v>
      </c>
      <c r="E13" s="62">
        <v>2021</v>
      </c>
      <c r="F13" s="62">
        <v>2022</v>
      </c>
      <c r="G13" s="62">
        <v>2023</v>
      </c>
      <c r="H13" s="62">
        <v>2024</v>
      </c>
      <c r="I13" s="62">
        <v>2025</v>
      </c>
      <c r="J13" s="62">
        <v>2026</v>
      </c>
      <c r="K13" s="62">
        <v>2027</v>
      </c>
      <c r="L13" s="62">
        <v>2028</v>
      </c>
      <c r="M13" s="62">
        <v>2029</v>
      </c>
      <c r="N13" s="62">
        <v>2030</v>
      </c>
      <c r="O13" s="62">
        <v>2031</v>
      </c>
      <c r="P13" s="62">
        <v>2032</v>
      </c>
      <c r="Q13" s="62">
        <v>2033</v>
      </c>
      <c r="R13" s="62">
        <v>2034</v>
      </c>
      <c r="S13" s="62">
        <v>2035</v>
      </c>
      <c r="T13" s="62">
        <v>2036</v>
      </c>
      <c r="U13" s="62">
        <v>2037</v>
      </c>
      <c r="V13" s="62">
        <v>2038</v>
      </c>
      <c r="W13" s="62">
        <v>2039</v>
      </c>
      <c r="X13" s="62">
        <v>2040</v>
      </c>
      <c r="Y13" s="62">
        <v>2041</v>
      </c>
      <c r="Z13" s="62">
        <v>2042</v>
      </c>
      <c r="AA13" s="62">
        <v>2043</v>
      </c>
      <c r="AB13" s="62">
        <v>2044</v>
      </c>
      <c r="AC13" s="62">
        <v>2045</v>
      </c>
      <c r="AD13" s="62">
        <v>2046</v>
      </c>
      <c r="AE13" s="62">
        <v>2047</v>
      </c>
      <c r="AF13" s="62">
        <v>2048</v>
      </c>
      <c r="AG13" s="62">
        <v>2049</v>
      </c>
      <c r="AH13" s="62">
        <v>2050</v>
      </c>
      <c r="AI13" s="62">
        <v>2050</v>
      </c>
      <c r="AJ13" s="54"/>
      <c r="AK13" s="54"/>
    </row>
    <row r="14" spans="1:37" ht="15" customHeight="1" thickTop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7" ht="15" customHeight="1" x14ac:dyDescent="0.35">
      <c r="A15" s="60"/>
      <c r="B15" s="66" t="s">
        <v>289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37" ht="15" customHeight="1" x14ac:dyDescent="0.45">
      <c r="A16" s="63" t="s">
        <v>248</v>
      </c>
      <c r="B16" s="67" t="s">
        <v>212</v>
      </c>
      <c r="C16" s="72">
        <v>63.371997999999998</v>
      </c>
      <c r="D16" s="72">
        <v>58.505806</v>
      </c>
      <c r="E16" s="72">
        <v>61.632210000000001</v>
      </c>
      <c r="F16" s="72">
        <v>64.001991000000004</v>
      </c>
      <c r="G16" s="72">
        <v>65.341621000000004</v>
      </c>
      <c r="H16" s="72">
        <v>67.003448000000006</v>
      </c>
      <c r="I16" s="72">
        <v>68.735039</v>
      </c>
      <c r="J16" s="72">
        <v>70.371643000000006</v>
      </c>
      <c r="K16" s="72">
        <v>71.580528000000001</v>
      </c>
      <c r="L16" s="72">
        <v>73.166756000000007</v>
      </c>
      <c r="M16" s="72">
        <v>74.728347999999997</v>
      </c>
      <c r="N16" s="72">
        <v>75.831558000000001</v>
      </c>
      <c r="O16" s="72">
        <v>77.375022999999999</v>
      </c>
      <c r="P16" s="72">
        <v>78.623016000000007</v>
      </c>
      <c r="Q16" s="72">
        <v>80.499656999999999</v>
      </c>
      <c r="R16" s="72">
        <v>81.877769000000001</v>
      </c>
      <c r="S16" s="72">
        <v>83.325171999999995</v>
      </c>
      <c r="T16" s="72">
        <v>84.876801</v>
      </c>
      <c r="U16" s="72">
        <v>86.175788999999995</v>
      </c>
      <c r="V16" s="72">
        <v>87.637855999999999</v>
      </c>
      <c r="W16" s="72">
        <v>89.162689</v>
      </c>
      <c r="X16" s="72">
        <v>90.480170999999999</v>
      </c>
      <c r="Y16" s="72">
        <v>91.638084000000006</v>
      </c>
      <c r="Z16" s="72">
        <v>93.707344000000006</v>
      </c>
      <c r="AA16" s="72">
        <v>94.894356000000002</v>
      </c>
      <c r="AB16" s="72">
        <v>96.306297000000001</v>
      </c>
      <c r="AC16" s="72">
        <v>97.762259999999998</v>
      </c>
      <c r="AD16" s="72">
        <v>99.024994000000007</v>
      </c>
      <c r="AE16" s="72">
        <v>100.73233</v>
      </c>
      <c r="AF16" s="72">
        <v>102.33839399999999</v>
      </c>
      <c r="AG16" s="72">
        <v>103.79858400000001</v>
      </c>
      <c r="AH16" s="72">
        <v>104.98382599999999</v>
      </c>
      <c r="AI16" s="69">
        <v>1.6417000000000001E-2</v>
      </c>
      <c r="AJ16" s="17"/>
      <c r="AK16" s="16"/>
    </row>
    <row r="17" spans="1:37" ht="15" customHeight="1" x14ac:dyDescent="0.45">
      <c r="A17" s="63" t="s">
        <v>247</v>
      </c>
      <c r="B17" s="67" t="s">
        <v>210</v>
      </c>
      <c r="C17" s="72">
        <v>56.261001999999998</v>
      </c>
      <c r="D17" s="72">
        <v>53.136775999999998</v>
      </c>
      <c r="E17" s="72">
        <v>58.231895000000002</v>
      </c>
      <c r="F17" s="72">
        <v>59.639107000000003</v>
      </c>
      <c r="G17" s="72">
        <v>60.805594999999997</v>
      </c>
      <c r="H17" s="72">
        <v>63.003368000000002</v>
      </c>
      <c r="I17" s="72">
        <v>64.557952999999998</v>
      </c>
      <c r="J17" s="72">
        <v>66.193848000000003</v>
      </c>
      <c r="K17" s="72">
        <v>67.774688999999995</v>
      </c>
      <c r="L17" s="72">
        <v>68.532477999999998</v>
      </c>
      <c r="M17" s="72">
        <v>70.067909</v>
      </c>
      <c r="N17" s="72">
        <v>71.338820999999996</v>
      </c>
      <c r="O17" s="72">
        <v>73.019858999999997</v>
      </c>
      <c r="P17" s="72">
        <v>73.873024000000001</v>
      </c>
      <c r="Q17" s="72">
        <v>76.580032000000003</v>
      </c>
      <c r="R17" s="72">
        <v>77.812531000000007</v>
      </c>
      <c r="S17" s="72">
        <v>79.355727999999999</v>
      </c>
      <c r="T17" s="72">
        <v>81.419929999999994</v>
      </c>
      <c r="U17" s="72">
        <v>81.804587999999995</v>
      </c>
      <c r="V17" s="72">
        <v>83.338547000000005</v>
      </c>
      <c r="W17" s="72">
        <v>84.788505999999998</v>
      </c>
      <c r="X17" s="72">
        <v>85.737099000000001</v>
      </c>
      <c r="Y17" s="72">
        <v>86.747519999999994</v>
      </c>
      <c r="Z17" s="72">
        <v>89.025313999999995</v>
      </c>
      <c r="AA17" s="72">
        <v>90.120521999999994</v>
      </c>
      <c r="AB17" s="72">
        <v>91.401298999999995</v>
      </c>
      <c r="AC17" s="72">
        <v>93.352012999999999</v>
      </c>
      <c r="AD17" s="72">
        <v>94.050811999999993</v>
      </c>
      <c r="AE17" s="72">
        <v>96.415947000000003</v>
      </c>
      <c r="AF17" s="72">
        <v>98.235748000000001</v>
      </c>
      <c r="AG17" s="72">
        <v>99.713111999999995</v>
      </c>
      <c r="AH17" s="72">
        <v>100.72344200000001</v>
      </c>
      <c r="AI17" s="69">
        <v>1.8964000000000002E-2</v>
      </c>
      <c r="AJ17" s="17"/>
      <c r="AK17" s="16"/>
    </row>
    <row r="18" spans="1:37" ht="15" customHeight="1" x14ac:dyDescent="0.45">
      <c r="A18" s="63" t="s">
        <v>246</v>
      </c>
      <c r="B18" s="67" t="s">
        <v>208</v>
      </c>
      <c r="C18" s="72">
        <v>56.764999000000003</v>
      </c>
      <c r="D18" s="72">
        <v>48.679512000000003</v>
      </c>
      <c r="E18" s="72">
        <v>58.646915</v>
      </c>
      <c r="F18" s="72">
        <v>60.673488999999996</v>
      </c>
      <c r="G18" s="72">
        <v>61.660038</v>
      </c>
      <c r="H18" s="72">
        <v>64.2286</v>
      </c>
      <c r="I18" s="72">
        <v>65.792182999999994</v>
      </c>
      <c r="J18" s="72">
        <v>65.918387999999993</v>
      </c>
      <c r="K18" s="72">
        <v>68.317535000000007</v>
      </c>
      <c r="L18" s="72">
        <v>67.795165999999995</v>
      </c>
      <c r="M18" s="72">
        <v>69.317443999999995</v>
      </c>
      <c r="N18" s="72">
        <v>70.407996999999995</v>
      </c>
      <c r="O18" s="72">
        <v>72.059760999999995</v>
      </c>
      <c r="P18" s="72">
        <v>72.439628999999996</v>
      </c>
      <c r="Q18" s="72">
        <v>76.389565000000005</v>
      </c>
      <c r="R18" s="72">
        <v>75.864440999999999</v>
      </c>
      <c r="S18" s="72">
        <v>77.173919999999995</v>
      </c>
      <c r="T18" s="72">
        <v>80.244118</v>
      </c>
      <c r="U18" s="72">
        <v>81.223990999999998</v>
      </c>
      <c r="V18" s="72">
        <v>82.636848000000001</v>
      </c>
      <c r="W18" s="72">
        <v>84.075264000000004</v>
      </c>
      <c r="X18" s="72">
        <v>86.369857999999994</v>
      </c>
      <c r="Y18" s="72">
        <v>87.327194000000006</v>
      </c>
      <c r="Z18" s="72">
        <v>89.690337999999997</v>
      </c>
      <c r="AA18" s="72">
        <v>90.550606000000002</v>
      </c>
      <c r="AB18" s="72">
        <v>91.734061999999994</v>
      </c>
      <c r="AC18" s="72">
        <v>93.845352000000005</v>
      </c>
      <c r="AD18" s="72">
        <v>94.779387999999997</v>
      </c>
      <c r="AE18" s="72">
        <v>96.823798999999994</v>
      </c>
      <c r="AF18" s="72">
        <v>98.096396999999996</v>
      </c>
      <c r="AG18" s="72">
        <v>99.421761000000004</v>
      </c>
      <c r="AH18" s="72">
        <v>100.464241</v>
      </c>
      <c r="AI18" s="69">
        <v>1.8585999999999998E-2</v>
      </c>
      <c r="AJ18" s="17"/>
      <c r="AK18" s="16"/>
    </row>
    <row r="19" spans="1:37" ht="15" customHeight="1" x14ac:dyDescent="0.45">
      <c r="A19" s="63" t="s">
        <v>245</v>
      </c>
      <c r="B19" s="67" t="s">
        <v>244</v>
      </c>
      <c r="C19" s="72">
        <v>7.1109960000000001</v>
      </c>
      <c r="D19" s="72">
        <v>5.3690300000000004</v>
      </c>
      <c r="E19" s="72">
        <v>3.4003139999999998</v>
      </c>
      <c r="F19" s="72">
        <v>4.3628850000000003</v>
      </c>
      <c r="G19" s="72">
        <v>4.5360259999999997</v>
      </c>
      <c r="H19" s="72">
        <v>4.0000799999999996</v>
      </c>
      <c r="I19" s="72">
        <v>4.1770860000000001</v>
      </c>
      <c r="J19" s="72">
        <v>4.1777949999999997</v>
      </c>
      <c r="K19" s="72">
        <v>3.8058399999999999</v>
      </c>
      <c r="L19" s="72">
        <v>4.634277</v>
      </c>
      <c r="M19" s="72">
        <v>4.6604390000000002</v>
      </c>
      <c r="N19" s="72">
        <v>4.492737</v>
      </c>
      <c r="O19" s="72">
        <v>4.3551640000000003</v>
      </c>
      <c r="P19" s="72">
        <v>4.7499919999999998</v>
      </c>
      <c r="Q19" s="72">
        <v>3.9196240000000002</v>
      </c>
      <c r="R19" s="72">
        <v>4.065239</v>
      </c>
      <c r="S19" s="72">
        <v>3.9694440000000002</v>
      </c>
      <c r="T19" s="72">
        <v>3.456871</v>
      </c>
      <c r="U19" s="72">
        <v>4.3712010000000001</v>
      </c>
      <c r="V19" s="72">
        <v>4.299309</v>
      </c>
      <c r="W19" s="72">
        <v>4.3741839999999996</v>
      </c>
      <c r="X19" s="72">
        <v>4.7430729999999999</v>
      </c>
      <c r="Y19" s="72">
        <v>4.8905640000000004</v>
      </c>
      <c r="Z19" s="72">
        <v>4.6820300000000001</v>
      </c>
      <c r="AA19" s="72">
        <v>4.7738339999999999</v>
      </c>
      <c r="AB19" s="72">
        <v>4.9049990000000001</v>
      </c>
      <c r="AC19" s="72">
        <v>4.4102480000000002</v>
      </c>
      <c r="AD19" s="72">
        <v>4.9741819999999999</v>
      </c>
      <c r="AE19" s="72">
        <v>4.3163830000000001</v>
      </c>
      <c r="AF19" s="72">
        <v>4.102646</v>
      </c>
      <c r="AG19" s="72">
        <v>4.0854720000000002</v>
      </c>
      <c r="AH19" s="72">
        <v>4.2603840000000002</v>
      </c>
      <c r="AI19" s="69">
        <v>-1.6389000000000001E-2</v>
      </c>
      <c r="AJ19" s="17"/>
      <c r="AK19" s="16"/>
    </row>
    <row r="21" spans="1:37" ht="15" customHeight="1" x14ac:dyDescent="0.35">
      <c r="A21" s="60"/>
      <c r="B21" s="66" t="s">
        <v>243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3" spans="1:37" ht="15" customHeight="1" x14ac:dyDescent="0.35">
      <c r="A23" s="60"/>
      <c r="B23" s="66" t="s">
        <v>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7" ht="15" customHeight="1" x14ac:dyDescent="0.45">
      <c r="A24" s="63" t="s">
        <v>242</v>
      </c>
      <c r="B24" s="67" t="s">
        <v>4</v>
      </c>
      <c r="C24" s="68">
        <v>1.95153</v>
      </c>
      <c r="D24" s="68">
        <v>1.9274450000000001</v>
      </c>
      <c r="E24" s="68">
        <v>1.960602</v>
      </c>
      <c r="F24" s="68">
        <v>2.0258129999999999</v>
      </c>
      <c r="G24" s="68">
        <v>2.0898080000000001</v>
      </c>
      <c r="H24" s="68">
        <v>2.1600549999999998</v>
      </c>
      <c r="I24" s="68">
        <v>2.2492350000000001</v>
      </c>
      <c r="J24" s="68">
        <v>2.3461439999999998</v>
      </c>
      <c r="K24" s="68">
        <v>2.423702</v>
      </c>
      <c r="L24" s="68">
        <v>2.4833409999999998</v>
      </c>
      <c r="M24" s="68">
        <v>2.5249999999999999</v>
      </c>
      <c r="N24" s="68">
        <v>2.5608430000000002</v>
      </c>
      <c r="O24" s="68">
        <v>2.5747599999999999</v>
      </c>
      <c r="P24" s="68">
        <v>2.5893609999999998</v>
      </c>
      <c r="Q24" s="68">
        <v>2.6186910000000001</v>
      </c>
      <c r="R24" s="68">
        <v>2.6490130000000001</v>
      </c>
      <c r="S24" s="68">
        <v>2.6823640000000002</v>
      </c>
      <c r="T24" s="68">
        <v>2.7199080000000002</v>
      </c>
      <c r="U24" s="68">
        <v>2.7611020000000002</v>
      </c>
      <c r="V24" s="68">
        <v>2.8028940000000002</v>
      </c>
      <c r="W24" s="68">
        <v>2.8434849999999998</v>
      </c>
      <c r="X24" s="68">
        <v>2.8810310000000001</v>
      </c>
      <c r="Y24" s="68">
        <v>2.9162819999999998</v>
      </c>
      <c r="Z24" s="68">
        <v>2.9596969999999998</v>
      </c>
      <c r="AA24" s="68">
        <v>3.0000049999999998</v>
      </c>
      <c r="AB24" s="68">
        <v>3.039447</v>
      </c>
      <c r="AC24" s="68">
        <v>3.078538</v>
      </c>
      <c r="AD24" s="68">
        <v>3.1166779999999998</v>
      </c>
      <c r="AE24" s="68">
        <v>3.1600929999999998</v>
      </c>
      <c r="AF24" s="68">
        <v>3.2061980000000001</v>
      </c>
      <c r="AG24" s="68">
        <v>3.2481550000000001</v>
      </c>
      <c r="AH24" s="68">
        <v>3.2876759999999998</v>
      </c>
      <c r="AI24" s="69">
        <v>1.6966999999999999E-2</v>
      </c>
      <c r="AJ24" s="17"/>
      <c r="AK24" s="16"/>
    </row>
    <row r="25" spans="1:37" ht="15" customHeight="1" x14ac:dyDescent="0.45">
      <c r="A25" s="63" t="s">
        <v>241</v>
      </c>
      <c r="B25" s="67" t="s">
        <v>5</v>
      </c>
      <c r="C25" s="68">
        <v>3.0089250000000001</v>
      </c>
      <c r="D25" s="68">
        <v>2.9279329999999999</v>
      </c>
      <c r="E25" s="68">
        <v>2.9736419999999999</v>
      </c>
      <c r="F25" s="68">
        <v>3.0516649999999998</v>
      </c>
      <c r="G25" s="68">
        <v>3.1067629999999999</v>
      </c>
      <c r="H25" s="68">
        <v>3.1986150000000002</v>
      </c>
      <c r="I25" s="68">
        <v>3.258257</v>
      </c>
      <c r="J25" s="68">
        <v>3.308532</v>
      </c>
      <c r="K25" s="68">
        <v>3.3128340000000001</v>
      </c>
      <c r="L25" s="68">
        <v>3.3594469999999998</v>
      </c>
      <c r="M25" s="68">
        <v>3.386463</v>
      </c>
      <c r="N25" s="68">
        <v>3.4018489999999999</v>
      </c>
      <c r="O25" s="68">
        <v>3.4392649999999998</v>
      </c>
      <c r="P25" s="68">
        <v>3.4621189999999999</v>
      </c>
      <c r="Q25" s="68">
        <v>3.50725</v>
      </c>
      <c r="R25" s="68">
        <v>3.536197</v>
      </c>
      <c r="S25" s="68">
        <v>3.565753</v>
      </c>
      <c r="T25" s="68">
        <v>3.599078</v>
      </c>
      <c r="U25" s="68">
        <v>3.6206960000000001</v>
      </c>
      <c r="V25" s="68">
        <v>3.6487599999999998</v>
      </c>
      <c r="W25" s="68">
        <v>3.6803409999999999</v>
      </c>
      <c r="X25" s="68">
        <v>3.6808369999999999</v>
      </c>
      <c r="Y25" s="68">
        <v>3.7069800000000002</v>
      </c>
      <c r="Z25" s="68">
        <v>3.757476</v>
      </c>
      <c r="AA25" s="68">
        <v>3.781371</v>
      </c>
      <c r="AB25" s="68">
        <v>3.8072270000000001</v>
      </c>
      <c r="AC25" s="68">
        <v>3.8559950000000001</v>
      </c>
      <c r="AD25" s="68">
        <v>3.861999</v>
      </c>
      <c r="AE25" s="68">
        <v>3.8977580000000001</v>
      </c>
      <c r="AF25" s="68">
        <v>3.9353479999999998</v>
      </c>
      <c r="AG25" s="68">
        <v>3.9597630000000001</v>
      </c>
      <c r="AH25" s="68">
        <v>3.977589</v>
      </c>
      <c r="AI25" s="69">
        <v>9.044E-3</v>
      </c>
      <c r="AJ25" s="17"/>
      <c r="AK25" s="16"/>
    </row>
    <row r="27" spans="1:37" ht="15" customHeight="1" x14ac:dyDescent="0.35">
      <c r="A27" s="60"/>
      <c r="B27" s="66" t="s">
        <v>8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37" ht="15" customHeight="1" x14ac:dyDescent="0.45">
      <c r="A28" s="63" t="s">
        <v>240</v>
      </c>
      <c r="B28" s="67" t="s">
        <v>5</v>
      </c>
      <c r="C28" s="68">
        <v>3.0205359999999999</v>
      </c>
      <c r="D28" s="68">
        <v>2.9389050000000001</v>
      </c>
      <c r="E28" s="68">
        <v>2.8501020000000001</v>
      </c>
      <c r="F28" s="68">
        <v>2.7924190000000002</v>
      </c>
      <c r="G28" s="68">
        <v>2.7124190000000001</v>
      </c>
      <c r="H28" s="68">
        <v>2.6680809999999999</v>
      </c>
      <c r="I28" s="68">
        <v>2.5893160000000002</v>
      </c>
      <c r="J28" s="68">
        <v>2.6416879999999998</v>
      </c>
      <c r="K28" s="68">
        <v>2.6467329999999998</v>
      </c>
      <c r="L28" s="68">
        <v>2.6939069999999998</v>
      </c>
      <c r="M28" s="68">
        <v>2.7215349999999998</v>
      </c>
      <c r="N28" s="68">
        <v>2.7789820000000001</v>
      </c>
      <c r="O28" s="68">
        <v>2.816446</v>
      </c>
      <c r="P28" s="68">
        <v>2.8395139999999999</v>
      </c>
      <c r="Q28" s="68">
        <v>2.8936199999999999</v>
      </c>
      <c r="R28" s="68">
        <v>2.9223870000000001</v>
      </c>
      <c r="S28" s="68">
        <v>2.9533930000000002</v>
      </c>
      <c r="T28" s="68">
        <v>2.9879669999999998</v>
      </c>
      <c r="U28" s="68">
        <v>3.0097510000000001</v>
      </c>
      <c r="V28" s="68">
        <v>3.038411</v>
      </c>
      <c r="W28" s="68">
        <v>3.0709939999999998</v>
      </c>
      <c r="X28" s="68">
        <v>3.0723210000000001</v>
      </c>
      <c r="Y28" s="68">
        <v>3.099145</v>
      </c>
      <c r="Z28" s="68">
        <v>3.1506940000000001</v>
      </c>
      <c r="AA28" s="68">
        <v>3.175611</v>
      </c>
      <c r="AB28" s="68">
        <v>3.2015660000000001</v>
      </c>
      <c r="AC28" s="68">
        <v>3.2527460000000001</v>
      </c>
      <c r="AD28" s="68">
        <v>3.2585350000000002</v>
      </c>
      <c r="AE28" s="68">
        <v>3.2975850000000002</v>
      </c>
      <c r="AF28" s="68">
        <v>3.3349259999999998</v>
      </c>
      <c r="AG28" s="68">
        <v>3.3605640000000001</v>
      </c>
      <c r="AH28" s="68">
        <v>3.3806319999999999</v>
      </c>
      <c r="AI28" s="69">
        <v>3.64E-3</v>
      </c>
      <c r="AJ28" s="17"/>
      <c r="AK28" s="16"/>
    </row>
    <row r="29" spans="1:37" ht="15" customHeight="1" x14ac:dyDescent="0.45">
      <c r="A29" s="63" t="s">
        <v>239</v>
      </c>
      <c r="B29" s="67" t="s">
        <v>10</v>
      </c>
      <c r="C29" s="68">
        <v>0.95195799999999997</v>
      </c>
      <c r="D29" s="68">
        <v>0.54184600000000005</v>
      </c>
      <c r="E29" s="68">
        <v>0.76149900000000004</v>
      </c>
      <c r="F29" s="68">
        <v>0.94235000000000002</v>
      </c>
      <c r="G29" s="68">
        <v>1.118109</v>
      </c>
      <c r="H29" s="68">
        <v>1.3097350000000001</v>
      </c>
      <c r="I29" s="68">
        <v>1.511196</v>
      </c>
      <c r="J29" s="68">
        <v>1.5105139999999999</v>
      </c>
      <c r="K29" s="68">
        <v>1.565728</v>
      </c>
      <c r="L29" s="68">
        <v>1.5549470000000001</v>
      </c>
      <c r="M29" s="68">
        <v>1.6212599999999999</v>
      </c>
      <c r="N29" s="68">
        <v>1.6437580000000001</v>
      </c>
      <c r="O29" s="68">
        <v>1.691487</v>
      </c>
      <c r="P29" s="68">
        <v>1.7070970000000001</v>
      </c>
      <c r="Q29" s="68">
        <v>1.7450479999999999</v>
      </c>
      <c r="R29" s="68">
        <v>1.7600279999999999</v>
      </c>
      <c r="S29" s="68">
        <v>1.796859</v>
      </c>
      <c r="T29" s="68">
        <v>1.8300559999999999</v>
      </c>
      <c r="U29" s="68">
        <v>1.8503620000000001</v>
      </c>
      <c r="V29" s="68">
        <v>1.8787929999999999</v>
      </c>
      <c r="W29" s="68">
        <v>1.9228270000000001</v>
      </c>
      <c r="X29" s="68">
        <v>1.971846</v>
      </c>
      <c r="Y29" s="68">
        <v>2.0185770000000001</v>
      </c>
      <c r="Z29" s="68">
        <v>2.0496210000000001</v>
      </c>
      <c r="AA29" s="68">
        <v>2.0818599999999998</v>
      </c>
      <c r="AB29" s="68">
        <v>2.1045669999999999</v>
      </c>
      <c r="AC29" s="68">
        <v>2.1169060000000002</v>
      </c>
      <c r="AD29" s="68">
        <v>2.1673909999999998</v>
      </c>
      <c r="AE29" s="68">
        <v>2.1732909999999999</v>
      </c>
      <c r="AF29" s="68">
        <v>2.1974930000000001</v>
      </c>
      <c r="AG29" s="68">
        <v>2.228297</v>
      </c>
      <c r="AH29" s="68">
        <v>2.2786080000000002</v>
      </c>
      <c r="AI29" s="69">
        <v>2.8555000000000001E-2</v>
      </c>
      <c r="AJ29" s="17"/>
      <c r="AK29" s="16"/>
    </row>
    <row r="30" spans="1:37" ht="15" customHeight="1" x14ac:dyDescent="0.45">
      <c r="A30" s="63" t="s">
        <v>238</v>
      </c>
      <c r="B30" s="67" t="s">
        <v>290</v>
      </c>
      <c r="C30" s="72">
        <v>39.982253999999998</v>
      </c>
      <c r="D30" s="72">
        <v>22.757542000000001</v>
      </c>
      <c r="E30" s="72">
        <v>31.982965</v>
      </c>
      <c r="F30" s="72">
        <v>39.578693000000001</v>
      </c>
      <c r="G30" s="72">
        <v>46.960574999999999</v>
      </c>
      <c r="H30" s="72">
        <v>55.008884000000002</v>
      </c>
      <c r="I30" s="72">
        <v>63.470238000000002</v>
      </c>
      <c r="J30" s="72">
        <v>63.441566000000002</v>
      </c>
      <c r="K30" s="72">
        <v>65.760574000000005</v>
      </c>
      <c r="L30" s="72">
        <v>65.307793000000004</v>
      </c>
      <c r="M30" s="72">
        <v>68.092934</v>
      </c>
      <c r="N30" s="72">
        <v>69.037818999999999</v>
      </c>
      <c r="O30" s="72">
        <v>71.042434999999998</v>
      </c>
      <c r="P30" s="72">
        <v>71.698074000000005</v>
      </c>
      <c r="Q30" s="72">
        <v>73.292000000000002</v>
      </c>
      <c r="R30" s="72">
        <v>73.921188000000001</v>
      </c>
      <c r="S30" s="72">
        <v>75.468070999999995</v>
      </c>
      <c r="T30" s="72">
        <v>76.862365999999994</v>
      </c>
      <c r="U30" s="72">
        <v>77.715202000000005</v>
      </c>
      <c r="V30" s="72">
        <v>78.909285999999994</v>
      </c>
      <c r="W30" s="72">
        <v>80.758735999999999</v>
      </c>
      <c r="X30" s="72">
        <v>82.817535000000007</v>
      </c>
      <c r="Y30" s="72">
        <v>84.780227999999994</v>
      </c>
      <c r="Z30" s="72">
        <v>86.084091000000001</v>
      </c>
      <c r="AA30" s="72">
        <v>87.438102999999998</v>
      </c>
      <c r="AB30" s="72">
        <v>88.391807999999997</v>
      </c>
      <c r="AC30" s="72">
        <v>88.910049000000001</v>
      </c>
      <c r="AD30" s="72">
        <v>91.030417999999997</v>
      </c>
      <c r="AE30" s="72">
        <v>91.278221000000002</v>
      </c>
      <c r="AF30" s="72">
        <v>92.294692999999995</v>
      </c>
      <c r="AG30" s="72">
        <v>93.588454999999996</v>
      </c>
      <c r="AH30" s="72">
        <v>95.701530000000005</v>
      </c>
      <c r="AI30" s="69">
        <v>2.8555000000000001E-2</v>
      </c>
      <c r="AJ30" s="17"/>
      <c r="AK30" s="16"/>
    </row>
    <row r="32" spans="1:37" ht="15" customHeight="1" x14ac:dyDescent="0.35">
      <c r="A32" s="60"/>
      <c r="B32" s="66" t="s">
        <v>201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37" ht="15" customHeight="1" x14ac:dyDescent="0.45">
      <c r="A33" s="63" t="s">
        <v>237</v>
      </c>
      <c r="B33" s="67" t="s">
        <v>4</v>
      </c>
      <c r="C33" s="68">
        <v>1.1561520000000001</v>
      </c>
      <c r="D33" s="68">
        <v>1.0555950000000001</v>
      </c>
      <c r="E33" s="68">
        <v>1.1070800000000001</v>
      </c>
      <c r="F33" s="68">
        <v>1.177967</v>
      </c>
      <c r="G33" s="68">
        <v>1.2216800000000001</v>
      </c>
      <c r="H33" s="68">
        <v>1.271428</v>
      </c>
      <c r="I33" s="68">
        <v>1.344306</v>
      </c>
      <c r="J33" s="68">
        <v>1.414812</v>
      </c>
      <c r="K33" s="68">
        <v>1.4490510000000001</v>
      </c>
      <c r="L33" s="68">
        <v>1.4698009999999999</v>
      </c>
      <c r="M33" s="68">
        <v>1.4790829999999999</v>
      </c>
      <c r="N33" s="68">
        <v>1.471606</v>
      </c>
      <c r="O33" s="68">
        <v>1.47295</v>
      </c>
      <c r="P33" s="68">
        <v>1.4816549999999999</v>
      </c>
      <c r="Q33" s="68">
        <v>1.5086759999999999</v>
      </c>
      <c r="R33" s="68">
        <v>1.532179</v>
      </c>
      <c r="S33" s="68">
        <v>1.5566120000000001</v>
      </c>
      <c r="T33" s="68">
        <v>1.584565</v>
      </c>
      <c r="U33" s="68">
        <v>1.614619</v>
      </c>
      <c r="V33" s="68">
        <v>1.6425909999999999</v>
      </c>
      <c r="W33" s="68">
        <v>1.667983</v>
      </c>
      <c r="X33" s="68">
        <v>1.689678</v>
      </c>
      <c r="Y33" s="68">
        <v>1.7102520000000001</v>
      </c>
      <c r="Z33" s="68">
        <v>1.7447189999999999</v>
      </c>
      <c r="AA33" s="68">
        <v>1.769331</v>
      </c>
      <c r="AB33" s="68">
        <v>1.7940510000000001</v>
      </c>
      <c r="AC33" s="68">
        <v>1.819096</v>
      </c>
      <c r="AD33" s="68">
        <v>1.843126</v>
      </c>
      <c r="AE33" s="68">
        <v>1.8756839999999999</v>
      </c>
      <c r="AF33" s="68">
        <v>1.908717</v>
      </c>
      <c r="AG33" s="68">
        <v>1.9332510000000001</v>
      </c>
      <c r="AH33" s="68">
        <v>1.956728</v>
      </c>
      <c r="AI33" s="69">
        <v>1.7118000000000001E-2</v>
      </c>
      <c r="AJ33" s="17"/>
      <c r="AK33" s="16"/>
    </row>
    <row r="34" spans="1:37" ht="15" customHeight="1" x14ac:dyDescent="0.45">
      <c r="A34" s="63" t="s">
        <v>236</v>
      </c>
      <c r="B34" s="67" t="s">
        <v>5</v>
      </c>
      <c r="C34" s="68">
        <v>3.010132</v>
      </c>
      <c r="D34" s="68">
        <v>2.9285450000000002</v>
      </c>
      <c r="E34" s="68">
        <v>2.8431340000000001</v>
      </c>
      <c r="F34" s="68">
        <v>2.7879399999999999</v>
      </c>
      <c r="G34" s="68">
        <v>2.7107519999999998</v>
      </c>
      <c r="H34" s="68">
        <v>2.668828</v>
      </c>
      <c r="I34" s="68">
        <v>2.590347</v>
      </c>
      <c r="J34" s="68">
        <v>2.645594</v>
      </c>
      <c r="K34" s="68">
        <v>2.652542</v>
      </c>
      <c r="L34" s="68">
        <v>2.7001930000000001</v>
      </c>
      <c r="M34" s="68">
        <v>2.7292990000000001</v>
      </c>
      <c r="N34" s="68">
        <v>2.7460290000000001</v>
      </c>
      <c r="O34" s="68">
        <v>2.784456</v>
      </c>
      <c r="P34" s="68">
        <v>2.808522</v>
      </c>
      <c r="Q34" s="68">
        <v>2.857742</v>
      </c>
      <c r="R34" s="68">
        <v>2.8866849999999999</v>
      </c>
      <c r="S34" s="68">
        <v>2.9187460000000001</v>
      </c>
      <c r="T34" s="68">
        <v>2.9535010000000002</v>
      </c>
      <c r="U34" s="68">
        <v>2.9759880000000001</v>
      </c>
      <c r="V34" s="68">
        <v>3.0047839999999999</v>
      </c>
      <c r="W34" s="68">
        <v>3.0375429999999999</v>
      </c>
      <c r="X34" s="68">
        <v>3.039355</v>
      </c>
      <c r="Y34" s="68">
        <v>3.0661450000000001</v>
      </c>
      <c r="Z34" s="68">
        <v>3.1184229999999999</v>
      </c>
      <c r="AA34" s="68">
        <v>3.143294</v>
      </c>
      <c r="AB34" s="68">
        <v>3.1703060000000001</v>
      </c>
      <c r="AC34" s="68">
        <v>3.2227139999999999</v>
      </c>
      <c r="AD34" s="68">
        <v>3.2272099999999999</v>
      </c>
      <c r="AE34" s="68">
        <v>3.2666659999999998</v>
      </c>
      <c r="AF34" s="68">
        <v>3.3023159999999998</v>
      </c>
      <c r="AG34" s="68">
        <v>3.3276590000000001</v>
      </c>
      <c r="AH34" s="68">
        <v>3.3493650000000001</v>
      </c>
      <c r="AI34" s="69">
        <v>3.4510000000000001E-3</v>
      </c>
      <c r="AJ34" s="17"/>
      <c r="AK34" s="16"/>
    </row>
    <row r="35" spans="1:37" ht="15" customHeight="1" x14ac:dyDescent="0.45">
      <c r="A35" s="63" t="s">
        <v>235</v>
      </c>
      <c r="B35" s="67" t="s">
        <v>10</v>
      </c>
      <c r="C35" s="68">
        <v>0.97050499999999995</v>
      </c>
      <c r="D35" s="68">
        <v>0.54158799999999996</v>
      </c>
      <c r="E35" s="68">
        <v>0.78850399999999998</v>
      </c>
      <c r="F35" s="68">
        <v>1.0445420000000001</v>
      </c>
      <c r="G35" s="68">
        <v>1.281426</v>
      </c>
      <c r="H35" s="68">
        <v>1.54461</v>
      </c>
      <c r="I35" s="68">
        <v>1.799202</v>
      </c>
      <c r="J35" s="68">
        <v>1.79451</v>
      </c>
      <c r="K35" s="68">
        <v>1.863051</v>
      </c>
      <c r="L35" s="68">
        <v>1.8392740000000001</v>
      </c>
      <c r="M35" s="68">
        <v>1.907076</v>
      </c>
      <c r="N35" s="68">
        <v>1.9370529999999999</v>
      </c>
      <c r="O35" s="68">
        <v>1.98837</v>
      </c>
      <c r="P35" s="68">
        <v>2.0003220000000002</v>
      </c>
      <c r="Q35" s="68">
        <v>2.0356839999999998</v>
      </c>
      <c r="R35" s="68">
        <v>2.0463300000000002</v>
      </c>
      <c r="S35" s="68">
        <v>2.0828419999999999</v>
      </c>
      <c r="T35" s="68">
        <v>2.1167440000000002</v>
      </c>
      <c r="U35" s="68">
        <v>2.1467130000000001</v>
      </c>
      <c r="V35" s="68">
        <v>2.1754220000000002</v>
      </c>
      <c r="W35" s="68">
        <v>2.2199930000000001</v>
      </c>
      <c r="X35" s="68">
        <v>2.2722519999999999</v>
      </c>
      <c r="Y35" s="68">
        <v>2.3164150000000001</v>
      </c>
      <c r="Z35" s="68">
        <v>2.3503479999999999</v>
      </c>
      <c r="AA35" s="68">
        <v>2.3812129999999998</v>
      </c>
      <c r="AB35" s="68">
        <v>2.4049239999999998</v>
      </c>
      <c r="AC35" s="68">
        <v>2.4180510000000002</v>
      </c>
      <c r="AD35" s="68">
        <v>2.4671759999999998</v>
      </c>
      <c r="AE35" s="68">
        <v>2.474116</v>
      </c>
      <c r="AF35" s="68">
        <v>2.4989509999999999</v>
      </c>
      <c r="AG35" s="68">
        <v>2.5296699999999999</v>
      </c>
      <c r="AH35" s="68">
        <v>2.576365</v>
      </c>
      <c r="AI35" s="69">
        <v>3.1995000000000003E-2</v>
      </c>
      <c r="AJ35" s="17"/>
      <c r="AK35" s="16"/>
    </row>
    <row r="36" spans="1:37" ht="15" customHeight="1" x14ac:dyDescent="0.45">
      <c r="A36" s="63" t="s">
        <v>234</v>
      </c>
      <c r="B36" s="67" t="s">
        <v>290</v>
      </c>
      <c r="C36" s="72">
        <v>40.761203999999999</v>
      </c>
      <c r="D36" s="72">
        <v>22.746689</v>
      </c>
      <c r="E36" s="72">
        <v>33.117148999999998</v>
      </c>
      <c r="F36" s="72">
        <v>43.870776999999997</v>
      </c>
      <c r="G36" s="72">
        <v>53.819889000000003</v>
      </c>
      <c r="H36" s="72">
        <v>64.873633999999996</v>
      </c>
      <c r="I36" s="72">
        <v>75.566474999999997</v>
      </c>
      <c r="J36" s="72">
        <v>75.369408000000007</v>
      </c>
      <c r="K36" s="72">
        <v>78.248154</v>
      </c>
      <c r="L36" s="72">
        <v>77.249527</v>
      </c>
      <c r="M36" s="72">
        <v>80.097176000000005</v>
      </c>
      <c r="N36" s="72">
        <v>81.356232000000006</v>
      </c>
      <c r="O36" s="72">
        <v>83.511550999999997</v>
      </c>
      <c r="P36" s="72">
        <v>84.013519000000002</v>
      </c>
      <c r="Q36" s="72">
        <v>85.498726000000005</v>
      </c>
      <c r="R36" s="72">
        <v>85.945847000000001</v>
      </c>
      <c r="S36" s="72">
        <v>87.479377999999997</v>
      </c>
      <c r="T36" s="72">
        <v>88.903244000000001</v>
      </c>
      <c r="U36" s="72">
        <v>90.161934000000002</v>
      </c>
      <c r="V36" s="72">
        <v>91.367714000000007</v>
      </c>
      <c r="W36" s="72">
        <v>93.239722999999998</v>
      </c>
      <c r="X36" s="72">
        <v>95.434569999999994</v>
      </c>
      <c r="Y36" s="72">
        <v>97.289421000000004</v>
      </c>
      <c r="Z36" s="72">
        <v>98.714622000000006</v>
      </c>
      <c r="AA36" s="72">
        <v>100.01095599999999</v>
      </c>
      <c r="AB36" s="72">
        <v>101.006798</v>
      </c>
      <c r="AC36" s="72">
        <v>101.558121</v>
      </c>
      <c r="AD36" s="72">
        <v>103.621407</v>
      </c>
      <c r="AE36" s="72">
        <v>103.912857</v>
      </c>
      <c r="AF36" s="72">
        <v>104.95594800000001</v>
      </c>
      <c r="AG36" s="72">
        <v>106.246117</v>
      </c>
      <c r="AH36" s="72">
        <v>108.207314</v>
      </c>
      <c r="AI36" s="69">
        <v>3.1995000000000003E-2</v>
      </c>
      <c r="AJ36" s="17"/>
      <c r="AK36" s="16"/>
    </row>
    <row r="38" spans="1:37" ht="15" customHeight="1" x14ac:dyDescent="0.35">
      <c r="A38" s="60"/>
      <c r="B38" s="66" t="s">
        <v>16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7" ht="15" customHeight="1" x14ac:dyDescent="0.45">
      <c r="A39" s="63" t="s">
        <v>233</v>
      </c>
      <c r="B39" s="67" t="s">
        <v>4</v>
      </c>
      <c r="C39" s="68">
        <v>1.519323</v>
      </c>
      <c r="D39" s="68">
        <v>1.42116</v>
      </c>
      <c r="E39" s="68">
        <v>1.4632270000000001</v>
      </c>
      <c r="F39" s="68">
        <v>1.5264219999999999</v>
      </c>
      <c r="G39" s="68">
        <v>1.566503</v>
      </c>
      <c r="H39" s="68">
        <v>1.6108130000000001</v>
      </c>
      <c r="I39" s="68">
        <v>1.6741220000000001</v>
      </c>
      <c r="J39" s="68">
        <v>1.7352080000000001</v>
      </c>
      <c r="K39" s="68">
        <v>1.765703</v>
      </c>
      <c r="L39" s="68">
        <v>1.7840149999999999</v>
      </c>
      <c r="M39" s="68">
        <v>1.7923260000000001</v>
      </c>
      <c r="N39" s="68">
        <v>1.835572</v>
      </c>
      <c r="O39" s="68">
        <v>1.8362879999999999</v>
      </c>
      <c r="P39" s="68">
        <v>1.8431059999999999</v>
      </c>
      <c r="Q39" s="68">
        <v>1.8718889999999999</v>
      </c>
      <c r="R39" s="68">
        <v>1.8910979999999999</v>
      </c>
      <c r="S39" s="68">
        <v>1.911016</v>
      </c>
      <c r="T39" s="68">
        <v>1.9338340000000001</v>
      </c>
      <c r="U39" s="68">
        <v>1.958278</v>
      </c>
      <c r="V39" s="68">
        <v>1.9809330000000001</v>
      </c>
      <c r="W39" s="68">
        <v>2.0013399999999999</v>
      </c>
      <c r="X39" s="68">
        <v>2.0186380000000002</v>
      </c>
      <c r="Y39" s="68">
        <v>2.0348269999999999</v>
      </c>
      <c r="Z39" s="68">
        <v>2.0617079999999999</v>
      </c>
      <c r="AA39" s="68">
        <v>2.0811190000000002</v>
      </c>
      <c r="AB39" s="68">
        <v>2.1003409999999998</v>
      </c>
      <c r="AC39" s="68">
        <v>2.1196670000000002</v>
      </c>
      <c r="AD39" s="68">
        <v>2.1382050000000001</v>
      </c>
      <c r="AE39" s="68">
        <v>2.1630690000000001</v>
      </c>
      <c r="AF39" s="68">
        <v>2.1884199999999998</v>
      </c>
      <c r="AG39" s="68">
        <v>2.2072970000000001</v>
      </c>
      <c r="AH39" s="68">
        <v>2.225171</v>
      </c>
      <c r="AI39" s="69">
        <v>1.2385E-2</v>
      </c>
      <c r="AJ39" s="17"/>
      <c r="AK39" s="16"/>
    </row>
    <row r="40" spans="1:37" ht="15" customHeight="1" x14ac:dyDescent="0.45">
      <c r="A40" s="63" t="s">
        <v>232</v>
      </c>
      <c r="B40" s="67" t="s">
        <v>17</v>
      </c>
      <c r="C40" s="68">
        <v>2.3293599999999999</v>
      </c>
      <c r="D40" s="68">
        <v>2.3014429999999999</v>
      </c>
      <c r="E40" s="68">
        <v>2.8392770000000001</v>
      </c>
      <c r="F40" s="68">
        <v>2.6985209999999999</v>
      </c>
      <c r="G40" s="68">
        <v>2.7166839999999999</v>
      </c>
      <c r="H40" s="68">
        <v>2.707379</v>
      </c>
      <c r="I40" s="68">
        <v>2.6449739999999999</v>
      </c>
      <c r="J40" s="68">
        <v>2.6519910000000002</v>
      </c>
      <c r="K40" s="68">
        <v>2.6733880000000001</v>
      </c>
      <c r="L40" s="68">
        <v>2.6983609999999998</v>
      </c>
      <c r="M40" s="68">
        <v>2.7257500000000001</v>
      </c>
      <c r="N40" s="68">
        <v>2.8533620000000002</v>
      </c>
      <c r="O40" s="68">
        <v>2.8847179999999999</v>
      </c>
      <c r="P40" s="68">
        <v>2.8999609999999998</v>
      </c>
      <c r="Q40" s="68">
        <v>2.9625910000000002</v>
      </c>
      <c r="R40" s="68">
        <v>3.0088189999999999</v>
      </c>
      <c r="S40" s="68">
        <v>3.1113949999999999</v>
      </c>
      <c r="T40" s="68">
        <v>3.1005250000000002</v>
      </c>
      <c r="U40" s="68">
        <v>3.1169730000000002</v>
      </c>
      <c r="V40" s="68">
        <v>3.2053880000000001</v>
      </c>
      <c r="W40" s="68">
        <v>3.3008479999999998</v>
      </c>
      <c r="X40" s="68">
        <v>3.380296</v>
      </c>
      <c r="Y40" s="68">
        <v>3.4094739999999999</v>
      </c>
      <c r="Z40" s="68">
        <v>3.5579139999999998</v>
      </c>
      <c r="AA40" s="68">
        <v>3.6011549999999999</v>
      </c>
      <c r="AB40" s="68">
        <v>3.6401650000000001</v>
      </c>
      <c r="AC40" s="68">
        <v>3.680517</v>
      </c>
      <c r="AD40" s="68">
        <v>3.7272919999999998</v>
      </c>
      <c r="AE40" s="68">
        <v>4.0306850000000001</v>
      </c>
      <c r="AF40" s="68">
        <v>4.1336250000000003</v>
      </c>
      <c r="AG40" s="68">
        <v>4.1381309999999996</v>
      </c>
      <c r="AH40" s="68">
        <v>4.1666189999999999</v>
      </c>
      <c r="AI40" s="69">
        <v>1.8935E-2</v>
      </c>
      <c r="AJ40" s="17"/>
      <c r="AK40" s="16"/>
    </row>
    <row r="41" spans="1:37" ht="15" customHeight="1" x14ac:dyDescent="0.45">
      <c r="A41" s="63" t="s">
        <v>231</v>
      </c>
      <c r="B41" s="67" t="s">
        <v>194</v>
      </c>
      <c r="C41" s="68">
        <v>1.3820220000000001</v>
      </c>
      <c r="D41" s="68">
        <v>1.3456490000000001</v>
      </c>
      <c r="E41" s="68">
        <v>1.4028890000000001</v>
      </c>
      <c r="F41" s="68">
        <v>1.474135</v>
      </c>
      <c r="G41" s="68">
        <v>1.4606079999999999</v>
      </c>
      <c r="H41" s="68">
        <v>1.453668</v>
      </c>
      <c r="I41" s="68">
        <v>1.5032319999999999</v>
      </c>
      <c r="J41" s="68">
        <v>1.518432</v>
      </c>
      <c r="K41" s="68">
        <v>1.5641039999999999</v>
      </c>
      <c r="L41" s="68">
        <v>1.6226480000000001</v>
      </c>
      <c r="M41" s="68">
        <v>1.657689</v>
      </c>
      <c r="N41" s="68">
        <v>1.749368</v>
      </c>
      <c r="O41" s="68">
        <v>1.7549809999999999</v>
      </c>
      <c r="P41" s="68">
        <v>1.7608790000000001</v>
      </c>
      <c r="Q41" s="68">
        <v>1.7647299999999999</v>
      </c>
      <c r="R41" s="68">
        <v>1.7559229999999999</v>
      </c>
      <c r="S41" s="68">
        <v>1.7625470000000001</v>
      </c>
      <c r="T41" s="68">
        <v>1.7668539999999999</v>
      </c>
      <c r="U41" s="68">
        <v>1.7747329999999999</v>
      </c>
      <c r="V41" s="68">
        <v>1.7809280000000001</v>
      </c>
      <c r="W41" s="68">
        <v>1.8044990000000001</v>
      </c>
      <c r="X41" s="68">
        <v>1.812236</v>
      </c>
      <c r="Y41" s="68">
        <v>1.818087</v>
      </c>
      <c r="Z41" s="68">
        <v>1.8550310000000001</v>
      </c>
      <c r="AA41" s="68">
        <v>1.8782559999999999</v>
      </c>
      <c r="AB41" s="68">
        <v>1.9169149999999999</v>
      </c>
      <c r="AC41" s="68">
        <v>1.9108309999999999</v>
      </c>
      <c r="AD41" s="68">
        <v>1.942604</v>
      </c>
      <c r="AE41" s="68">
        <v>1.985425</v>
      </c>
      <c r="AF41" s="68">
        <v>2.0071680000000001</v>
      </c>
      <c r="AG41" s="68">
        <v>2.0574970000000001</v>
      </c>
      <c r="AH41" s="68">
        <v>2.1555550000000001</v>
      </c>
      <c r="AI41" s="69">
        <v>1.4442E-2</v>
      </c>
      <c r="AJ41" s="17"/>
      <c r="AK41" s="16"/>
    </row>
    <row r="42" spans="1:37" ht="15" customHeight="1" x14ac:dyDescent="0.45">
      <c r="A42" s="63" t="s">
        <v>230</v>
      </c>
      <c r="B42" s="67" t="s">
        <v>18</v>
      </c>
      <c r="C42" s="68">
        <v>2.667821</v>
      </c>
      <c r="D42" s="68">
        <v>2.64161</v>
      </c>
      <c r="E42" s="68">
        <v>2.6443370000000002</v>
      </c>
      <c r="F42" s="68">
        <v>2.6447820000000002</v>
      </c>
      <c r="G42" s="68">
        <v>2.6339389999999998</v>
      </c>
      <c r="H42" s="68">
        <v>2.5986470000000002</v>
      </c>
      <c r="I42" s="68">
        <v>2.627421</v>
      </c>
      <c r="J42" s="68">
        <v>2.6489530000000001</v>
      </c>
      <c r="K42" s="68">
        <v>2.6805880000000002</v>
      </c>
      <c r="L42" s="68">
        <v>2.6934100000000001</v>
      </c>
      <c r="M42" s="68">
        <v>2.7282999999999999</v>
      </c>
      <c r="N42" s="68">
        <v>2.8120669999999999</v>
      </c>
      <c r="O42" s="68">
        <v>2.830978</v>
      </c>
      <c r="P42" s="68">
        <v>2.8553410000000001</v>
      </c>
      <c r="Q42" s="68">
        <v>2.9054350000000002</v>
      </c>
      <c r="R42" s="68">
        <v>2.9513189999999998</v>
      </c>
      <c r="S42" s="68">
        <v>2.981379</v>
      </c>
      <c r="T42" s="68">
        <v>3.0165229999999998</v>
      </c>
      <c r="U42" s="68">
        <v>3.0252829999999999</v>
      </c>
      <c r="V42" s="68">
        <v>3.0579109999999998</v>
      </c>
      <c r="W42" s="68">
        <v>3.0983939999999999</v>
      </c>
      <c r="X42" s="68">
        <v>3.108914</v>
      </c>
      <c r="Y42" s="68">
        <v>3.1306609999999999</v>
      </c>
      <c r="Z42" s="68">
        <v>3.178531</v>
      </c>
      <c r="AA42" s="68">
        <v>3.2038869999999999</v>
      </c>
      <c r="AB42" s="68">
        <v>3.228723</v>
      </c>
      <c r="AC42" s="68">
        <v>3.2699579999999999</v>
      </c>
      <c r="AD42" s="68">
        <v>3.2796799999999999</v>
      </c>
      <c r="AE42" s="68">
        <v>3.3363260000000001</v>
      </c>
      <c r="AF42" s="68">
        <v>3.374393</v>
      </c>
      <c r="AG42" s="68">
        <v>3.4033039999999999</v>
      </c>
      <c r="AH42" s="68">
        <v>3.4278719999999998</v>
      </c>
      <c r="AI42" s="69">
        <v>8.1189999999999995E-3</v>
      </c>
      <c r="AJ42" s="17"/>
      <c r="AK42" s="16"/>
    </row>
    <row r="43" spans="1:37" ht="15" customHeight="1" x14ac:dyDescent="0.45">
      <c r="A43" s="63" t="s">
        <v>229</v>
      </c>
      <c r="B43" s="67" t="s">
        <v>19</v>
      </c>
      <c r="C43" s="68">
        <v>1.976542</v>
      </c>
      <c r="D43" s="68">
        <v>1.9506760000000001</v>
      </c>
      <c r="E43" s="68">
        <v>1.9534389999999999</v>
      </c>
      <c r="F43" s="68">
        <v>1.981519</v>
      </c>
      <c r="G43" s="68">
        <v>1.995884</v>
      </c>
      <c r="H43" s="68">
        <v>2.0495670000000001</v>
      </c>
      <c r="I43" s="68">
        <v>2.0593270000000001</v>
      </c>
      <c r="J43" s="68">
        <v>2.1209150000000001</v>
      </c>
      <c r="K43" s="68">
        <v>2.124838</v>
      </c>
      <c r="L43" s="68">
        <v>2.1889780000000001</v>
      </c>
      <c r="M43" s="68">
        <v>2.217425</v>
      </c>
      <c r="N43" s="68">
        <v>2.2497509999999998</v>
      </c>
      <c r="O43" s="68">
        <v>2.2967339999999998</v>
      </c>
      <c r="P43" s="68">
        <v>2.3203019999999999</v>
      </c>
      <c r="Q43" s="68">
        <v>2.373818</v>
      </c>
      <c r="R43" s="68">
        <v>2.41222</v>
      </c>
      <c r="S43" s="68">
        <v>2.448677</v>
      </c>
      <c r="T43" s="68">
        <v>2.4817170000000002</v>
      </c>
      <c r="U43" s="68">
        <v>2.5142790000000002</v>
      </c>
      <c r="V43" s="68">
        <v>2.5420569999999998</v>
      </c>
      <c r="W43" s="68">
        <v>2.5794169999999998</v>
      </c>
      <c r="X43" s="68">
        <v>2.5917219999999999</v>
      </c>
      <c r="Y43" s="68">
        <v>2.6257769999999998</v>
      </c>
      <c r="Z43" s="68">
        <v>2.6776680000000002</v>
      </c>
      <c r="AA43" s="68">
        <v>2.7055099999999999</v>
      </c>
      <c r="AB43" s="68">
        <v>2.737298</v>
      </c>
      <c r="AC43" s="68">
        <v>2.7945739999999999</v>
      </c>
      <c r="AD43" s="68">
        <v>2.8016510000000001</v>
      </c>
      <c r="AE43" s="68">
        <v>2.8586710000000002</v>
      </c>
      <c r="AF43" s="68">
        <v>2.905011</v>
      </c>
      <c r="AG43" s="68">
        <v>2.9385020000000002</v>
      </c>
      <c r="AH43" s="68">
        <v>2.9509319999999999</v>
      </c>
      <c r="AI43" s="69">
        <v>1.3011999999999999E-2</v>
      </c>
      <c r="AJ43" s="17"/>
      <c r="AK43" s="16"/>
    </row>
    <row r="44" spans="1:37" ht="15" customHeight="1" x14ac:dyDescent="0.45">
      <c r="A44" s="63" t="s">
        <v>228</v>
      </c>
      <c r="B44" s="67" t="s">
        <v>20</v>
      </c>
      <c r="C44" s="68">
        <v>3.0399669999999999</v>
      </c>
      <c r="D44" s="68">
        <v>2.9344049999999999</v>
      </c>
      <c r="E44" s="68">
        <v>2.9493360000000002</v>
      </c>
      <c r="F44" s="68">
        <v>2.9949479999999999</v>
      </c>
      <c r="G44" s="68">
        <v>3.0121190000000002</v>
      </c>
      <c r="H44" s="68">
        <v>3.0663870000000002</v>
      </c>
      <c r="I44" s="68">
        <v>3.0845769999999999</v>
      </c>
      <c r="J44" s="68">
        <v>3.1412900000000001</v>
      </c>
      <c r="K44" s="68">
        <v>3.1493359999999999</v>
      </c>
      <c r="L44" s="68">
        <v>3.1974529999999999</v>
      </c>
      <c r="M44" s="68">
        <v>3.2269950000000001</v>
      </c>
      <c r="N44" s="68">
        <v>3.2938559999999999</v>
      </c>
      <c r="O44" s="68">
        <v>3.3310569999999999</v>
      </c>
      <c r="P44" s="68">
        <v>3.3550689999999999</v>
      </c>
      <c r="Q44" s="68">
        <v>3.4091459999999998</v>
      </c>
      <c r="R44" s="68">
        <v>3.4365450000000002</v>
      </c>
      <c r="S44" s="68">
        <v>3.4674489999999998</v>
      </c>
      <c r="T44" s="68">
        <v>3.5024649999999999</v>
      </c>
      <c r="U44" s="68">
        <v>3.527104</v>
      </c>
      <c r="V44" s="68">
        <v>3.5561530000000001</v>
      </c>
      <c r="W44" s="68">
        <v>3.5872730000000002</v>
      </c>
      <c r="X44" s="68">
        <v>3.5866609999999999</v>
      </c>
      <c r="Y44" s="68">
        <v>3.6097619999999999</v>
      </c>
      <c r="Z44" s="68">
        <v>3.662671</v>
      </c>
      <c r="AA44" s="68">
        <v>3.6861480000000002</v>
      </c>
      <c r="AB44" s="68">
        <v>3.7137150000000001</v>
      </c>
      <c r="AC44" s="68">
        <v>3.7645810000000002</v>
      </c>
      <c r="AD44" s="68">
        <v>3.7666650000000002</v>
      </c>
      <c r="AE44" s="68">
        <v>3.8030430000000002</v>
      </c>
      <c r="AF44" s="68">
        <v>3.8359009999999998</v>
      </c>
      <c r="AG44" s="68">
        <v>3.8594680000000001</v>
      </c>
      <c r="AH44" s="68">
        <v>3.8806039999999999</v>
      </c>
      <c r="AI44" s="69">
        <v>7.9070000000000008E-3</v>
      </c>
      <c r="AJ44" s="17"/>
      <c r="AK44" s="16"/>
    </row>
    <row r="45" spans="1:37" ht="15" customHeight="1" x14ac:dyDescent="0.45">
      <c r="A45" s="63" t="s">
        <v>227</v>
      </c>
      <c r="B45" s="67" t="s">
        <v>10</v>
      </c>
      <c r="C45" s="68">
        <v>1.433724</v>
      </c>
      <c r="D45" s="68">
        <v>1.5820860000000001</v>
      </c>
      <c r="E45" s="68">
        <v>1.559733</v>
      </c>
      <c r="F45" s="68">
        <v>1.525112</v>
      </c>
      <c r="G45" s="68">
        <v>1.334384</v>
      </c>
      <c r="H45" s="68">
        <v>1.3785609999999999</v>
      </c>
      <c r="I45" s="68">
        <v>1.415656</v>
      </c>
      <c r="J45" s="68">
        <v>1.512586</v>
      </c>
      <c r="K45" s="68">
        <v>1.6337029999999999</v>
      </c>
      <c r="L45" s="68">
        <v>1.690064</v>
      </c>
      <c r="M45" s="68">
        <v>1.7326649999999999</v>
      </c>
      <c r="N45" s="68">
        <v>1.6490370000000001</v>
      </c>
      <c r="O45" s="68">
        <v>1.682237</v>
      </c>
      <c r="P45" s="68">
        <v>1.692061</v>
      </c>
      <c r="Q45" s="68">
        <v>1.730383</v>
      </c>
      <c r="R45" s="68">
        <v>1.7503629999999999</v>
      </c>
      <c r="S45" s="68">
        <v>1.854967</v>
      </c>
      <c r="T45" s="68">
        <v>1.9201010000000001</v>
      </c>
      <c r="U45" s="68">
        <v>1.9342429999999999</v>
      </c>
      <c r="V45" s="68">
        <v>2.019558</v>
      </c>
      <c r="W45" s="68">
        <v>2.0435759999999998</v>
      </c>
      <c r="X45" s="68">
        <v>2.070103</v>
      </c>
      <c r="Y45" s="68">
        <v>2.0870540000000002</v>
      </c>
      <c r="Z45" s="68">
        <v>2.090897</v>
      </c>
      <c r="AA45" s="68">
        <v>2.1875239999999998</v>
      </c>
      <c r="AB45" s="68">
        <v>2.2257829999999998</v>
      </c>
      <c r="AC45" s="68">
        <v>2.2297509999999998</v>
      </c>
      <c r="AD45" s="68">
        <v>2.324173</v>
      </c>
      <c r="AE45" s="68">
        <v>2.3688099999999999</v>
      </c>
      <c r="AF45" s="68">
        <v>2.3996330000000001</v>
      </c>
      <c r="AG45" s="68">
        <v>2.4285329999999998</v>
      </c>
      <c r="AH45" s="68">
        <v>2.3442340000000002</v>
      </c>
      <c r="AI45" s="69">
        <v>1.5987000000000001E-2</v>
      </c>
      <c r="AJ45" s="17"/>
      <c r="AK45" s="16"/>
    </row>
    <row r="46" spans="1:37" ht="15" customHeight="1" x14ac:dyDescent="0.45">
      <c r="A46" s="63" t="s">
        <v>226</v>
      </c>
      <c r="B46" s="67" t="s">
        <v>290</v>
      </c>
      <c r="C46" s="72">
        <v>60.216419000000002</v>
      </c>
      <c r="D46" s="72">
        <v>66.447593999999995</v>
      </c>
      <c r="E46" s="72">
        <v>65.508788999999993</v>
      </c>
      <c r="F46" s="72">
        <v>64.054717999999994</v>
      </c>
      <c r="G46" s="72">
        <v>56.044128000000001</v>
      </c>
      <c r="H46" s="72">
        <v>57.899577999999998</v>
      </c>
      <c r="I46" s="72">
        <v>59.457541999999997</v>
      </c>
      <c r="J46" s="72">
        <v>63.528629000000002</v>
      </c>
      <c r="K46" s="72">
        <v>68.615547000000007</v>
      </c>
      <c r="L46" s="72">
        <v>70.982688999999993</v>
      </c>
      <c r="M46" s="72">
        <v>72.771941999999996</v>
      </c>
      <c r="N46" s="72">
        <v>69.259544000000005</v>
      </c>
      <c r="O46" s="72">
        <v>70.653946000000005</v>
      </c>
      <c r="P46" s="72">
        <v>71.066574000000003</v>
      </c>
      <c r="Q46" s="72">
        <v>72.676094000000006</v>
      </c>
      <c r="R46" s="72">
        <v>73.515265999999997</v>
      </c>
      <c r="S46" s="72">
        <v>77.908614999999998</v>
      </c>
      <c r="T46" s="72">
        <v>80.644233999999997</v>
      </c>
      <c r="U46" s="72">
        <v>81.238204999999994</v>
      </c>
      <c r="V46" s="72">
        <v>84.821433999999996</v>
      </c>
      <c r="W46" s="72">
        <v>85.830214999999995</v>
      </c>
      <c r="X46" s="72">
        <v>86.944321000000002</v>
      </c>
      <c r="Y46" s="72">
        <v>87.656288000000004</v>
      </c>
      <c r="Z46" s="72">
        <v>87.817688000000004</v>
      </c>
      <c r="AA46" s="72">
        <v>91.875998999999993</v>
      </c>
      <c r="AB46" s="72">
        <v>93.482879999999994</v>
      </c>
      <c r="AC46" s="72">
        <v>93.649529000000001</v>
      </c>
      <c r="AD46" s="72">
        <v>97.615264999999994</v>
      </c>
      <c r="AE46" s="72">
        <v>99.490027999999995</v>
      </c>
      <c r="AF46" s="72">
        <v>100.784599</v>
      </c>
      <c r="AG46" s="72">
        <v>101.998375</v>
      </c>
      <c r="AH46" s="72">
        <v>98.457847999999998</v>
      </c>
      <c r="AI46" s="69">
        <v>1.5987000000000001E-2</v>
      </c>
      <c r="AJ46" s="17"/>
      <c r="AK46" s="16"/>
    </row>
    <row r="48" spans="1:37" ht="15" customHeight="1" x14ac:dyDescent="0.35">
      <c r="A48" s="60"/>
      <c r="B48" s="66" t="s">
        <v>189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1:37" ht="15" customHeight="1" x14ac:dyDescent="0.45">
      <c r="A49" s="63" t="s">
        <v>225</v>
      </c>
      <c r="B49" s="67" t="s">
        <v>5</v>
      </c>
      <c r="C49" s="68">
        <v>3.0106920000000001</v>
      </c>
      <c r="D49" s="68">
        <v>2.9296700000000002</v>
      </c>
      <c r="E49" s="68">
        <v>2.8277860000000001</v>
      </c>
      <c r="F49" s="68">
        <v>2.749066</v>
      </c>
      <c r="G49" s="68">
        <v>2.6558850000000001</v>
      </c>
      <c r="H49" s="68">
        <v>2.6002550000000002</v>
      </c>
      <c r="I49" s="68">
        <v>2.5090059999999998</v>
      </c>
      <c r="J49" s="68">
        <v>2.5399210000000001</v>
      </c>
      <c r="K49" s="68">
        <v>2.5334289999999999</v>
      </c>
      <c r="L49" s="68">
        <v>2.5739649999999998</v>
      </c>
      <c r="M49" s="68">
        <v>2.6002299999999998</v>
      </c>
      <c r="N49" s="68">
        <v>2.6139100000000002</v>
      </c>
      <c r="O49" s="68">
        <v>2.6379410000000001</v>
      </c>
      <c r="P49" s="68">
        <v>2.6584729999999999</v>
      </c>
      <c r="Q49" s="68">
        <v>2.710102</v>
      </c>
      <c r="R49" s="68">
        <v>2.744075</v>
      </c>
      <c r="S49" s="68">
        <v>2.7771279999999998</v>
      </c>
      <c r="T49" s="68">
        <v>2.8150469999999999</v>
      </c>
      <c r="U49" s="68">
        <v>2.8350420000000001</v>
      </c>
      <c r="V49" s="68">
        <v>2.8482810000000001</v>
      </c>
      <c r="W49" s="68">
        <v>2.8824369999999999</v>
      </c>
      <c r="X49" s="68">
        <v>2.8892000000000002</v>
      </c>
      <c r="Y49" s="68">
        <v>2.9166949999999998</v>
      </c>
      <c r="Z49" s="68">
        <v>2.9686849999999998</v>
      </c>
      <c r="AA49" s="68">
        <v>2.9904929999999998</v>
      </c>
      <c r="AB49" s="68">
        <v>3.0165299999999999</v>
      </c>
      <c r="AC49" s="68">
        <v>3.0712809999999999</v>
      </c>
      <c r="AD49" s="68">
        <v>3.0831629999999999</v>
      </c>
      <c r="AE49" s="68">
        <v>3.133991</v>
      </c>
      <c r="AF49" s="68">
        <v>3.1819920000000002</v>
      </c>
      <c r="AG49" s="68">
        <v>3.2138209999999998</v>
      </c>
      <c r="AH49" s="68">
        <v>3.2346349999999999</v>
      </c>
      <c r="AI49" s="69">
        <v>2.317E-3</v>
      </c>
      <c r="AJ49" s="17"/>
      <c r="AK49" s="16"/>
    </row>
    <row r="50" spans="1:37" ht="15" customHeight="1" x14ac:dyDescent="0.45">
      <c r="A50" s="63" t="s">
        <v>224</v>
      </c>
      <c r="B50" s="67" t="s">
        <v>10</v>
      </c>
      <c r="C50" s="68">
        <v>1.8562190000000001</v>
      </c>
      <c r="D50" s="68">
        <v>1.729479</v>
      </c>
      <c r="E50" s="68">
        <v>1.9999119999999999</v>
      </c>
      <c r="F50" s="68">
        <v>2.0042789999999999</v>
      </c>
      <c r="G50" s="68">
        <v>1.993779</v>
      </c>
      <c r="H50" s="68">
        <v>2.009747</v>
      </c>
      <c r="I50" s="68">
        <v>2.036276</v>
      </c>
      <c r="J50" s="68">
        <v>2.05376</v>
      </c>
      <c r="K50" s="68">
        <v>2.0970520000000001</v>
      </c>
      <c r="L50" s="68">
        <v>2.098881</v>
      </c>
      <c r="M50" s="68">
        <v>2.1568719999999999</v>
      </c>
      <c r="N50" s="68">
        <v>2.1889449999999999</v>
      </c>
      <c r="O50" s="68">
        <v>2.2283110000000002</v>
      </c>
      <c r="P50" s="68">
        <v>2.2495940000000001</v>
      </c>
      <c r="Q50" s="68">
        <v>2.289231</v>
      </c>
      <c r="R50" s="68">
        <v>2.3138489999999998</v>
      </c>
      <c r="S50" s="68">
        <v>2.3451</v>
      </c>
      <c r="T50" s="68">
        <v>2.3730820000000001</v>
      </c>
      <c r="U50" s="68">
        <v>2.4005260000000002</v>
      </c>
      <c r="V50" s="68">
        <v>2.4263430000000001</v>
      </c>
      <c r="W50" s="68">
        <v>2.4607760000000001</v>
      </c>
      <c r="X50" s="68">
        <v>2.4928270000000001</v>
      </c>
      <c r="Y50" s="68">
        <v>2.5093320000000001</v>
      </c>
      <c r="Z50" s="68">
        <v>2.5348760000000001</v>
      </c>
      <c r="AA50" s="68">
        <v>2.5397150000000002</v>
      </c>
      <c r="AB50" s="68">
        <v>2.5367839999999999</v>
      </c>
      <c r="AC50" s="68">
        <v>2.5215019999999999</v>
      </c>
      <c r="AD50" s="68">
        <v>2.5592700000000002</v>
      </c>
      <c r="AE50" s="68">
        <v>2.5824020000000001</v>
      </c>
      <c r="AF50" s="68">
        <v>2.617966</v>
      </c>
      <c r="AG50" s="68">
        <v>2.651799</v>
      </c>
      <c r="AH50" s="68">
        <v>2.689562</v>
      </c>
      <c r="AI50" s="69">
        <v>1.2034E-2</v>
      </c>
      <c r="AJ50" s="17"/>
      <c r="AK50" s="16"/>
    </row>
    <row r="51" spans="1:37" ht="15" customHeight="1" x14ac:dyDescent="0.45">
      <c r="A51" s="63" t="s">
        <v>223</v>
      </c>
      <c r="B51" s="67" t="s">
        <v>290</v>
      </c>
      <c r="C51" s="72">
        <v>77.961189000000005</v>
      </c>
      <c r="D51" s="72">
        <v>72.638137999999998</v>
      </c>
      <c r="E51" s="72">
        <v>83.996291999999997</v>
      </c>
      <c r="F51" s="72">
        <v>84.179703000000003</v>
      </c>
      <c r="G51" s="72">
        <v>83.738701000000006</v>
      </c>
      <c r="H51" s="72">
        <v>84.409385999999998</v>
      </c>
      <c r="I51" s="72">
        <v>85.523598000000007</v>
      </c>
      <c r="J51" s="72">
        <v>86.257926999999995</v>
      </c>
      <c r="K51" s="72">
        <v>88.076164000000006</v>
      </c>
      <c r="L51" s="72">
        <v>88.153000000000006</v>
      </c>
      <c r="M51" s="72">
        <v>90.588622999999998</v>
      </c>
      <c r="N51" s="72">
        <v>91.935676999999998</v>
      </c>
      <c r="O51" s="72">
        <v>93.589066000000003</v>
      </c>
      <c r="P51" s="72">
        <v>94.482971000000006</v>
      </c>
      <c r="Q51" s="72">
        <v>96.147696999999994</v>
      </c>
      <c r="R51" s="72">
        <v>97.181647999999996</v>
      </c>
      <c r="S51" s="72">
        <v>98.494185999999999</v>
      </c>
      <c r="T51" s="72">
        <v>99.669433999999995</v>
      </c>
      <c r="U51" s="72">
        <v>100.822075</v>
      </c>
      <c r="V51" s="72">
        <v>101.906403</v>
      </c>
      <c r="W51" s="72">
        <v>103.352592</v>
      </c>
      <c r="X51" s="72">
        <v>104.698746</v>
      </c>
      <c r="Y51" s="72">
        <v>105.39196</v>
      </c>
      <c r="Z51" s="72">
        <v>106.464806</v>
      </c>
      <c r="AA51" s="72">
        <v>106.668015</v>
      </c>
      <c r="AB51" s="72">
        <v>106.544922</v>
      </c>
      <c r="AC51" s="72">
        <v>105.903099</v>
      </c>
      <c r="AD51" s="72">
        <v>107.489357</v>
      </c>
      <c r="AE51" s="72">
        <v>108.460899</v>
      </c>
      <c r="AF51" s="72">
        <v>109.954582</v>
      </c>
      <c r="AG51" s="72">
        <v>111.37556499999999</v>
      </c>
      <c r="AH51" s="72">
        <v>112.961617</v>
      </c>
      <c r="AI51" s="69">
        <v>1.2034E-2</v>
      </c>
      <c r="AJ51" s="17"/>
      <c r="AK51" s="16"/>
    </row>
    <row r="53" spans="1:37" ht="15" customHeight="1" x14ac:dyDescent="0.35">
      <c r="A53" s="60"/>
      <c r="B53" s="66" t="s">
        <v>222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 spans="1:37" ht="15" customHeight="1" x14ac:dyDescent="0.45">
      <c r="A54" s="63" t="s">
        <v>221</v>
      </c>
      <c r="B54" s="67" t="s">
        <v>4</v>
      </c>
      <c r="C54" s="68">
        <v>1.6912499999999999</v>
      </c>
      <c r="D54" s="68">
        <v>1.625348</v>
      </c>
      <c r="E54" s="68">
        <v>1.658989</v>
      </c>
      <c r="F54" s="68">
        <v>1.7254529999999999</v>
      </c>
      <c r="G54" s="68">
        <v>1.778958</v>
      </c>
      <c r="H54" s="68">
        <v>1.8372200000000001</v>
      </c>
      <c r="I54" s="68">
        <v>1.9149910000000001</v>
      </c>
      <c r="J54" s="68">
        <v>1.9948459999999999</v>
      </c>
      <c r="K54" s="68">
        <v>2.04806</v>
      </c>
      <c r="L54" s="68">
        <v>2.0847449999999998</v>
      </c>
      <c r="M54" s="68">
        <v>2.1068159999999998</v>
      </c>
      <c r="N54" s="68">
        <v>2.1221329999999998</v>
      </c>
      <c r="O54" s="68">
        <v>2.1254209999999998</v>
      </c>
      <c r="P54" s="68">
        <v>2.1327630000000002</v>
      </c>
      <c r="Q54" s="68">
        <v>2.1578179999999998</v>
      </c>
      <c r="R54" s="68">
        <v>2.1808049999999999</v>
      </c>
      <c r="S54" s="68">
        <v>2.2058870000000002</v>
      </c>
      <c r="T54" s="68">
        <v>2.2350080000000001</v>
      </c>
      <c r="U54" s="68">
        <v>2.266721</v>
      </c>
      <c r="V54" s="68">
        <v>2.2976480000000001</v>
      </c>
      <c r="W54" s="68">
        <v>2.3268149999999999</v>
      </c>
      <c r="X54" s="68">
        <v>2.3524319999999999</v>
      </c>
      <c r="Y54" s="68">
        <v>2.376274</v>
      </c>
      <c r="Z54" s="68">
        <v>2.4108909999999999</v>
      </c>
      <c r="AA54" s="68">
        <v>2.4389989999999999</v>
      </c>
      <c r="AB54" s="68">
        <v>2.4663979999999999</v>
      </c>
      <c r="AC54" s="68">
        <v>2.4936210000000001</v>
      </c>
      <c r="AD54" s="68">
        <v>2.5199349999999998</v>
      </c>
      <c r="AE54" s="68">
        <v>2.5529799999999998</v>
      </c>
      <c r="AF54" s="68">
        <v>2.5876429999999999</v>
      </c>
      <c r="AG54" s="68">
        <v>2.616053</v>
      </c>
      <c r="AH54" s="68">
        <v>2.6427990000000001</v>
      </c>
      <c r="AI54" s="69">
        <v>1.4503E-2</v>
      </c>
      <c r="AJ54" s="17"/>
      <c r="AK54" s="16"/>
    </row>
    <row r="55" spans="1:37" ht="15" customHeight="1" x14ac:dyDescent="0.45">
      <c r="A55" s="63" t="s">
        <v>220</v>
      </c>
      <c r="B55" s="67" t="s">
        <v>18</v>
      </c>
      <c r="C55" s="68">
        <v>2.6656010000000001</v>
      </c>
      <c r="D55" s="68">
        <v>2.6399789999999999</v>
      </c>
      <c r="E55" s="68">
        <v>2.6431900000000002</v>
      </c>
      <c r="F55" s="68">
        <v>2.6441300000000001</v>
      </c>
      <c r="G55" s="68">
        <v>2.633867</v>
      </c>
      <c r="H55" s="68">
        <v>2.5992510000000002</v>
      </c>
      <c r="I55" s="68">
        <v>2.6286719999999999</v>
      </c>
      <c r="J55" s="68">
        <v>2.650331</v>
      </c>
      <c r="K55" s="68">
        <v>2.682016</v>
      </c>
      <c r="L55" s="68">
        <v>2.6949529999999999</v>
      </c>
      <c r="M55" s="68">
        <v>2.7298939999999998</v>
      </c>
      <c r="N55" s="68">
        <v>2.8137409999999998</v>
      </c>
      <c r="O55" s="68">
        <v>2.8327450000000001</v>
      </c>
      <c r="P55" s="68">
        <v>2.8571800000000001</v>
      </c>
      <c r="Q55" s="68">
        <v>2.907378</v>
      </c>
      <c r="R55" s="68">
        <v>2.9532949999999998</v>
      </c>
      <c r="S55" s="68">
        <v>2.9834559999999999</v>
      </c>
      <c r="T55" s="68">
        <v>3.0186090000000001</v>
      </c>
      <c r="U55" s="68">
        <v>3.0274169999999998</v>
      </c>
      <c r="V55" s="68">
        <v>3.060073</v>
      </c>
      <c r="W55" s="68">
        <v>3.1005470000000002</v>
      </c>
      <c r="X55" s="68">
        <v>3.11111</v>
      </c>
      <c r="Y55" s="68">
        <v>3.1328849999999999</v>
      </c>
      <c r="Z55" s="68">
        <v>3.1807620000000001</v>
      </c>
      <c r="AA55" s="68">
        <v>3.2061389999999999</v>
      </c>
      <c r="AB55" s="68">
        <v>3.230979</v>
      </c>
      <c r="AC55" s="68">
        <v>3.2721650000000002</v>
      </c>
      <c r="AD55" s="68">
        <v>3.2819690000000001</v>
      </c>
      <c r="AE55" s="68">
        <v>3.338524</v>
      </c>
      <c r="AF55" s="68">
        <v>3.3765939999999999</v>
      </c>
      <c r="AG55" s="68">
        <v>3.405497</v>
      </c>
      <c r="AH55" s="68">
        <v>3.430088</v>
      </c>
      <c r="AI55" s="69">
        <v>8.1670000000000006E-3</v>
      </c>
      <c r="AJ55" s="17"/>
      <c r="AK55" s="16"/>
    </row>
    <row r="56" spans="1:37" ht="15" customHeight="1" x14ac:dyDescent="0.45">
      <c r="A56" s="63" t="s">
        <v>219</v>
      </c>
      <c r="B56" s="67" t="s">
        <v>19</v>
      </c>
      <c r="C56" s="68">
        <v>1.976542</v>
      </c>
      <c r="D56" s="68">
        <v>1.9506760000000001</v>
      </c>
      <c r="E56" s="68">
        <v>1.9534389999999999</v>
      </c>
      <c r="F56" s="68">
        <v>1.981519</v>
      </c>
      <c r="G56" s="68">
        <v>1.995884</v>
      </c>
      <c r="H56" s="68">
        <v>2.0495670000000001</v>
      </c>
      <c r="I56" s="68">
        <v>2.0593270000000001</v>
      </c>
      <c r="J56" s="68">
        <v>2.1209150000000001</v>
      </c>
      <c r="K56" s="68">
        <v>2.124838</v>
      </c>
      <c r="L56" s="68">
        <v>2.1889780000000001</v>
      </c>
      <c r="M56" s="68">
        <v>2.217425</v>
      </c>
      <c r="N56" s="68">
        <v>2.2497509999999998</v>
      </c>
      <c r="O56" s="68">
        <v>2.2967339999999998</v>
      </c>
      <c r="P56" s="68">
        <v>2.3203019999999999</v>
      </c>
      <c r="Q56" s="68">
        <v>2.373818</v>
      </c>
      <c r="R56" s="68">
        <v>2.41222</v>
      </c>
      <c r="S56" s="68">
        <v>2.448677</v>
      </c>
      <c r="T56" s="68">
        <v>2.4817170000000002</v>
      </c>
      <c r="U56" s="68">
        <v>2.5142790000000002</v>
      </c>
      <c r="V56" s="68">
        <v>2.5420569999999998</v>
      </c>
      <c r="W56" s="68">
        <v>2.5794169999999998</v>
      </c>
      <c r="X56" s="68">
        <v>2.5917219999999999</v>
      </c>
      <c r="Y56" s="68">
        <v>2.6257769999999998</v>
      </c>
      <c r="Z56" s="68">
        <v>2.6776680000000002</v>
      </c>
      <c r="AA56" s="68">
        <v>2.7055099999999999</v>
      </c>
      <c r="AB56" s="68">
        <v>2.737298</v>
      </c>
      <c r="AC56" s="68">
        <v>2.7945739999999999</v>
      </c>
      <c r="AD56" s="68">
        <v>2.8016510000000001</v>
      </c>
      <c r="AE56" s="68">
        <v>2.8586710000000002</v>
      </c>
      <c r="AF56" s="68">
        <v>2.905011</v>
      </c>
      <c r="AG56" s="68">
        <v>2.9385020000000002</v>
      </c>
      <c r="AH56" s="68">
        <v>2.9509319999999999</v>
      </c>
      <c r="AI56" s="69">
        <v>1.3011999999999999E-2</v>
      </c>
      <c r="AJ56" s="17"/>
      <c r="AK56" s="16"/>
    </row>
    <row r="57" spans="1:37" ht="15" customHeight="1" x14ac:dyDescent="0.45">
      <c r="A57" s="63" t="s">
        <v>218</v>
      </c>
      <c r="B57" s="67" t="s">
        <v>5</v>
      </c>
      <c r="C57" s="68">
        <v>3.0324309999999999</v>
      </c>
      <c r="D57" s="68">
        <v>2.932855</v>
      </c>
      <c r="E57" s="68">
        <v>2.9289109999999998</v>
      </c>
      <c r="F57" s="68">
        <v>2.9560940000000002</v>
      </c>
      <c r="G57" s="68">
        <v>2.9557380000000002</v>
      </c>
      <c r="H57" s="68">
        <v>2.9916710000000002</v>
      </c>
      <c r="I57" s="68">
        <v>2.9912230000000002</v>
      </c>
      <c r="J57" s="68">
        <v>3.046449</v>
      </c>
      <c r="K57" s="68">
        <v>3.0532530000000002</v>
      </c>
      <c r="L57" s="68">
        <v>3.1003579999999999</v>
      </c>
      <c r="M57" s="68">
        <v>3.1285349999999998</v>
      </c>
      <c r="N57" s="68">
        <v>3.1790449999999999</v>
      </c>
      <c r="O57" s="68">
        <v>3.2154060000000002</v>
      </c>
      <c r="P57" s="68">
        <v>3.237949</v>
      </c>
      <c r="Q57" s="68">
        <v>3.2895189999999999</v>
      </c>
      <c r="R57" s="68">
        <v>3.3159160000000001</v>
      </c>
      <c r="S57" s="68">
        <v>3.346336</v>
      </c>
      <c r="T57" s="68">
        <v>3.380042</v>
      </c>
      <c r="U57" s="68">
        <v>3.4028870000000002</v>
      </c>
      <c r="V57" s="68">
        <v>3.4305099999999999</v>
      </c>
      <c r="W57" s="68">
        <v>3.4615480000000001</v>
      </c>
      <c r="X57" s="68">
        <v>3.4609869999999998</v>
      </c>
      <c r="Y57" s="68">
        <v>3.484731</v>
      </c>
      <c r="Z57" s="68">
        <v>3.5368219999999999</v>
      </c>
      <c r="AA57" s="68">
        <v>3.5604550000000001</v>
      </c>
      <c r="AB57" s="68">
        <v>3.5864959999999999</v>
      </c>
      <c r="AC57" s="68">
        <v>3.6372749999999998</v>
      </c>
      <c r="AD57" s="68">
        <v>3.6392069999999999</v>
      </c>
      <c r="AE57" s="68">
        <v>3.6760030000000001</v>
      </c>
      <c r="AF57" s="68">
        <v>3.7093579999999999</v>
      </c>
      <c r="AG57" s="68">
        <v>3.732475</v>
      </c>
      <c r="AH57" s="68">
        <v>3.7530450000000002</v>
      </c>
      <c r="AI57" s="69">
        <v>6.901E-3</v>
      </c>
      <c r="AJ57" s="17"/>
      <c r="AK57" s="16"/>
    </row>
    <row r="58" spans="1:37" ht="15" customHeight="1" x14ac:dyDescent="0.45">
      <c r="A58" s="63" t="s">
        <v>217</v>
      </c>
      <c r="B58" s="67" t="s">
        <v>10</v>
      </c>
      <c r="C58" s="68">
        <v>1.4595279999999999</v>
      </c>
      <c r="D58" s="68">
        <v>1.5257160000000001</v>
      </c>
      <c r="E58" s="68">
        <v>1.537528</v>
      </c>
      <c r="F58" s="68">
        <v>1.5229060000000001</v>
      </c>
      <c r="G58" s="68">
        <v>1.3746719999999999</v>
      </c>
      <c r="H58" s="68">
        <v>1.43022</v>
      </c>
      <c r="I58" s="68">
        <v>1.4784809999999999</v>
      </c>
      <c r="J58" s="68">
        <v>1.5654220000000001</v>
      </c>
      <c r="K58" s="68">
        <v>1.6780809999999999</v>
      </c>
      <c r="L58" s="68">
        <v>1.7269749999999999</v>
      </c>
      <c r="M58" s="68">
        <v>1.7727440000000001</v>
      </c>
      <c r="N58" s="68">
        <v>1.7021040000000001</v>
      </c>
      <c r="O58" s="68">
        <v>1.7371749999999999</v>
      </c>
      <c r="P58" s="68">
        <v>1.747889</v>
      </c>
      <c r="Q58" s="68">
        <v>1.786316</v>
      </c>
      <c r="R58" s="68">
        <v>1.8059019999999999</v>
      </c>
      <c r="S58" s="68">
        <v>1.900719</v>
      </c>
      <c r="T58" s="68">
        <v>1.9634050000000001</v>
      </c>
      <c r="U58" s="68">
        <v>1.9795510000000001</v>
      </c>
      <c r="V58" s="68">
        <v>2.056263</v>
      </c>
      <c r="W58" s="68">
        <v>2.0828519999999999</v>
      </c>
      <c r="X58" s="68">
        <v>2.1126499999999999</v>
      </c>
      <c r="Y58" s="68">
        <v>2.1299619999999999</v>
      </c>
      <c r="Z58" s="68">
        <v>2.1381760000000001</v>
      </c>
      <c r="AA58" s="68">
        <v>2.2219790000000001</v>
      </c>
      <c r="AB58" s="68">
        <v>2.2563710000000001</v>
      </c>
      <c r="AC58" s="68">
        <v>2.2583769999999999</v>
      </c>
      <c r="AD58" s="68">
        <v>2.3468230000000001</v>
      </c>
      <c r="AE58" s="68">
        <v>2.3865150000000002</v>
      </c>
      <c r="AF58" s="68">
        <v>2.4170120000000002</v>
      </c>
      <c r="AG58" s="68">
        <v>2.446574</v>
      </c>
      <c r="AH58" s="68">
        <v>2.3831479999999998</v>
      </c>
      <c r="AI58" s="69">
        <v>1.5942000000000001E-2</v>
      </c>
      <c r="AJ58" s="17"/>
      <c r="AK58" s="16"/>
    </row>
    <row r="59" spans="1:37" ht="15" customHeight="1" x14ac:dyDescent="0.45">
      <c r="A59" s="63" t="s">
        <v>216</v>
      </c>
      <c r="B59" s="67" t="s">
        <v>290</v>
      </c>
      <c r="C59" s="72">
        <v>61.300182</v>
      </c>
      <c r="D59" s="72">
        <v>64.080055000000002</v>
      </c>
      <c r="E59" s="72">
        <v>64.576179999999994</v>
      </c>
      <c r="F59" s="72">
        <v>63.962066999999998</v>
      </c>
      <c r="G59" s="72">
        <v>57.736217000000003</v>
      </c>
      <c r="H59" s="72">
        <v>60.069243999999998</v>
      </c>
      <c r="I59" s="72">
        <v>62.096203000000003</v>
      </c>
      <c r="J59" s="72">
        <v>65.747710999999995</v>
      </c>
      <c r="K59" s="72">
        <v>70.479384999999994</v>
      </c>
      <c r="L59" s="72">
        <v>72.532966999999999</v>
      </c>
      <c r="M59" s="72">
        <v>74.455246000000002</v>
      </c>
      <c r="N59" s="72">
        <v>71.488349999999997</v>
      </c>
      <c r="O59" s="72">
        <v>72.961357000000007</v>
      </c>
      <c r="P59" s="72">
        <v>73.411323999999993</v>
      </c>
      <c r="Q59" s="72">
        <v>75.025283999999999</v>
      </c>
      <c r="R59" s="72">
        <v>75.847892999999999</v>
      </c>
      <c r="S59" s="72">
        <v>79.830192999999994</v>
      </c>
      <c r="T59" s="72">
        <v>82.463013000000004</v>
      </c>
      <c r="U59" s="72">
        <v>83.141150999999994</v>
      </c>
      <c r="V59" s="72">
        <v>86.363067999999998</v>
      </c>
      <c r="W59" s="72">
        <v>87.479797000000005</v>
      </c>
      <c r="X59" s="72">
        <v>88.731292999999994</v>
      </c>
      <c r="Y59" s="72">
        <v>89.458404999999999</v>
      </c>
      <c r="Z59" s="72">
        <v>89.803391000000005</v>
      </c>
      <c r="AA59" s="72">
        <v>93.323134999999994</v>
      </c>
      <c r="AB59" s="72">
        <v>94.767578</v>
      </c>
      <c r="AC59" s="72">
        <v>94.851821999999999</v>
      </c>
      <c r="AD59" s="72">
        <v>98.566581999999997</v>
      </c>
      <c r="AE59" s="72">
        <v>100.233627</v>
      </c>
      <c r="AF59" s="72">
        <v>101.51449599999999</v>
      </c>
      <c r="AG59" s="72">
        <v>102.756119</v>
      </c>
      <c r="AH59" s="72">
        <v>100.092224</v>
      </c>
      <c r="AI59" s="69">
        <v>1.5942000000000001E-2</v>
      </c>
      <c r="AJ59" s="17"/>
      <c r="AK59" s="16"/>
    </row>
    <row r="60" spans="1:37" ht="15" customHeight="1" x14ac:dyDescent="0.35">
      <c r="A60" s="63" t="s">
        <v>215</v>
      </c>
      <c r="B60" s="66" t="s">
        <v>178</v>
      </c>
      <c r="C60" s="70">
        <v>2.366549</v>
      </c>
      <c r="D60" s="70">
        <v>2.2958129999999999</v>
      </c>
      <c r="E60" s="70">
        <v>2.2934139999999998</v>
      </c>
      <c r="F60" s="70">
        <v>2.3040690000000001</v>
      </c>
      <c r="G60" s="70">
        <v>2.2905660000000001</v>
      </c>
      <c r="H60" s="70">
        <v>2.2866230000000001</v>
      </c>
      <c r="I60" s="70">
        <v>2.3058420000000002</v>
      </c>
      <c r="J60" s="70">
        <v>2.340973</v>
      </c>
      <c r="K60" s="70">
        <v>2.3592080000000002</v>
      </c>
      <c r="L60" s="70">
        <v>2.380922</v>
      </c>
      <c r="M60" s="70">
        <v>2.4027699999999999</v>
      </c>
      <c r="N60" s="70">
        <v>2.4460250000000001</v>
      </c>
      <c r="O60" s="70">
        <v>2.4631829999999999</v>
      </c>
      <c r="P60" s="70">
        <v>2.4782130000000002</v>
      </c>
      <c r="Q60" s="70">
        <v>2.5176970000000001</v>
      </c>
      <c r="R60" s="70">
        <v>2.5478610000000002</v>
      </c>
      <c r="S60" s="70">
        <v>2.5723739999999999</v>
      </c>
      <c r="T60" s="70">
        <v>2.6012529999999998</v>
      </c>
      <c r="U60" s="70">
        <v>2.6147909999999999</v>
      </c>
      <c r="V60" s="70">
        <v>2.640641</v>
      </c>
      <c r="W60" s="70">
        <v>2.6702499999999998</v>
      </c>
      <c r="X60" s="70">
        <v>2.6771229999999999</v>
      </c>
      <c r="Y60" s="70">
        <v>2.6963140000000001</v>
      </c>
      <c r="Z60" s="70">
        <v>2.7375090000000002</v>
      </c>
      <c r="AA60" s="70">
        <v>2.7595909999999999</v>
      </c>
      <c r="AB60" s="70">
        <v>2.7821609999999999</v>
      </c>
      <c r="AC60" s="70">
        <v>2.8192689999999998</v>
      </c>
      <c r="AD60" s="70">
        <v>2.8272900000000001</v>
      </c>
      <c r="AE60" s="70">
        <v>2.8716119999999998</v>
      </c>
      <c r="AF60" s="70">
        <v>2.9046259999999999</v>
      </c>
      <c r="AG60" s="70">
        <v>2.9279790000000001</v>
      </c>
      <c r="AH60" s="70">
        <v>2.9456690000000001</v>
      </c>
      <c r="AI60" s="71">
        <v>7.0860000000000003E-3</v>
      </c>
      <c r="AJ60" s="56"/>
      <c r="AK60" s="57"/>
    </row>
    <row r="63" spans="1:37" ht="15" customHeight="1" x14ac:dyDescent="0.35">
      <c r="A63" s="60"/>
      <c r="B63" s="66" t="s">
        <v>30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1:37" ht="15" customHeight="1" x14ac:dyDescent="0.35">
      <c r="A64" s="60"/>
      <c r="B64" s="66" t="s">
        <v>214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1:37" ht="15" customHeight="1" x14ac:dyDescent="0.45">
      <c r="A65" s="63" t="s">
        <v>213</v>
      </c>
      <c r="B65" s="67" t="s">
        <v>212</v>
      </c>
      <c r="C65" s="72">
        <v>63.371997999999998</v>
      </c>
      <c r="D65" s="72">
        <v>59.932999000000002</v>
      </c>
      <c r="E65" s="72">
        <v>64.689864999999998</v>
      </c>
      <c r="F65" s="72">
        <v>68.861427000000006</v>
      </c>
      <c r="G65" s="72">
        <v>72.013762999999997</v>
      </c>
      <c r="H65" s="72">
        <v>75.530227999999994</v>
      </c>
      <c r="I65" s="72">
        <v>79.240425000000002</v>
      </c>
      <c r="J65" s="72">
        <v>83.028533999999993</v>
      </c>
      <c r="K65" s="72">
        <v>86.475121000000001</v>
      </c>
      <c r="L65" s="72">
        <v>90.513267999999997</v>
      </c>
      <c r="M65" s="72">
        <v>94.651404999999997</v>
      </c>
      <c r="N65" s="72">
        <v>98.288391000000004</v>
      </c>
      <c r="O65" s="72">
        <v>102.55667099999999</v>
      </c>
      <c r="P65" s="72">
        <v>106.521652</v>
      </c>
      <c r="Q65" s="72">
        <v>111.479332</v>
      </c>
      <c r="R65" s="72">
        <v>115.851364</v>
      </c>
      <c r="S65" s="72">
        <v>120.46687300000001</v>
      </c>
      <c r="T65" s="72">
        <v>125.41025500000001</v>
      </c>
      <c r="U65" s="72">
        <v>130.158951</v>
      </c>
      <c r="V65" s="72">
        <v>135.32948300000001</v>
      </c>
      <c r="W65" s="72">
        <v>140.765717</v>
      </c>
      <c r="X65" s="72">
        <v>146.03994800000001</v>
      </c>
      <c r="Y65" s="72">
        <v>151.26097100000001</v>
      </c>
      <c r="Z65" s="72">
        <v>158.22602800000001</v>
      </c>
      <c r="AA65" s="72">
        <v>163.915482</v>
      </c>
      <c r="AB65" s="72">
        <v>170.23127700000001</v>
      </c>
      <c r="AC65" s="72">
        <v>176.887756</v>
      </c>
      <c r="AD65" s="72">
        <v>183.427155</v>
      </c>
      <c r="AE65" s="72">
        <v>191.10295099999999</v>
      </c>
      <c r="AF65" s="72">
        <v>198.939514</v>
      </c>
      <c r="AG65" s="72">
        <v>206.79264800000001</v>
      </c>
      <c r="AH65" s="72">
        <v>214.277344</v>
      </c>
      <c r="AI65" s="69">
        <v>4.0080999999999999E-2</v>
      </c>
      <c r="AJ65" s="17"/>
      <c r="AK65" s="16"/>
    </row>
    <row r="66" spans="1:37" ht="15" customHeight="1" x14ac:dyDescent="0.45">
      <c r="A66" s="63" t="s">
        <v>211</v>
      </c>
      <c r="B66" s="67" t="s">
        <v>210</v>
      </c>
      <c r="C66" s="72">
        <v>56.261001999999998</v>
      </c>
      <c r="D66" s="72">
        <v>54.432999000000002</v>
      </c>
      <c r="E66" s="72">
        <v>61.120860999999998</v>
      </c>
      <c r="F66" s="72">
        <v>64.167282</v>
      </c>
      <c r="G66" s="72">
        <v>67.014549000000002</v>
      </c>
      <c r="H66" s="72">
        <v>71.021102999999997</v>
      </c>
      <c r="I66" s="72">
        <v>74.424919000000003</v>
      </c>
      <c r="J66" s="72">
        <v>78.099334999999996</v>
      </c>
      <c r="K66" s="72">
        <v>81.877350000000007</v>
      </c>
      <c r="L66" s="72">
        <v>84.780281000000002</v>
      </c>
      <c r="M66" s="72">
        <v>88.748465999999993</v>
      </c>
      <c r="N66" s="72">
        <v>92.465171999999995</v>
      </c>
      <c r="O66" s="72">
        <v>96.784126000000001</v>
      </c>
      <c r="P66" s="72">
        <v>100.08616600000001</v>
      </c>
      <c r="Q66" s="72">
        <v>106.05126199999999</v>
      </c>
      <c r="R66" s="72">
        <v>110.099335</v>
      </c>
      <c r="S66" s="72">
        <v>114.72807299999999</v>
      </c>
      <c r="T66" s="72">
        <v>120.302536</v>
      </c>
      <c r="U66" s="72">
        <v>123.55674</v>
      </c>
      <c r="V66" s="72">
        <v>128.69053600000001</v>
      </c>
      <c r="W66" s="72">
        <v>133.85997</v>
      </c>
      <c r="X66" s="72">
        <v>138.38436899999999</v>
      </c>
      <c r="Y66" s="72">
        <v>143.18843100000001</v>
      </c>
      <c r="Z66" s="72">
        <v>150.32037399999999</v>
      </c>
      <c r="AA66" s="72">
        <v>155.66941800000001</v>
      </c>
      <c r="AB66" s="72">
        <v>161.56118799999999</v>
      </c>
      <c r="AC66" s="72">
        <v>168.90799000000001</v>
      </c>
      <c r="AD66" s="72">
        <v>174.21331799999999</v>
      </c>
      <c r="AE66" s="72">
        <v>182.914185</v>
      </c>
      <c r="AF66" s="72">
        <v>190.96421799999999</v>
      </c>
      <c r="AG66" s="72">
        <v>198.653381</v>
      </c>
      <c r="AH66" s="72">
        <v>205.58166499999999</v>
      </c>
      <c r="AI66" s="69">
        <v>4.2687000000000003E-2</v>
      </c>
      <c r="AJ66" s="17"/>
      <c r="AK66" s="16"/>
    </row>
    <row r="67" spans="1:37" ht="15" customHeight="1" x14ac:dyDescent="0.45">
      <c r="A67" s="63" t="s">
        <v>209</v>
      </c>
      <c r="B67" s="67" t="s">
        <v>208</v>
      </c>
      <c r="C67" s="72">
        <v>56.764999000000003</v>
      </c>
      <c r="D67" s="72">
        <v>49.867001000000002</v>
      </c>
      <c r="E67" s="72">
        <v>61.556469</v>
      </c>
      <c r="F67" s="72">
        <v>65.280204999999995</v>
      </c>
      <c r="G67" s="72">
        <v>67.956237999999999</v>
      </c>
      <c r="H67" s="72">
        <v>72.402259999999998</v>
      </c>
      <c r="I67" s="72">
        <v>75.847785999999999</v>
      </c>
      <c r="J67" s="72">
        <v>77.774330000000006</v>
      </c>
      <c r="K67" s="72">
        <v>82.533157000000003</v>
      </c>
      <c r="L67" s="72">
        <v>83.868163999999993</v>
      </c>
      <c r="M67" s="72">
        <v>87.797920000000005</v>
      </c>
      <c r="N67" s="72">
        <v>91.258697999999995</v>
      </c>
      <c r="O67" s="72">
        <v>95.511559000000005</v>
      </c>
      <c r="P67" s="72">
        <v>98.144149999999996</v>
      </c>
      <c r="Q67" s="72">
        <v>105.787498</v>
      </c>
      <c r="R67" s="72">
        <v>107.34292600000001</v>
      </c>
      <c r="S67" s="72">
        <v>111.57373</v>
      </c>
      <c r="T67" s="72">
        <v>118.565208</v>
      </c>
      <c r="U67" s="72">
        <v>122.67982499999999</v>
      </c>
      <c r="V67" s="72">
        <v>127.606979</v>
      </c>
      <c r="W67" s="72">
        <v>132.73393200000001</v>
      </c>
      <c r="X67" s="72">
        <v>139.40568500000001</v>
      </c>
      <c r="Y67" s="72">
        <v>144.145264</v>
      </c>
      <c r="Z67" s="72">
        <v>151.44326799999999</v>
      </c>
      <c r="AA67" s="72">
        <v>156.41232299999999</v>
      </c>
      <c r="AB67" s="72">
        <v>162.149384</v>
      </c>
      <c r="AC67" s="72">
        <v>169.800613</v>
      </c>
      <c r="AD67" s="72">
        <v>175.562881</v>
      </c>
      <c r="AE67" s="72">
        <v>183.687927</v>
      </c>
      <c r="AF67" s="72">
        <v>190.69332900000001</v>
      </c>
      <c r="AG67" s="72">
        <v>198.07292200000001</v>
      </c>
      <c r="AH67" s="72">
        <v>205.052628</v>
      </c>
      <c r="AI67" s="69">
        <v>4.2300999999999998E-2</v>
      </c>
      <c r="AJ67" s="17"/>
      <c r="AK67" s="16"/>
    </row>
    <row r="69" spans="1:37" ht="15" customHeight="1" x14ac:dyDescent="0.35">
      <c r="A69" s="60"/>
      <c r="B69" s="66" t="s">
        <v>207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 spans="1:37" ht="15" customHeight="1" x14ac:dyDescent="0.35">
      <c r="A70" s="60"/>
      <c r="B70" s="66" t="s">
        <v>206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 spans="1:37" ht="15" customHeight="1" x14ac:dyDescent="0.35">
      <c r="A71" s="60"/>
      <c r="B71" s="66" t="s">
        <v>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 spans="1:37" ht="15" customHeight="1" x14ac:dyDescent="0.45">
      <c r="A72" s="63" t="s">
        <v>205</v>
      </c>
      <c r="B72" s="67" t="s">
        <v>4</v>
      </c>
      <c r="C72" s="68">
        <v>1.95153</v>
      </c>
      <c r="D72" s="68">
        <v>1.9744630000000001</v>
      </c>
      <c r="E72" s="68">
        <v>2.0578699999999999</v>
      </c>
      <c r="F72" s="68">
        <v>2.1796259999999998</v>
      </c>
      <c r="G72" s="68">
        <v>2.3032010000000001</v>
      </c>
      <c r="H72" s="68">
        <v>2.4349409999999998</v>
      </c>
      <c r="I72" s="68">
        <v>2.5930049999999998</v>
      </c>
      <c r="J72" s="68">
        <v>2.7681170000000002</v>
      </c>
      <c r="K72" s="68">
        <v>2.9280300000000001</v>
      </c>
      <c r="L72" s="68">
        <v>3.072095</v>
      </c>
      <c r="M72" s="68">
        <v>3.1981809999999999</v>
      </c>
      <c r="N72" s="68">
        <v>3.319213</v>
      </c>
      <c r="O72" s="68">
        <v>3.4127139999999998</v>
      </c>
      <c r="P72" s="68">
        <v>3.5081709999999999</v>
      </c>
      <c r="Q72" s="68">
        <v>3.626474</v>
      </c>
      <c r="R72" s="68">
        <v>3.74817</v>
      </c>
      <c r="S72" s="68">
        <v>3.878012</v>
      </c>
      <c r="T72" s="68">
        <v>4.0188179999999996</v>
      </c>
      <c r="U72" s="68">
        <v>4.1703380000000001</v>
      </c>
      <c r="V72" s="68">
        <v>4.328201</v>
      </c>
      <c r="W72" s="68">
        <v>4.4891560000000004</v>
      </c>
      <c r="X72" s="68">
        <v>4.6501419999999998</v>
      </c>
      <c r="Y72" s="68">
        <v>4.8137150000000002</v>
      </c>
      <c r="Z72" s="68">
        <v>4.9974860000000003</v>
      </c>
      <c r="AA72" s="68">
        <v>5.1820500000000003</v>
      </c>
      <c r="AB72" s="68">
        <v>5.3725339999999999</v>
      </c>
      <c r="AC72" s="68">
        <v>5.5702030000000002</v>
      </c>
      <c r="AD72" s="68">
        <v>5.7731219999999999</v>
      </c>
      <c r="AE72" s="68">
        <v>5.995126</v>
      </c>
      <c r="AF72" s="68">
        <v>6.2326499999999996</v>
      </c>
      <c r="AG72" s="68">
        <v>6.4711350000000003</v>
      </c>
      <c r="AH72" s="68">
        <v>6.7103140000000003</v>
      </c>
      <c r="AI72" s="69">
        <v>4.0644E-2</v>
      </c>
      <c r="AJ72" s="17"/>
      <c r="AK72" s="16"/>
    </row>
    <row r="73" spans="1:37" ht="15" customHeight="1" x14ac:dyDescent="0.45">
      <c r="A73" s="63" t="s">
        <v>204</v>
      </c>
      <c r="B73" s="67" t="s">
        <v>5</v>
      </c>
      <c r="C73" s="68">
        <v>3.0089250000000001</v>
      </c>
      <c r="D73" s="68">
        <v>2.999358</v>
      </c>
      <c r="E73" s="68">
        <v>3.1211679999999999</v>
      </c>
      <c r="F73" s="68">
        <v>3.2833670000000001</v>
      </c>
      <c r="G73" s="68">
        <v>3.4239999999999999</v>
      </c>
      <c r="H73" s="68">
        <v>3.605667</v>
      </c>
      <c r="I73" s="68">
        <v>3.7562449999999998</v>
      </c>
      <c r="J73" s="68">
        <v>3.903597</v>
      </c>
      <c r="K73" s="68">
        <v>4.002173</v>
      </c>
      <c r="L73" s="68">
        <v>4.1559109999999997</v>
      </c>
      <c r="M73" s="68">
        <v>4.2893150000000002</v>
      </c>
      <c r="N73" s="68">
        <v>4.4092760000000002</v>
      </c>
      <c r="O73" s="68">
        <v>4.5585719999999998</v>
      </c>
      <c r="P73" s="68">
        <v>4.6906189999999999</v>
      </c>
      <c r="Q73" s="68">
        <v>4.8569880000000003</v>
      </c>
      <c r="R73" s="68">
        <v>5.0034739999999998</v>
      </c>
      <c r="S73" s="68">
        <v>5.1551660000000004</v>
      </c>
      <c r="T73" s="68">
        <v>5.3178409999999996</v>
      </c>
      <c r="U73" s="68">
        <v>5.4686599999999999</v>
      </c>
      <c r="V73" s="68">
        <v>5.6343769999999997</v>
      </c>
      <c r="W73" s="68">
        <v>5.8103429999999996</v>
      </c>
      <c r="X73" s="68">
        <v>5.9410720000000001</v>
      </c>
      <c r="Y73" s="68">
        <v>6.118868</v>
      </c>
      <c r="Z73" s="68">
        <v>6.3445460000000002</v>
      </c>
      <c r="AA73" s="68">
        <v>6.5317400000000001</v>
      </c>
      <c r="AB73" s="68">
        <v>6.7296639999999996</v>
      </c>
      <c r="AC73" s="68">
        <v>6.9769079999999999</v>
      </c>
      <c r="AD73" s="68">
        <v>7.1537040000000003</v>
      </c>
      <c r="AE73" s="68">
        <v>7.3945780000000001</v>
      </c>
      <c r="AF73" s="68">
        <v>7.6500729999999999</v>
      </c>
      <c r="AG73" s="68">
        <v>7.8888340000000001</v>
      </c>
      <c r="AH73" s="68">
        <v>8.1184619999999992</v>
      </c>
      <c r="AI73" s="69">
        <v>3.2536000000000002E-2</v>
      </c>
      <c r="AJ73" s="17"/>
      <c r="AK73" s="16"/>
    </row>
    <row r="75" spans="1:37" ht="15" customHeight="1" x14ac:dyDescent="0.35">
      <c r="A75" s="60"/>
      <c r="B75" s="66" t="s">
        <v>8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</row>
    <row r="76" spans="1:37" ht="15" customHeight="1" x14ac:dyDescent="0.45">
      <c r="A76" s="63" t="s">
        <v>203</v>
      </c>
      <c r="B76" s="67" t="s">
        <v>5</v>
      </c>
      <c r="C76" s="68">
        <v>3.0205359999999999</v>
      </c>
      <c r="D76" s="68">
        <v>3.0105970000000002</v>
      </c>
      <c r="E76" s="68">
        <v>2.9914990000000001</v>
      </c>
      <c r="F76" s="68">
        <v>3.0044369999999998</v>
      </c>
      <c r="G76" s="68">
        <v>2.9893890000000001</v>
      </c>
      <c r="H76" s="68">
        <v>3.0076170000000002</v>
      </c>
      <c r="I76" s="68">
        <v>2.9850639999999999</v>
      </c>
      <c r="J76" s="68">
        <v>3.1168170000000002</v>
      </c>
      <c r="K76" s="68">
        <v>3.1974689999999999</v>
      </c>
      <c r="L76" s="68">
        <v>3.3325830000000001</v>
      </c>
      <c r="M76" s="68">
        <v>3.447114</v>
      </c>
      <c r="N76" s="68">
        <v>3.6019519999999998</v>
      </c>
      <c r="O76" s="68">
        <v>3.7330559999999999</v>
      </c>
      <c r="P76" s="68">
        <v>3.847089</v>
      </c>
      <c r="Q76" s="68">
        <v>4.0072070000000002</v>
      </c>
      <c r="R76" s="68">
        <v>4.1349749999999998</v>
      </c>
      <c r="S76" s="68">
        <v>4.2698510000000001</v>
      </c>
      <c r="T76" s="68">
        <v>4.4148899999999998</v>
      </c>
      <c r="U76" s="68">
        <v>4.5458949999999998</v>
      </c>
      <c r="V76" s="68">
        <v>4.6918829999999998</v>
      </c>
      <c r="W76" s="68">
        <v>4.8483349999999996</v>
      </c>
      <c r="X76" s="68">
        <v>4.9588939999999999</v>
      </c>
      <c r="Y76" s="68">
        <v>5.1155549999999996</v>
      </c>
      <c r="Z76" s="68">
        <v>5.3199860000000001</v>
      </c>
      <c r="AA76" s="68">
        <v>5.4853810000000003</v>
      </c>
      <c r="AB76" s="68">
        <v>5.659097</v>
      </c>
      <c r="AC76" s="68">
        <v>5.8854090000000001</v>
      </c>
      <c r="AD76" s="68">
        <v>6.0358879999999999</v>
      </c>
      <c r="AE76" s="68">
        <v>6.2559680000000002</v>
      </c>
      <c r="AF76" s="68">
        <v>6.4828910000000004</v>
      </c>
      <c r="AG76" s="68">
        <v>6.6950820000000002</v>
      </c>
      <c r="AH76" s="68">
        <v>6.9000430000000001</v>
      </c>
      <c r="AI76" s="69">
        <v>2.7005999999999999E-2</v>
      </c>
      <c r="AJ76" s="17"/>
      <c r="AK76" s="16"/>
    </row>
    <row r="77" spans="1:37" ht="15" customHeight="1" x14ac:dyDescent="0.45">
      <c r="A77" s="63" t="s">
        <v>202</v>
      </c>
      <c r="B77" s="67" t="s">
        <v>10</v>
      </c>
      <c r="C77" s="68">
        <v>0.95195799999999997</v>
      </c>
      <c r="D77" s="68">
        <v>0.555064</v>
      </c>
      <c r="E77" s="68">
        <v>0.79927800000000004</v>
      </c>
      <c r="F77" s="68">
        <v>1.0138990000000001</v>
      </c>
      <c r="G77" s="68">
        <v>1.232281</v>
      </c>
      <c r="H77" s="68">
        <v>1.4764109999999999</v>
      </c>
      <c r="I77" s="68">
        <v>1.7421660000000001</v>
      </c>
      <c r="J77" s="68">
        <v>1.7821910000000001</v>
      </c>
      <c r="K77" s="68">
        <v>1.891527</v>
      </c>
      <c r="L77" s="68">
        <v>1.923597</v>
      </c>
      <c r="M77" s="68">
        <v>2.053499</v>
      </c>
      <c r="N77" s="68">
        <v>2.1305420000000002</v>
      </c>
      <c r="O77" s="68">
        <v>2.2419799999999999</v>
      </c>
      <c r="P77" s="68">
        <v>2.3128440000000001</v>
      </c>
      <c r="Q77" s="68">
        <v>2.4166150000000002</v>
      </c>
      <c r="R77" s="68">
        <v>2.4903179999999998</v>
      </c>
      <c r="S77" s="68">
        <v>2.5977980000000001</v>
      </c>
      <c r="T77" s="68">
        <v>2.7040109999999999</v>
      </c>
      <c r="U77" s="68">
        <v>2.7947660000000001</v>
      </c>
      <c r="V77" s="68">
        <v>2.9012120000000001</v>
      </c>
      <c r="W77" s="68">
        <v>3.035666</v>
      </c>
      <c r="X77" s="68">
        <v>3.1826669999999999</v>
      </c>
      <c r="Y77" s="68">
        <v>3.3319320000000001</v>
      </c>
      <c r="Z77" s="68">
        <v>3.4608110000000001</v>
      </c>
      <c r="AA77" s="68">
        <v>3.5960939999999999</v>
      </c>
      <c r="AB77" s="68">
        <v>3.7200380000000002</v>
      </c>
      <c r="AC77" s="68">
        <v>3.8302580000000002</v>
      </c>
      <c r="AD77" s="68">
        <v>4.0147269999999997</v>
      </c>
      <c r="AE77" s="68">
        <v>4.1230289999999998</v>
      </c>
      <c r="AF77" s="68">
        <v>4.2717900000000002</v>
      </c>
      <c r="AG77" s="68">
        <v>4.4393219999999998</v>
      </c>
      <c r="AH77" s="68">
        <v>4.6507550000000002</v>
      </c>
      <c r="AI77" s="69">
        <v>5.2502E-2</v>
      </c>
      <c r="AJ77" s="17"/>
      <c r="AK77" s="16"/>
    </row>
    <row r="79" spans="1:37" ht="15" customHeight="1" x14ac:dyDescent="0.35">
      <c r="A79" s="60"/>
      <c r="B79" s="66" t="s">
        <v>201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7" ht="15" customHeight="1" x14ac:dyDescent="0.45">
      <c r="A80" s="63" t="s">
        <v>200</v>
      </c>
      <c r="B80" s="67" t="s">
        <v>4</v>
      </c>
      <c r="C80" s="68">
        <v>1.1561520000000001</v>
      </c>
      <c r="D80" s="68">
        <v>1.0813459999999999</v>
      </c>
      <c r="E80" s="68">
        <v>1.162004</v>
      </c>
      <c r="F80" s="68">
        <v>1.267406</v>
      </c>
      <c r="G80" s="68">
        <v>1.346428</v>
      </c>
      <c r="H80" s="68">
        <v>1.4332279999999999</v>
      </c>
      <c r="I80" s="68">
        <v>1.549768</v>
      </c>
      <c r="J80" s="68">
        <v>1.669276</v>
      </c>
      <c r="K80" s="68">
        <v>1.7505710000000001</v>
      </c>
      <c r="L80" s="68">
        <v>1.818265</v>
      </c>
      <c r="M80" s="68">
        <v>1.873416</v>
      </c>
      <c r="N80" s="68">
        <v>1.9074089999999999</v>
      </c>
      <c r="O80" s="68">
        <v>1.952321</v>
      </c>
      <c r="P80" s="68">
        <v>2.007406</v>
      </c>
      <c r="Q80" s="68">
        <v>2.0892780000000002</v>
      </c>
      <c r="R80" s="68">
        <v>2.1679270000000002</v>
      </c>
      <c r="S80" s="68">
        <v>2.2504629999999999</v>
      </c>
      <c r="T80" s="68">
        <v>2.3412839999999999</v>
      </c>
      <c r="U80" s="68">
        <v>2.438704</v>
      </c>
      <c r="V80" s="68">
        <v>2.536473</v>
      </c>
      <c r="W80" s="68">
        <v>2.6333310000000001</v>
      </c>
      <c r="X80" s="68">
        <v>2.7272319999999999</v>
      </c>
      <c r="Y80" s="68">
        <v>2.8230010000000001</v>
      </c>
      <c r="Z80" s="68">
        <v>2.94598</v>
      </c>
      <c r="AA80" s="68">
        <v>3.0562490000000002</v>
      </c>
      <c r="AB80" s="68">
        <v>3.1711689999999999</v>
      </c>
      <c r="AC80" s="68">
        <v>3.2914110000000001</v>
      </c>
      <c r="AD80" s="68">
        <v>3.4140809999999999</v>
      </c>
      <c r="AE80" s="68">
        <v>3.558427</v>
      </c>
      <c r="AF80" s="68">
        <v>3.7104270000000001</v>
      </c>
      <c r="AG80" s="68">
        <v>3.8515190000000001</v>
      </c>
      <c r="AH80" s="68">
        <v>3.9937819999999999</v>
      </c>
      <c r="AI80" s="69">
        <v>4.0799000000000002E-2</v>
      </c>
      <c r="AJ80" s="17"/>
      <c r="AK80" s="16"/>
    </row>
    <row r="81" spans="1:37" ht="15" customHeight="1" x14ac:dyDescent="0.45">
      <c r="A81" s="63" t="s">
        <v>199</v>
      </c>
      <c r="B81" s="67" t="s">
        <v>5</v>
      </c>
      <c r="C81" s="68">
        <v>3.010132</v>
      </c>
      <c r="D81" s="68">
        <v>2.9999850000000001</v>
      </c>
      <c r="E81" s="68">
        <v>2.9841859999999998</v>
      </c>
      <c r="F81" s="68">
        <v>2.9996179999999999</v>
      </c>
      <c r="G81" s="68">
        <v>2.987552</v>
      </c>
      <c r="H81" s="68">
        <v>3.0084590000000002</v>
      </c>
      <c r="I81" s="68">
        <v>2.986253</v>
      </c>
      <c r="J81" s="68">
        <v>3.1214240000000002</v>
      </c>
      <c r="K81" s="68">
        <v>3.204488</v>
      </c>
      <c r="L81" s="68">
        <v>3.3403589999999999</v>
      </c>
      <c r="M81" s="68">
        <v>3.4569480000000001</v>
      </c>
      <c r="N81" s="68">
        <v>3.5592410000000001</v>
      </c>
      <c r="O81" s="68">
        <v>3.690655</v>
      </c>
      <c r="P81" s="68">
        <v>3.8050999999999999</v>
      </c>
      <c r="Q81" s="68">
        <v>3.9575209999999998</v>
      </c>
      <c r="R81" s="68">
        <v>4.08446</v>
      </c>
      <c r="S81" s="68">
        <v>4.2197589999999998</v>
      </c>
      <c r="T81" s="68">
        <v>4.3639640000000002</v>
      </c>
      <c r="U81" s="68">
        <v>4.4948990000000002</v>
      </c>
      <c r="V81" s="68">
        <v>4.6399559999999997</v>
      </c>
      <c r="W81" s="68">
        <v>4.7955249999999996</v>
      </c>
      <c r="X81" s="68">
        <v>4.9056850000000001</v>
      </c>
      <c r="Y81" s="68">
        <v>5.0610850000000003</v>
      </c>
      <c r="Z81" s="68">
        <v>5.2654959999999997</v>
      </c>
      <c r="AA81" s="68">
        <v>5.4295600000000004</v>
      </c>
      <c r="AB81" s="68">
        <v>5.6038420000000002</v>
      </c>
      <c r="AC81" s="68">
        <v>5.8310709999999997</v>
      </c>
      <c r="AD81" s="68">
        <v>5.9778630000000001</v>
      </c>
      <c r="AE81" s="68">
        <v>6.197311</v>
      </c>
      <c r="AF81" s="68">
        <v>6.4194979999999999</v>
      </c>
      <c r="AG81" s="68">
        <v>6.6295260000000003</v>
      </c>
      <c r="AH81" s="68">
        <v>6.8362249999999998</v>
      </c>
      <c r="AI81" s="69">
        <v>2.6813E-2</v>
      </c>
      <c r="AJ81" s="17"/>
      <c r="AK81" s="16"/>
    </row>
    <row r="82" spans="1:37" ht="15" customHeight="1" x14ac:dyDescent="0.45">
      <c r="A82" s="63" t="s">
        <v>198</v>
      </c>
      <c r="B82" s="67" t="s">
        <v>10</v>
      </c>
      <c r="C82" s="68">
        <v>0.97050499999999995</v>
      </c>
      <c r="D82" s="68">
        <v>0.55479900000000004</v>
      </c>
      <c r="E82" s="68">
        <v>0.82762199999999997</v>
      </c>
      <c r="F82" s="68">
        <v>1.1238509999999999</v>
      </c>
      <c r="G82" s="68">
        <v>1.412274</v>
      </c>
      <c r="H82" s="68">
        <v>1.7411760000000001</v>
      </c>
      <c r="I82" s="68">
        <v>2.0741900000000002</v>
      </c>
      <c r="J82" s="68">
        <v>2.1172659999999999</v>
      </c>
      <c r="K82" s="68">
        <v>2.250718</v>
      </c>
      <c r="L82" s="68">
        <v>2.2753329999999998</v>
      </c>
      <c r="M82" s="68">
        <v>2.4155139999999999</v>
      </c>
      <c r="N82" s="68">
        <v>2.510694</v>
      </c>
      <c r="O82" s="68">
        <v>2.6354839999999999</v>
      </c>
      <c r="P82" s="68">
        <v>2.7101169999999999</v>
      </c>
      <c r="Q82" s="68">
        <v>2.8191009999999999</v>
      </c>
      <c r="R82" s="68">
        <v>2.8954149999999998</v>
      </c>
      <c r="S82" s="68">
        <v>3.0112570000000001</v>
      </c>
      <c r="T82" s="68">
        <v>3.1276079999999999</v>
      </c>
      <c r="U82" s="68">
        <v>3.2423709999999999</v>
      </c>
      <c r="V82" s="68">
        <v>3.359264</v>
      </c>
      <c r="W82" s="68">
        <v>3.5048170000000001</v>
      </c>
      <c r="X82" s="68">
        <v>3.667538</v>
      </c>
      <c r="Y82" s="68">
        <v>3.8235540000000001</v>
      </c>
      <c r="Z82" s="68">
        <v>3.9685929999999998</v>
      </c>
      <c r="AA82" s="68">
        <v>4.113181</v>
      </c>
      <c r="AB82" s="68">
        <v>4.2509499999999996</v>
      </c>
      <c r="AC82" s="68">
        <v>4.3751389999999999</v>
      </c>
      <c r="AD82" s="68">
        <v>4.57003</v>
      </c>
      <c r="AE82" s="68">
        <v>4.6937350000000002</v>
      </c>
      <c r="AF82" s="68">
        <v>4.8578070000000002</v>
      </c>
      <c r="AG82" s="68">
        <v>5.0397319999999999</v>
      </c>
      <c r="AH82" s="68">
        <v>5.2584910000000002</v>
      </c>
      <c r="AI82" s="69">
        <v>5.6022000000000002E-2</v>
      </c>
      <c r="AJ82" s="17"/>
      <c r="AK82" s="16"/>
    </row>
    <row r="84" spans="1:37" ht="15" customHeight="1" x14ac:dyDescent="0.35">
      <c r="A84" s="60"/>
      <c r="B84" s="66" t="s">
        <v>16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 spans="1:37" ht="15" customHeight="1" x14ac:dyDescent="0.45">
      <c r="A85" s="63" t="s">
        <v>197</v>
      </c>
      <c r="B85" s="67" t="s">
        <v>4</v>
      </c>
      <c r="C85" s="68">
        <v>1.519323</v>
      </c>
      <c r="D85" s="68">
        <v>1.4558279999999999</v>
      </c>
      <c r="E85" s="68">
        <v>1.53582</v>
      </c>
      <c r="F85" s="68">
        <v>1.642317</v>
      </c>
      <c r="G85" s="68">
        <v>1.726461</v>
      </c>
      <c r="H85" s="68">
        <v>1.815804</v>
      </c>
      <c r="I85" s="68">
        <v>1.9299930000000001</v>
      </c>
      <c r="J85" s="68">
        <v>2.0472990000000002</v>
      </c>
      <c r="K85" s="68">
        <v>2.133114</v>
      </c>
      <c r="L85" s="68">
        <v>2.2069719999999999</v>
      </c>
      <c r="M85" s="68">
        <v>2.2701720000000001</v>
      </c>
      <c r="N85" s="68">
        <v>2.3791600000000002</v>
      </c>
      <c r="O85" s="68">
        <v>2.4339059999999999</v>
      </c>
      <c r="P85" s="68">
        <v>2.497115</v>
      </c>
      <c r="Q85" s="68">
        <v>2.5922700000000001</v>
      </c>
      <c r="R85" s="68">
        <v>2.675773</v>
      </c>
      <c r="S85" s="68">
        <v>2.7628409999999999</v>
      </c>
      <c r="T85" s="68">
        <v>2.8573490000000001</v>
      </c>
      <c r="U85" s="68">
        <v>2.9577610000000001</v>
      </c>
      <c r="V85" s="68">
        <v>3.0589360000000001</v>
      </c>
      <c r="W85" s="68">
        <v>3.159618</v>
      </c>
      <c r="X85" s="68">
        <v>3.2581920000000002</v>
      </c>
      <c r="Y85" s="68">
        <v>3.3587560000000001</v>
      </c>
      <c r="Z85" s="68">
        <v>3.4812210000000001</v>
      </c>
      <c r="AA85" s="68">
        <v>3.5948150000000001</v>
      </c>
      <c r="AB85" s="68">
        <v>3.7125680000000001</v>
      </c>
      <c r="AC85" s="68">
        <v>3.8352539999999999</v>
      </c>
      <c r="AD85" s="68">
        <v>3.9606650000000001</v>
      </c>
      <c r="AE85" s="68">
        <v>4.103637</v>
      </c>
      <c r="AF85" s="68">
        <v>4.2541520000000004</v>
      </c>
      <c r="AG85" s="68">
        <v>4.3974859999999998</v>
      </c>
      <c r="AH85" s="68">
        <v>4.5416869999999996</v>
      </c>
      <c r="AI85" s="69">
        <v>3.5955000000000001E-2</v>
      </c>
      <c r="AJ85" s="17"/>
      <c r="AK85" s="16"/>
    </row>
    <row r="86" spans="1:37" ht="15" customHeight="1" x14ac:dyDescent="0.45">
      <c r="A86" s="63" t="s">
        <v>196</v>
      </c>
      <c r="B86" s="67" t="s">
        <v>17</v>
      </c>
      <c r="C86" s="68">
        <v>2.3293599999999999</v>
      </c>
      <c r="D86" s="68">
        <v>2.3575840000000001</v>
      </c>
      <c r="E86" s="68">
        <v>2.980137</v>
      </c>
      <c r="F86" s="68">
        <v>2.90341</v>
      </c>
      <c r="G86" s="68">
        <v>2.9940889999999998</v>
      </c>
      <c r="H86" s="68">
        <v>3.051917</v>
      </c>
      <c r="I86" s="68">
        <v>3.049229</v>
      </c>
      <c r="J86" s="68">
        <v>3.1289729999999998</v>
      </c>
      <c r="K86" s="68">
        <v>3.2296710000000002</v>
      </c>
      <c r="L86" s="68">
        <v>3.3380939999999999</v>
      </c>
      <c r="M86" s="68">
        <v>3.4524530000000002</v>
      </c>
      <c r="N86" s="68">
        <v>3.6983600000000001</v>
      </c>
      <c r="O86" s="68">
        <v>3.8235480000000002</v>
      </c>
      <c r="P86" s="68">
        <v>3.9289849999999999</v>
      </c>
      <c r="Q86" s="68">
        <v>4.1027209999999998</v>
      </c>
      <c r="R86" s="68">
        <v>4.2572700000000001</v>
      </c>
      <c r="S86" s="68">
        <v>4.4982810000000004</v>
      </c>
      <c r="T86" s="68">
        <v>4.5812010000000001</v>
      </c>
      <c r="U86" s="68">
        <v>4.7078420000000003</v>
      </c>
      <c r="V86" s="68">
        <v>4.9497270000000002</v>
      </c>
      <c r="W86" s="68">
        <v>5.2112179999999997</v>
      </c>
      <c r="X86" s="68">
        <v>5.4559829999999998</v>
      </c>
      <c r="Y86" s="68">
        <v>5.6277949999999999</v>
      </c>
      <c r="Z86" s="68">
        <v>6.0075830000000003</v>
      </c>
      <c r="AA86" s="68">
        <v>6.2204439999999996</v>
      </c>
      <c r="AB86" s="68">
        <v>6.4343659999999998</v>
      </c>
      <c r="AC86" s="68">
        <v>6.6594040000000003</v>
      </c>
      <c r="AD86" s="68">
        <v>6.9041810000000003</v>
      </c>
      <c r="AE86" s="68">
        <v>7.6467590000000003</v>
      </c>
      <c r="AF86" s="68">
        <v>8.0355100000000004</v>
      </c>
      <c r="AG86" s="68">
        <v>8.2441879999999994</v>
      </c>
      <c r="AH86" s="68">
        <v>8.5042819999999999</v>
      </c>
      <c r="AI86" s="69">
        <v>4.2658000000000001E-2</v>
      </c>
      <c r="AJ86" s="17"/>
      <c r="AK86" s="16"/>
    </row>
    <row r="87" spans="1:37" ht="15" customHeight="1" x14ac:dyDescent="0.45">
      <c r="A87" s="63" t="s">
        <v>195</v>
      </c>
      <c r="B87" s="67" t="s">
        <v>194</v>
      </c>
      <c r="C87" s="68">
        <v>1.3820220000000001</v>
      </c>
      <c r="D87" s="68">
        <v>1.3784749999999999</v>
      </c>
      <c r="E87" s="68">
        <v>1.4724889999999999</v>
      </c>
      <c r="F87" s="68">
        <v>1.58606</v>
      </c>
      <c r="G87" s="68">
        <v>1.609753</v>
      </c>
      <c r="H87" s="68">
        <v>1.63866</v>
      </c>
      <c r="I87" s="68">
        <v>1.7329840000000001</v>
      </c>
      <c r="J87" s="68">
        <v>1.791534</v>
      </c>
      <c r="K87" s="68">
        <v>1.8895649999999999</v>
      </c>
      <c r="L87" s="68">
        <v>2.0073479999999999</v>
      </c>
      <c r="M87" s="68">
        <v>2.0996389999999998</v>
      </c>
      <c r="N87" s="68">
        <v>2.2674270000000001</v>
      </c>
      <c r="O87" s="68">
        <v>2.3261379999999998</v>
      </c>
      <c r="P87" s="68">
        <v>2.3857110000000001</v>
      </c>
      <c r="Q87" s="68">
        <v>2.443873</v>
      </c>
      <c r="R87" s="68">
        <v>2.4845090000000001</v>
      </c>
      <c r="S87" s="68">
        <v>2.5481919999999998</v>
      </c>
      <c r="T87" s="68">
        <v>2.610627</v>
      </c>
      <c r="U87" s="68">
        <v>2.6805370000000002</v>
      </c>
      <c r="V87" s="68">
        <v>2.7500909999999998</v>
      </c>
      <c r="W87" s="68">
        <v>2.8488549999999999</v>
      </c>
      <c r="X87" s="68">
        <v>2.9250479999999999</v>
      </c>
      <c r="Y87" s="68">
        <v>3.0009960000000002</v>
      </c>
      <c r="Z87" s="68">
        <v>3.1322429999999999</v>
      </c>
      <c r="AA87" s="68">
        <v>3.244399</v>
      </c>
      <c r="AB87" s="68">
        <v>3.388344</v>
      </c>
      <c r="AC87" s="68">
        <v>3.4573939999999999</v>
      </c>
      <c r="AD87" s="68">
        <v>3.598347</v>
      </c>
      <c r="AE87" s="68">
        <v>3.7666230000000001</v>
      </c>
      <c r="AF87" s="68">
        <v>3.9018099999999998</v>
      </c>
      <c r="AG87" s="68">
        <v>4.0990460000000004</v>
      </c>
      <c r="AH87" s="68">
        <v>4.3995980000000001</v>
      </c>
      <c r="AI87" s="69">
        <v>3.8059999999999997E-2</v>
      </c>
      <c r="AJ87" s="17"/>
      <c r="AK87" s="16"/>
    </row>
    <row r="88" spans="1:37" ht="15" customHeight="1" x14ac:dyDescent="0.45">
      <c r="A88" s="63" t="s">
        <v>193</v>
      </c>
      <c r="B88" s="67" t="s">
        <v>18</v>
      </c>
      <c r="C88" s="68">
        <v>2.667821</v>
      </c>
      <c r="D88" s="68">
        <v>2.7060499999999998</v>
      </c>
      <c r="E88" s="68">
        <v>2.7755269999999999</v>
      </c>
      <c r="F88" s="68">
        <v>2.8455910000000002</v>
      </c>
      <c r="G88" s="68">
        <v>2.902895</v>
      </c>
      <c r="H88" s="68">
        <v>2.9293480000000001</v>
      </c>
      <c r="I88" s="68">
        <v>3.0289929999999998</v>
      </c>
      <c r="J88" s="68">
        <v>3.1253880000000001</v>
      </c>
      <c r="K88" s="68">
        <v>3.2383690000000001</v>
      </c>
      <c r="L88" s="68">
        <v>3.331969</v>
      </c>
      <c r="M88" s="68">
        <v>3.4556819999999999</v>
      </c>
      <c r="N88" s="68">
        <v>3.6448360000000002</v>
      </c>
      <c r="O88" s="68">
        <v>3.7523170000000001</v>
      </c>
      <c r="P88" s="68">
        <v>3.8685320000000001</v>
      </c>
      <c r="Q88" s="68">
        <v>4.0235690000000002</v>
      </c>
      <c r="R88" s="68">
        <v>4.1759110000000002</v>
      </c>
      <c r="S88" s="68">
        <v>4.3103109999999996</v>
      </c>
      <c r="T88" s="68">
        <v>4.4570819999999998</v>
      </c>
      <c r="U88" s="68">
        <v>4.5693549999999998</v>
      </c>
      <c r="V88" s="68">
        <v>4.7219939999999996</v>
      </c>
      <c r="W88" s="68">
        <v>4.8915930000000003</v>
      </c>
      <c r="X88" s="68">
        <v>5.017957</v>
      </c>
      <c r="Y88" s="68">
        <v>5.1675750000000003</v>
      </c>
      <c r="Z88" s="68">
        <v>5.3669890000000002</v>
      </c>
      <c r="AA88" s="68">
        <v>5.534224</v>
      </c>
      <c r="AB88" s="68">
        <v>5.7070990000000004</v>
      </c>
      <c r="AC88" s="68">
        <v>5.9165520000000003</v>
      </c>
      <c r="AD88" s="68">
        <v>6.0750549999999999</v>
      </c>
      <c r="AE88" s="68">
        <v>6.3294639999999998</v>
      </c>
      <c r="AF88" s="68">
        <v>6.5596120000000004</v>
      </c>
      <c r="AG88" s="68">
        <v>6.7802309999999997</v>
      </c>
      <c r="AH88" s="68">
        <v>6.9964599999999999</v>
      </c>
      <c r="AI88" s="69">
        <v>3.159E-2</v>
      </c>
      <c r="AJ88" s="17"/>
      <c r="AK88" s="16"/>
    </row>
    <row r="89" spans="1:37" ht="15" customHeight="1" x14ac:dyDescent="0.45">
      <c r="A89" s="63" t="s">
        <v>192</v>
      </c>
      <c r="B89" s="67" t="s">
        <v>19</v>
      </c>
      <c r="C89" s="68">
        <v>1.976542</v>
      </c>
      <c r="D89" s="68">
        <v>1.9982610000000001</v>
      </c>
      <c r="E89" s="68">
        <v>2.050351</v>
      </c>
      <c r="F89" s="68">
        <v>2.1319680000000001</v>
      </c>
      <c r="G89" s="68">
        <v>2.1996869999999999</v>
      </c>
      <c r="H89" s="68">
        <v>2.3103929999999999</v>
      </c>
      <c r="I89" s="68">
        <v>2.374072</v>
      </c>
      <c r="J89" s="68">
        <v>2.5023780000000002</v>
      </c>
      <c r="K89" s="68">
        <v>2.5669780000000002</v>
      </c>
      <c r="L89" s="68">
        <v>2.707945</v>
      </c>
      <c r="M89" s="68">
        <v>2.808605</v>
      </c>
      <c r="N89" s="68">
        <v>2.915994</v>
      </c>
      <c r="O89" s="68">
        <v>3.0442040000000001</v>
      </c>
      <c r="P89" s="68">
        <v>3.1436389999999999</v>
      </c>
      <c r="Q89" s="68">
        <v>3.2873640000000002</v>
      </c>
      <c r="R89" s="68">
        <v>3.4131230000000001</v>
      </c>
      <c r="S89" s="68">
        <v>3.5401600000000002</v>
      </c>
      <c r="T89" s="68">
        <v>3.6668769999999999</v>
      </c>
      <c r="U89" s="68">
        <v>3.7975400000000001</v>
      </c>
      <c r="V89" s="68">
        <v>3.9254180000000001</v>
      </c>
      <c r="W89" s="68">
        <v>4.0722579999999997</v>
      </c>
      <c r="X89" s="68">
        <v>4.1831820000000004</v>
      </c>
      <c r="Y89" s="68">
        <v>4.3341979999999998</v>
      </c>
      <c r="Z89" s="68">
        <v>4.5212760000000003</v>
      </c>
      <c r="AA89" s="68">
        <v>4.6733549999999999</v>
      </c>
      <c r="AB89" s="68">
        <v>4.838457</v>
      </c>
      <c r="AC89" s="68">
        <v>5.0564090000000004</v>
      </c>
      <c r="AD89" s="68">
        <v>5.1895870000000004</v>
      </c>
      <c r="AE89" s="68">
        <v>5.4232889999999996</v>
      </c>
      <c r="AF89" s="68">
        <v>5.6471609999999997</v>
      </c>
      <c r="AG89" s="68">
        <v>5.854228</v>
      </c>
      <c r="AH89" s="68">
        <v>6.023002</v>
      </c>
      <c r="AI89" s="69">
        <v>3.6596999999999998E-2</v>
      </c>
      <c r="AJ89" s="17"/>
      <c r="AK89" s="16"/>
    </row>
    <row r="90" spans="1:37" ht="15" customHeight="1" x14ac:dyDescent="0.45">
      <c r="A90" s="63" t="s">
        <v>191</v>
      </c>
      <c r="B90" s="67" t="s">
        <v>20</v>
      </c>
      <c r="C90" s="68">
        <v>3.0399669999999999</v>
      </c>
      <c r="D90" s="68">
        <v>3.0059870000000002</v>
      </c>
      <c r="E90" s="68">
        <v>3.0956570000000001</v>
      </c>
      <c r="F90" s="68">
        <v>3.222343</v>
      </c>
      <c r="G90" s="68">
        <v>3.3196910000000002</v>
      </c>
      <c r="H90" s="68">
        <v>3.4566119999999998</v>
      </c>
      <c r="I90" s="68">
        <v>3.5560200000000002</v>
      </c>
      <c r="J90" s="68">
        <v>3.7062759999999999</v>
      </c>
      <c r="K90" s="68">
        <v>3.8046549999999999</v>
      </c>
      <c r="L90" s="68">
        <v>3.9555120000000001</v>
      </c>
      <c r="M90" s="68">
        <v>4.0873330000000001</v>
      </c>
      <c r="N90" s="68">
        <v>4.2693009999999996</v>
      </c>
      <c r="O90" s="68">
        <v>4.4151480000000003</v>
      </c>
      <c r="P90" s="68">
        <v>4.5455829999999997</v>
      </c>
      <c r="Q90" s="68">
        <v>4.7211290000000004</v>
      </c>
      <c r="R90" s="68">
        <v>4.8624729999999996</v>
      </c>
      <c r="S90" s="68">
        <v>5.0130429999999997</v>
      </c>
      <c r="T90" s="68">
        <v>5.17509</v>
      </c>
      <c r="U90" s="68">
        <v>5.327299</v>
      </c>
      <c r="V90" s="68">
        <v>5.4913749999999997</v>
      </c>
      <c r="W90" s="68">
        <v>5.6634120000000001</v>
      </c>
      <c r="X90" s="68">
        <v>5.7890670000000002</v>
      </c>
      <c r="Y90" s="68">
        <v>5.9583969999999997</v>
      </c>
      <c r="Z90" s="68">
        <v>6.1844669999999997</v>
      </c>
      <c r="AA90" s="68">
        <v>6.3672570000000004</v>
      </c>
      <c r="AB90" s="68">
        <v>6.5643739999999999</v>
      </c>
      <c r="AC90" s="68">
        <v>6.8115069999999998</v>
      </c>
      <c r="AD90" s="68">
        <v>6.9771140000000003</v>
      </c>
      <c r="AE90" s="68">
        <v>7.2148909999999997</v>
      </c>
      <c r="AF90" s="68">
        <v>7.456753</v>
      </c>
      <c r="AG90" s="68">
        <v>7.6890229999999997</v>
      </c>
      <c r="AH90" s="68">
        <v>7.920509</v>
      </c>
      <c r="AI90" s="69">
        <v>3.1372999999999998E-2</v>
      </c>
      <c r="AJ90" s="17"/>
      <c r="AK90" s="16"/>
    </row>
    <row r="91" spans="1:37" ht="15" customHeight="1" x14ac:dyDescent="0.45">
      <c r="A91" s="63" t="s">
        <v>190</v>
      </c>
      <c r="B91" s="67" t="s">
        <v>10</v>
      </c>
      <c r="C91" s="68">
        <v>1.433724</v>
      </c>
      <c r="D91" s="68">
        <v>1.620679</v>
      </c>
      <c r="E91" s="68">
        <v>1.637114</v>
      </c>
      <c r="F91" s="68">
        <v>1.640909</v>
      </c>
      <c r="G91" s="68">
        <v>1.4706399999999999</v>
      </c>
      <c r="H91" s="68">
        <v>1.553995</v>
      </c>
      <c r="I91" s="68">
        <v>1.632023</v>
      </c>
      <c r="J91" s="68">
        <v>1.784637</v>
      </c>
      <c r="K91" s="68">
        <v>1.9736469999999999</v>
      </c>
      <c r="L91" s="68">
        <v>2.0907480000000001</v>
      </c>
      <c r="M91" s="68">
        <v>2.1946050000000001</v>
      </c>
      <c r="N91" s="68">
        <v>2.137384</v>
      </c>
      <c r="O91" s="68">
        <v>2.2297199999999999</v>
      </c>
      <c r="P91" s="68">
        <v>2.2924730000000002</v>
      </c>
      <c r="Q91" s="68">
        <v>2.3963079999999999</v>
      </c>
      <c r="R91" s="68">
        <v>2.4766430000000001</v>
      </c>
      <c r="S91" s="68">
        <v>2.6818080000000002</v>
      </c>
      <c r="T91" s="68">
        <v>2.8370570000000002</v>
      </c>
      <c r="U91" s="68">
        <v>2.921459</v>
      </c>
      <c r="V91" s="68">
        <v>3.1185809999999998</v>
      </c>
      <c r="W91" s="68">
        <v>3.226299</v>
      </c>
      <c r="X91" s="68">
        <v>3.341259</v>
      </c>
      <c r="Y91" s="68">
        <v>3.444963</v>
      </c>
      <c r="Z91" s="68">
        <v>3.5305059999999999</v>
      </c>
      <c r="AA91" s="68">
        <v>3.778613</v>
      </c>
      <c r="AB91" s="68">
        <v>3.9342999999999999</v>
      </c>
      <c r="AC91" s="68">
        <v>4.0344360000000004</v>
      </c>
      <c r="AD91" s="68">
        <v>4.3051399999999997</v>
      </c>
      <c r="AE91" s="68">
        <v>4.4939549999999997</v>
      </c>
      <c r="AF91" s="68">
        <v>4.664739</v>
      </c>
      <c r="AG91" s="68">
        <v>4.8382430000000003</v>
      </c>
      <c r="AH91" s="68">
        <v>4.7847020000000002</v>
      </c>
      <c r="AI91" s="69">
        <v>3.9641000000000003E-2</v>
      </c>
      <c r="AJ91" s="17"/>
      <c r="AK91" s="16"/>
    </row>
    <row r="93" spans="1:37" ht="15" customHeight="1" x14ac:dyDescent="0.35">
      <c r="A93" s="60"/>
      <c r="B93" s="66" t="s">
        <v>189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</row>
    <row r="94" spans="1:37" ht="15" customHeight="1" x14ac:dyDescent="0.45">
      <c r="A94" s="63" t="s">
        <v>188</v>
      </c>
      <c r="B94" s="67" t="s">
        <v>5</v>
      </c>
      <c r="C94" s="68">
        <v>3.0106920000000001</v>
      </c>
      <c r="D94" s="68">
        <v>3.0011369999999999</v>
      </c>
      <c r="E94" s="68">
        <v>2.9680759999999999</v>
      </c>
      <c r="F94" s="68">
        <v>2.9577930000000001</v>
      </c>
      <c r="G94" s="68">
        <v>2.927082</v>
      </c>
      <c r="H94" s="68">
        <v>2.9311600000000002</v>
      </c>
      <c r="I94" s="68">
        <v>2.8924789999999998</v>
      </c>
      <c r="J94" s="68">
        <v>2.9967450000000002</v>
      </c>
      <c r="K94" s="68">
        <v>3.0605889999999998</v>
      </c>
      <c r="L94" s="68">
        <v>3.184205</v>
      </c>
      <c r="M94" s="68">
        <v>3.2934679999999998</v>
      </c>
      <c r="N94" s="68">
        <v>3.3879959999999998</v>
      </c>
      <c r="O94" s="68">
        <v>3.4964569999999999</v>
      </c>
      <c r="P94" s="68">
        <v>3.601807</v>
      </c>
      <c r="Q94" s="68">
        <v>3.753063</v>
      </c>
      <c r="R94" s="68">
        <v>3.882676</v>
      </c>
      <c r="S94" s="68">
        <v>4.0150170000000003</v>
      </c>
      <c r="T94" s="68">
        <v>4.1593900000000001</v>
      </c>
      <c r="U94" s="68">
        <v>4.2820150000000003</v>
      </c>
      <c r="V94" s="68">
        <v>4.3982859999999997</v>
      </c>
      <c r="W94" s="68">
        <v>4.5506520000000004</v>
      </c>
      <c r="X94" s="68">
        <v>4.6633269999999998</v>
      </c>
      <c r="Y94" s="68">
        <v>4.8143969999999996</v>
      </c>
      <c r="Z94" s="68">
        <v>5.0126609999999996</v>
      </c>
      <c r="AA94" s="68">
        <v>5.1656199999999997</v>
      </c>
      <c r="AB94" s="68">
        <v>5.3320259999999999</v>
      </c>
      <c r="AC94" s="68">
        <v>5.5570719999999998</v>
      </c>
      <c r="AD94" s="68">
        <v>5.7110409999999998</v>
      </c>
      <c r="AE94" s="68">
        <v>5.9456090000000001</v>
      </c>
      <c r="AF94" s="68">
        <v>6.1855960000000003</v>
      </c>
      <c r="AG94" s="68">
        <v>6.4027320000000003</v>
      </c>
      <c r="AH94" s="68">
        <v>6.602055</v>
      </c>
      <c r="AI94" s="69">
        <v>2.5652999999999999E-2</v>
      </c>
      <c r="AJ94" s="17"/>
      <c r="AK94" s="16"/>
    </row>
    <row r="95" spans="1:37" ht="15" customHeight="1" x14ac:dyDescent="0.45">
      <c r="A95" s="63" t="s">
        <v>187</v>
      </c>
      <c r="B95" s="67" t="s">
        <v>10</v>
      </c>
      <c r="C95" s="68">
        <v>1.8562190000000001</v>
      </c>
      <c r="D95" s="68">
        <v>1.771668</v>
      </c>
      <c r="E95" s="68">
        <v>2.0991300000000002</v>
      </c>
      <c r="F95" s="68">
        <v>2.1564559999999999</v>
      </c>
      <c r="G95" s="68">
        <v>2.1973660000000002</v>
      </c>
      <c r="H95" s="68">
        <v>2.2655050000000001</v>
      </c>
      <c r="I95" s="68">
        <v>2.3474979999999999</v>
      </c>
      <c r="J95" s="68">
        <v>2.4231449999999999</v>
      </c>
      <c r="K95" s="68">
        <v>2.5334099999999999</v>
      </c>
      <c r="L95" s="68">
        <v>2.5964879999999999</v>
      </c>
      <c r="M95" s="68">
        <v>2.7319079999999998</v>
      </c>
      <c r="N95" s="68">
        <v>2.8371810000000002</v>
      </c>
      <c r="O95" s="68">
        <v>2.9535130000000001</v>
      </c>
      <c r="P95" s="68">
        <v>3.0478420000000002</v>
      </c>
      <c r="Q95" s="68">
        <v>3.170223</v>
      </c>
      <c r="R95" s="68">
        <v>3.273936</v>
      </c>
      <c r="S95" s="68">
        <v>3.3904139999999998</v>
      </c>
      <c r="T95" s="68">
        <v>3.5063620000000002</v>
      </c>
      <c r="U95" s="68">
        <v>3.6257269999999999</v>
      </c>
      <c r="V95" s="68">
        <v>3.746734</v>
      </c>
      <c r="W95" s="68">
        <v>3.8849529999999999</v>
      </c>
      <c r="X95" s="68">
        <v>4.0235599999999998</v>
      </c>
      <c r="Y95" s="68">
        <v>4.1419899999999998</v>
      </c>
      <c r="Z95" s="68">
        <v>4.28017</v>
      </c>
      <c r="AA95" s="68">
        <v>4.3869680000000004</v>
      </c>
      <c r="AB95" s="68">
        <v>4.4840260000000001</v>
      </c>
      <c r="AC95" s="68">
        <v>4.5623209999999998</v>
      </c>
      <c r="AD95" s="68">
        <v>4.7406180000000004</v>
      </c>
      <c r="AE95" s="68">
        <v>4.8991689999999997</v>
      </c>
      <c r="AF95" s="68">
        <v>5.0891640000000002</v>
      </c>
      <c r="AG95" s="68">
        <v>5.2830450000000004</v>
      </c>
      <c r="AH95" s="68">
        <v>5.4895329999999998</v>
      </c>
      <c r="AI95" s="69">
        <v>3.5596000000000003E-2</v>
      </c>
      <c r="AJ95" s="17"/>
      <c r="AK95" s="16"/>
    </row>
    <row r="97" spans="1:37" ht="15" customHeight="1" x14ac:dyDescent="0.35">
      <c r="A97" s="60"/>
      <c r="B97" s="66" t="s">
        <v>186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</row>
    <row r="98" spans="1:37" ht="15" customHeight="1" x14ac:dyDescent="0.45">
      <c r="A98" s="63" t="s">
        <v>185</v>
      </c>
      <c r="B98" s="67" t="s">
        <v>4</v>
      </c>
      <c r="C98" s="68">
        <v>1.6912499999999999</v>
      </c>
      <c r="D98" s="68">
        <v>1.6649970000000001</v>
      </c>
      <c r="E98" s="68">
        <v>1.7412939999999999</v>
      </c>
      <c r="F98" s="68">
        <v>1.85646</v>
      </c>
      <c r="G98" s="68">
        <v>1.96061</v>
      </c>
      <c r="H98" s="68">
        <v>2.0710229999999998</v>
      </c>
      <c r="I98" s="68">
        <v>2.2076760000000002</v>
      </c>
      <c r="J98" s="68">
        <v>2.3536350000000001</v>
      </c>
      <c r="K98" s="68">
        <v>2.474224</v>
      </c>
      <c r="L98" s="68">
        <v>2.5790000000000002</v>
      </c>
      <c r="M98" s="68">
        <v>2.6685059999999998</v>
      </c>
      <c r="N98" s="68">
        <v>2.7505829999999998</v>
      </c>
      <c r="O98" s="68">
        <v>2.8171379999999999</v>
      </c>
      <c r="P98" s="68">
        <v>2.889554</v>
      </c>
      <c r="Q98" s="68">
        <v>2.9882379999999999</v>
      </c>
      <c r="R98" s="68">
        <v>3.0856880000000002</v>
      </c>
      <c r="S98" s="68">
        <v>3.1891479999999999</v>
      </c>
      <c r="T98" s="68">
        <v>3.3023500000000001</v>
      </c>
      <c r="U98" s="68">
        <v>3.4236309999999999</v>
      </c>
      <c r="V98" s="68">
        <v>3.5480049999999999</v>
      </c>
      <c r="W98" s="68">
        <v>3.6734629999999999</v>
      </c>
      <c r="X98" s="68">
        <v>3.7969539999999999</v>
      </c>
      <c r="Y98" s="68">
        <v>3.9223599999999998</v>
      </c>
      <c r="Z98" s="68">
        <v>4.0708190000000002</v>
      </c>
      <c r="AA98" s="68">
        <v>4.2129969999999997</v>
      </c>
      <c r="AB98" s="68">
        <v>4.3596120000000003</v>
      </c>
      <c r="AC98" s="68">
        <v>4.5118739999999997</v>
      </c>
      <c r="AD98" s="68">
        <v>4.6677559999999998</v>
      </c>
      <c r="AE98" s="68">
        <v>4.8433510000000002</v>
      </c>
      <c r="AF98" s="68">
        <v>5.0302179999999996</v>
      </c>
      <c r="AG98" s="68">
        <v>5.2118289999999998</v>
      </c>
      <c r="AH98" s="68">
        <v>5.394088</v>
      </c>
      <c r="AI98" s="69">
        <v>3.8122999999999997E-2</v>
      </c>
      <c r="AJ98" s="17"/>
      <c r="AK98" s="16"/>
    </row>
    <row r="99" spans="1:37" ht="15" customHeight="1" x14ac:dyDescent="0.45">
      <c r="A99" s="63" t="s">
        <v>184</v>
      </c>
      <c r="B99" s="67" t="s">
        <v>18</v>
      </c>
      <c r="C99" s="68">
        <v>2.6656010000000001</v>
      </c>
      <c r="D99" s="68">
        <v>2.7043789999999999</v>
      </c>
      <c r="E99" s="68">
        <v>2.7743220000000002</v>
      </c>
      <c r="F99" s="68">
        <v>2.8448889999999998</v>
      </c>
      <c r="G99" s="68">
        <v>2.9028149999999999</v>
      </c>
      <c r="H99" s="68">
        <v>2.9300290000000002</v>
      </c>
      <c r="I99" s="68">
        <v>3.0304350000000002</v>
      </c>
      <c r="J99" s="68">
        <v>3.127014</v>
      </c>
      <c r="K99" s="68">
        <v>3.240094</v>
      </c>
      <c r="L99" s="68">
        <v>3.3338770000000002</v>
      </c>
      <c r="M99" s="68">
        <v>3.4577010000000001</v>
      </c>
      <c r="N99" s="68">
        <v>3.6470060000000002</v>
      </c>
      <c r="O99" s="68">
        <v>3.7546599999999999</v>
      </c>
      <c r="P99" s="68">
        <v>3.8710239999999998</v>
      </c>
      <c r="Q99" s="68">
        <v>4.0262599999999997</v>
      </c>
      <c r="R99" s="68">
        <v>4.1787080000000003</v>
      </c>
      <c r="S99" s="68">
        <v>4.313313</v>
      </c>
      <c r="T99" s="68">
        <v>4.4601639999999998</v>
      </c>
      <c r="U99" s="68">
        <v>4.5725769999999999</v>
      </c>
      <c r="V99" s="68">
        <v>4.725333</v>
      </c>
      <c r="W99" s="68">
        <v>4.8949930000000004</v>
      </c>
      <c r="X99" s="68">
        <v>5.0215009999999998</v>
      </c>
      <c r="Y99" s="68">
        <v>5.1712470000000001</v>
      </c>
      <c r="Z99" s="68">
        <v>5.3707570000000002</v>
      </c>
      <c r="AA99" s="68">
        <v>5.5381150000000003</v>
      </c>
      <c r="AB99" s="68">
        <v>5.711087</v>
      </c>
      <c r="AC99" s="68">
        <v>5.9205449999999997</v>
      </c>
      <c r="AD99" s="68">
        <v>6.0792950000000001</v>
      </c>
      <c r="AE99" s="68">
        <v>6.333634</v>
      </c>
      <c r="AF99" s="68">
        <v>6.5638899999999998</v>
      </c>
      <c r="AG99" s="68">
        <v>6.784599</v>
      </c>
      <c r="AH99" s="68">
        <v>7.000985</v>
      </c>
      <c r="AI99" s="69">
        <v>3.1639E-2</v>
      </c>
      <c r="AJ99" s="17"/>
      <c r="AK99" s="16"/>
    </row>
    <row r="100" spans="1:37" ht="15" customHeight="1" x14ac:dyDescent="0.45">
      <c r="A100" s="63" t="s">
        <v>183</v>
      </c>
      <c r="B100" s="67" t="s">
        <v>19</v>
      </c>
      <c r="C100" s="68">
        <v>1.976542</v>
      </c>
      <c r="D100" s="68">
        <v>1.9982610000000001</v>
      </c>
      <c r="E100" s="68">
        <v>2.050351</v>
      </c>
      <c r="F100" s="68">
        <v>2.1319680000000001</v>
      </c>
      <c r="G100" s="68">
        <v>2.1996869999999999</v>
      </c>
      <c r="H100" s="68">
        <v>2.3103929999999999</v>
      </c>
      <c r="I100" s="68">
        <v>2.374072</v>
      </c>
      <c r="J100" s="68">
        <v>2.5023780000000002</v>
      </c>
      <c r="K100" s="68">
        <v>2.5669780000000002</v>
      </c>
      <c r="L100" s="68">
        <v>2.707945</v>
      </c>
      <c r="M100" s="68">
        <v>2.808605</v>
      </c>
      <c r="N100" s="68">
        <v>2.915994</v>
      </c>
      <c r="O100" s="68">
        <v>3.0442040000000001</v>
      </c>
      <c r="P100" s="68">
        <v>3.1436389999999999</v>
      </c>
      <c r="Q100" s="68">
        <v>3.2873640000000002</v>
      </c>
      <c r="R100" s="68">
        <v>3.4131230000000001</v>
      </c>
      <c r="S100" s="68">
        <v>3.5401600000000002</v>
      </c>
      <c r="T100" s="68">
        <v>3.6668769999999999</v>
      </c>
      <c r="U100" s="68">
        <v>3.7975400000000001</v>
      </c>
      <c r="V100" s="68">
        <v>3.9254180000000001</v>
      </c>
      <c r="W100" s="68">
        <v>4.0722579999999997</v>
      </c>
      <c r="X100" s="68">
        <v>4.1831820000000004</v>
      </c>
      <c r="Y100" s="68">
        <v>4.3341979999999998</v>
      </c>
      <c r="Z100" s="68">
        <v>4.5212760000000003</v>
      </c>
      <c r="AA100" s="68">
        <v>4.6733549999999999</v>
      </c>
      <c r="AB100" s="68">
        <v>4.838457</v>
      </c>
      <c r="AC100" s="68">
        <v>5.0564090000000004</v>
      </c>
      <c r="AD100" s="68">
        <v>5.1895870000000004</v>
      </c>
      <c r="AE100" s="68">
        <v>5.4232889999999996</v>
      </c>
      <c r="AF100" s="68">
        <v>5.6471609999999997</v>
      </c>
      <c r="AG100" s="68">
        <v>5.854228</v>
      </c>
      <c r="AH100" s="68">
        <v>6.023002</v>
      </c>
      <c r="AI100" s="69">
        <v>3.6596999999999998E-2</v>
      </c>
      <c r="AJ100" s="17"/>
      <c r="AK100" s="16"/>
    </row>
    <row r="101" spans="1:37" ht="15" customHeight="1" x14ac:dyDescent="0.45">
      <c r="A101" s="63" t="s">
        <v>182</v>
      </c>
      <c r="B101" s="67" t="s">
        <v>5</v>
      </c>
      <c r="C101" s="68">
        <v>3.0324309999999999</v>
      </c>
      <c r="D101" s="68">
        <v>3.0043989999999998</v>
      </c>
      <c r="E101" s="68">
        <v>3.0742180000000001</v>
      </c>
      <c r="F101" s="68">
        <v>3.180539</v>
      </c>
      <c r="G101" s="68">
        <v>3.2575530000000001</v>
      </c>
      <c r="H101" s="68">
        <v>3.3723869999999998</v>
      </c>
      <c r="I101" s="68">
        <v>3.4483980000000001</v>
      </c>
      <c r="J101" s="68">
        <v>3.5943770000000002</v>
      </c>
      <c r="K101" s="68">
        <v>3.6885789999999998</v>
      </c>
      <c r="L101" s="68">
        <v>3.8353969999999999</v>
      </c>
      <c r="M101" s="68">
        <v>3.9626220000000001</v>
      </c>
      <c r="N101" s="68">
        <v>4.1204919999999996</v>
      </c>
      <c r="O101" s="68">
        <v>4.2618580000000001</v>
      </c>
      <c r="P101" s="68">
        <v>4.3869049999999996</v>
      </c>
      <c r="Q101" s="68">
        <v>4.5554649999999999</v>
      </c>
      <c r="R101" s="68">
        <v>4.6917910000000003</v>
      </c>
      <c r="S101" s="68">
        <v>4.8379450000000004</v>
      </c>
      <c r="T101" s="68">
        <v>4.9942029999999997</v>
      </c>
      <c r="U101" s="68">
        <v>5.1396829999999998</v>
      </c>
      <c r="V101" s="68">
        <v>5.2973590000000002</v>
      </c>
      <c r="W101" s="68">
        <v>5.4649229999999998</v>
      </c>
      <c r="X101" s="68">
        <v>5.5862220000000002</v>
      </c>
      <c r="Y101" s="68">
        <v>5.7520160000000002</v>
      </c>
      <c r="Z101" s="68">
        <v>5.9719680000000004</v>
      </c>
      <c r="AA101" s="68">
        <v>6.1501409999999996</v>
      </c>
      <c r="AB101" s="68">
        <v>6.3395000000000001</v>
      </c>
      <c r="AC101" s="68">
        <v>6.5811630000000001</v>
      </c>
      <c r="AD101" s="68">
        <v>6.7410180000000004</v>
      </c>
      <c r="AE101" s="68">
        <v>6.973878</v>
      </c>
      <c r="AF101" s="68">
        <v>7.210763</v>
      </c>
      <c r="AG101" s="68">
        <v>7.4360210000000002</v>
      </c>
      <c r="AH101" s="68">
        <v>7.6601559999999997</v>
      </c>
      <c r="AI101" s="69">
        <v>3.0343999999999999E-2</v>
      </c>
      <c r="AJ101" s="17"/>
      <c r="AK101" s="16"/>
    </row>
    <row r="102" spans="1:37" ht="15" customHeight="1" x14ac:dyDescent="0.45">
      <c r="A102" s="63" t="s">
        <v>181</v>
      </c>
      <c r="B102" s="67" t="s">
        <v>180</v>
      </c>
      <c r="C102" s="72">
        <v>61.300182</v>
      </c>
      <c r="D102" s="72">
        <v>65.643226999999996</v>
      </c>
      <c r="E102" s="72">
        <v>67.779892000000004</v>
      </c>
      <c r="F102" s="72">
        <v>68.818473999999995</v>
      </c>
      <c r="G102" s="72">
        <v>63.631751999999999</v>
      </c>
      <c r="H102" s="72">
        <v>67.713584999999995</v>
      </c>
      <c r="I102" s="72">
        <v>71.586922000000001</v>
      </c>
      <c r="J102" s="72">
        <v>77.572952000000001</v>
      </c>
      <c r="K102" s="72">
        <v>85.144852</v>
      </c>
      <c r="L102" s="72">
        <v>89.729218000000003</v>
      </c>
      <c r="M102" s="72">
        <v>94.305488999999994</v>
      </c>
      <c r="N102" s="72">
        <v>92.658989000000005</v>
      </c>
      <c r="O102" s="72">
        <v>96.706588999999994</v>
      </c>
      <c r="P102" s="72">
        <v>99.460648000000006</v>
      </c>
      <c r="Q102" s="72">
        <v>103.898178</v>
      </c>
      <c r="R102" s="72">
        <v>107.31951100000001</v>
      </c>
      <c r="S102" s="72">
        <v>115.414024</v>
      </c>
      <c r="T102" s="72">
        <v>121.84375</v>
      </c>
      <c r="U102" s="72">
        <v>125.57547</v>
      </c>
      <c r="V102" s="72">
        <v>133.360962</v>
      </c>
      <c r="W102" s="72">
        <v>138.10884100000001</v>
      </c>
      <c r="X102" s="72">
        <v>143.217163</v>
      </c>
      <c r="Y102" s="72">
        <v>147.663116</v>
      </c>
      <c r="Z102" s="72">
        <v>151.63415499999999</v>
      </c>
      <c r="AA102" s="72">
        <v>161.201447</v>
      </c>
      <c r="AB102" s="72">
        <v>167.51144400000001</v>
      </c>
      <c r="AC102" s="72">
        <v>171.621689</v>
      </c>
      <c r="AD102" s="72">
        <v>182.57801799999999</v>
      </c>
      <c r="AE102" s="72">
        <v>190.156845</v>
      </c>
      <c r="AF102" s="72">
        <v>197.337906</v>
      </c>
      <c r="AG102" s="72">
        <v>204.71580499999999</v>
      </c>
      <c r="AH102" s="72">
        <v>204.29333500000001</v>
      </c>
      <c r="AI102" s="69">
        <v>3.9594999999999998E-2</v>
      </c>
      <c r="AJ102" s="17"/>
      <c r="AK102" s="16"/>
    </row>
    <row r="103" spans="1:37" ht="15" customHeight="1" x14ac:dyDescent="0.35">
      <c r="A103" s="63" t="s">
        <v>179</v>
      </c>
      <c r="B103" s="66" t="s">
        <v>178</v>
      </c>
      <c r="C103" s="70">
        <v>2.366549</v>
      </c>
      <c r="D103" s="70">
        <v>2.3518180000000002</v>
      </c>
      <c r="E103" s="70">
        <v>2.4071929999999999</v>
      </c>
      <c r="F103" s="70">
        <v>2.479009</v>
      </c>
      <c r="G103" s="70">
        <v>2.5244599999999999</v>
      </c>
      <c r="H103" s="70">
        <v>2.5776159999999999</v>
      </c>
      <c r="I103" s="70">
        <v>2.658264</v>
      </c>
      <c r="J103" s="70">
        <v>2.7620149999999999</v>
      </c>
      <c r="K103" s="70">
        <v>2.8501159999999999</v>
      </c>
      <c r="L103" s="70">
        <v>2.9453960000000001</v>
      </c>
      <c r="M103" s="70">
        <v>3.043364</v>
      </c>
      <c r="N103" s="70">
        <v>3.1703939999999999</v>
      </c>
      <c r="O103" s="70">
        <v>3.2648239999999999</v>
      </c>
      <c r="P103" s="70">
        <v>3.3575840000000001</v>
      </c>
      <c r="Q103" s="70">
        <v>3.4866130000000002</v>
      </c>
      <c r="R103" s="70">
        <v>3.6050469999999999</v>
      </c>
      <c r="S103" s="70">
        <v>3.7189939999999999</v>
      </c>
      <c r="T103" s="70">
        <v>3.8434979999999999</v>
      </c>
      <c r="U103" s="70">
        <v>3.9493520000000002</v>
      </c>
      <c r="V103" s="70">
        <v>4.0776510000000004</v>
      </c>
      <c r="W103" s="70">
        <v>4.2156609999999999</v>
      </c>
      <c r="X103" s="70">
        <v>4.3210230000000003</v>
      </c>
      <c r="Y103" s="70">
        <v>4.450628</v>
      </c>
      <c r="Z103" s="70">
        <v>4.6223179999999999</v>
      </c>
      <c r="AA103" s="70">
        <v>4.7667710000000003</v>
      </c>
      <c r="AB103" s="70">
        <v>4.9177559999999998</v>
      </c>
      <c r="AC103" s="70">
        <v>5.1010900000000001</v>
      </c>
      <c r="AD103" s="70">
        <v>5.2370789999999996</v>
      </c>
      <c r="AE103" s="70">
        <v>5.4478390000000001</v>
      </c>
      <c r="AF103" s="70">
        <v>5.6464119999999998</v>
      </c>
      <c r="AG103" s="70">
        <v>5.8332639999999998</v>
      </c>
      <c r="AH103" s="70">
        <v>6.0122609999999996</v>
      </c>
      <c r="AI103" s="71">
        <v>3.0533000000000001E-2</v>
      </c>
      <c r="AJ103" s="56"/>
      <c r="AK103" s="57"/>
    </row>
    <row r="104" spans="1:37" ht="15" customHeight="1" thickBot="1" x14ac:dyDescent="0.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 spans="1:37" ht="15" customHeight="1" x14ac:dyDescent="0.35">
      <c r="A105" s="60"/>
      <c r="B105" s="436" t="s">
        <v>177</v>
      </c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436"/>
      <c r="AA105" s="436"/>
      <c r="AB105" s="436"/>
      <c r="AC105" s="436"/>
      <c r="AD105" s="436"/>
      <c r="AE105" s="436"/>
      <c r="AF105" s="436"/>
      <c r="AG105" s="436"/>
      <c r="AH105" s="436"/>
      <c r="AI105" s="436"/>
      <c r="AJ105" s="59"/>
      <c r="AK105" s="59"/>
    </row>
    <row r="106" spans="1:37" ht="15" customHeight="1" x14ac:dyDescent="0.35">
      <c r="A106" s="60"/>
      <c r="B106" s="73" t="s">
        <v>176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</row>
    <row r="107" spans="1:37" ht="15" customHeight="1" x14ac:dyDescent="0.35">
      <c r="A107" s="60"/>
      <c r="B107" s="73" t="s">
        <v>175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7" ht="15" customHeight="1" x14ac:dyDescent="0.35">
      <c r="A108" s="60"/>
      <c r="B108" s="73" t="s">
        <v>174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 spans="1:37" ht="15" customHeight="1" x14ac:dyDescent="0.35">
      <c r="A109" s="60"/>
      <c r="B109" s="73" t="s">
        <v>34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</row>
    <row r="110" spans="1:37" ht="15" customHeight="1" x14ac:dyDescent="0.35">
      <c r="A110" s="60"/>
      <c r="B110" s="73" t="s">
        <v>173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</row>
    <row r="111" spans="1:37" ht="15" customHeight="1" x14ac:dyDescent="0.35">
      <c r="A111" s="60"/>
      <c r="B111" s="73" t="s">
        <v>36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</row>
    <row r="112" spans="1:37" ht="15" customHeight="1" x14ac:dyDescent="0.35">
      <c r="A112" s="60"/>
      <c r="B112" s="73" t="s">
        <v>172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 spans="2:2" ht="15" customHeight="1" x14ac:dyDescent="0.35">
      <c r="B113" s="73" t="s">
        <v>171</v>
      </c>
    </row>
    <row r="114" spans="2:2" ht="15" customHeight="1" x14ac:dyDescent="0.35">
      <c r="B114" s="73" t="s">
        <v>286</v>
      </c>
    </row>
    <row r="115" spans="2:2" ht="15" customHeight="1" x14ac:dyDescent="0.35">
      <c r="B115" s="73" t="s">
        <v>287</v>
      </c>
    </row>
    <row r="116" spans="2:2" ht="15" customHeight="1" x14ac:dyDescent="0.35">
      <c r="B116" s="58"/>
    </row>
    <row r="117" spans="2:2" ht="15" customHeight="1" x14ac:dyDescent="0.35">
      <c r="B117" s="58"/>
    </row>
    <row r="118" spans="2:2" ht="15" customHeight="1" x14ac:dyDescent="0.35">
      <c r="B118" s="58"/>
    </row>
    <row r="119" spans="2:2" ht="15" customHeight="1" x14ac:dyDescent="0.35">
      <c r="B119" s="58"/>
    </row>
    <row r="120" spans="2:2" ht="15" customHeight="1" x14ac:dyDescent="0.35">
      <c r="B120" s="58"/>
    </row>
    <row r="121" spans="2:2" ht="15" customHeight="1" x14ac:dyDescent="0.35">
      <c r="B121" s="58"/>
    </row>
    <row r="122" spans="2:2" ht="15" customHeight="1" x14ac:dyDescent="0.35">
      <c r="B122" s="58"/>
    </row>
    <row r="123" spans="2:2" ht="15" customHeight="1" x14ac:dyDescent="0.35">
      <c r="B123" s="58"/>
    </row>
    <row r="124" spans="2:2" ht="15" customHeight="1" x14ac:dyDescent="0.35">
      <c r="B124" s="58"/>
    </row>
  </sheetData>
  <mergeCells count="1">
    <mergeCell ref="B105:AI105"/>
  </mergeCells>
  <pageMargins left="0.75" right="0.75" top="1" bottom="1" header="0.5" footer="0.5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H88"/>
  <sheetViews>
    <sheetView topLeftCell="B33" workbookViewId="0">
      <selection activeCell="C44" sqref="C44"/>
    </sheetView>
  </sheetViews>
  <sheetFormatPr defaultColWidth="9" defaultRowHeight="14.25" x14ac:dyDescent="0.45"/>
  <cols>
    <col min="1" max="1" width="21" style="293" hidden="1" customWidth="1"/>
    <col min="2" max="2" width="45.73046875" style="293" customWidth="1"/>
    <col min="3" max="33" width="9" style="293"/>
    <col min="34" max="34" width="8.59765625" style="293" bestFit="1" customWidth="1"/>
    <col min="35" max="16384" width="9" style="293"/>
  </cols>
  <sheetData>
    <row r="1" spans="1:34" ht="15" customHeight="1" thickBot="1" x14ac:dyDescent="0.5">
      <c r="B1" s="61" t="s">
        <v>1240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45"/>
    <row r="3" spans="1:34" ht="15" customHeight="1" x14ac:dyDescent="0.45">
      <c r="C3" s="305" t="s">
        <v>60</v>
      </c>
      <c r="D3" s="305" t="s">
        <v>1241</v>
      </c>
      <c r="E3" s="305"/>
      <c r="F3" s="305"/>
      <c r="G3" s="305"/>
      <c r="H3" s="305"/>
      <c r="I3" s="305"/>
    </row>
    <row r="4" spans="1:34" ht="15" customHeight="1" x14ac:dyDescent="0.45">
      <c r="C4" s="305" t="s">
        <v>59</v>
      </c>
      <c r="D4" s="305" t="s">
        <v>1242</v>
      </c>
      <c r="E4" s="305"/>
      <c r="F4" s="305"/>
      <c r="G4" s="305" t="s">
        <v>58</v>
      </c>
      <c r="H4" s="305"/>
      <c r="I4" s="305"/>
    </row>
    <row r="5" spans="1:34" ht="15" customHeight="1" x14ac:dyDescent="0.45">
      <c r="C5" s="305" t="s">
        <v>57</v>
      </c>
      <c r="D5" s="305" t="s">
        <v>1243</v>
      </c>
      <c r="E5" s="305"/>
      <c r="F5" s="305"/>
      <c r="G5" s="305"/>
      <c r="H5" s="305"/>
      <c r="I5" s="305"/>
    </row>
    <row r="6" spans="1:34" ht="15" customHeight="1" x14ac:dyDescent="0.45">
      <c r="C6" s="305" t="s">
        <v>56</v>
      </c>
      <c r="D6" s="305"/>
      <c r="E6" s="305" t="s">
        <v>1244</v>
      </c>
      <c r="F6" s="305"/>
      <c r="G6" s="305"/>
      <c r="H6" s="305"/>
      <c r="I6" s="305"/>
    </row>
    <row r="7" spans="1:34" ht="15" customHeight="1" x14ac:dyDescent="0.45">
      <c r="C7" s="305"/>
      <c r="D7" s="305"/>
      <c r="E7" s="305"/>
      <c r="F7" s="305"/>
      <c r="G7" s="305"/>
      <c r="H7" s="305"/>
      <c r="I7" s="305"/>
    </row>
    <row r="8" spans="1:34" ht="15" customHeight="1" x14ac:dyDescent="0.45">
      <c r="C8" s="305"/>
      <c r="D8" s="305"/>
      <c r="E8" s="305"/>
      <c r="F8" s="305"/>
      <c r="G8" s="305"/>
      <c r="H8" s="305"/>
      <c r="I8" s="305"/>
    </row>
    <row r="9" spans="1:34" ht="15" customHeight="1" x14ac:dyDescent="0.45">
      <c r="C9" s="305"/>
      <c r="D9" s="305"/>
      <c r="E9" s="305"/>
      <c r="F9" s="305"/>
      <c r="G9" s="305"/>
      <c r="H9" s="305"/>
      <c r="I9" s="305"/>
    </row>
    <row r="10" spans="1:34" ht="15" customHeight="1" x14ac:dyDescent="0.5">
      <c r="A10" s="26" t="s">
        <v>1266</v>
      </c>
      <c r="B10" s="64" t="s">
        <v>1267</v>
      </c>
      <c r="AH10" s="307" t="s">
        <v>1246</v>
      </c>
    </row>
    <row r="11" spans="1:34" ht="15" customHeight="1" x14ac:dyDescent="0.45">
      <c r="B11" s="61" t="s">
        <v>1268</v>
      </c>
      <c r="AH11" s="307" t="s">
        <v>1247</v>
      </c>
    </row>
    <row r="12" spans="1:34" ht="15" customHeight="1" x14ac:dyDescent="0.45">
      <c r="B12" s="61" t="s">
        <v>1</v>
      </c>
      <c r="C12" s="316" t="s">
        <v>1</v>
      </c>
      <c r="D12" s="316" t="s">
        <v>1</v>
      </c>
      <c r="E12" s="316" t="s">
        <v>1</v>
      </c>
      <c r="F12" s="316" t="s">
        <v>1</v>
      </c>
      <c r="G12" s="316" t="s">
        <v>1</v>
      </c>
      <c r="H12" s="316" t="s">
        <v>1</v>
      </c>
      <c r="I12" s="316" t="s">
        <v>1</v>
      </c>
      <c r="J12" s="316" t="s">
        <v>1</v>
      </c>
      <c r="K12" s="316" t="s">
        <v>1</v>
      </c>
      <c r="L12" s="316" t="s">
        <v>1</v>
      </c>
      <c r="M12" s="316" t="s">
        <v>1</v>
      </c>
      <c r="N12" s="316" t="s">
        <v>1</v>
      </c>
      <c r="O12" s="316" t="s">
        <v>1</v>
      </c>
      <c r="P12" s="316" t="s">
        <v>1</v>
      </c>
      <c r="Q12" s="316" t="s">
        <v>1</v>
      </c>
      <c r="R12" s="316" t="s">
        <v>1</v>
      </c>
      <c r="S12" s="316" t="s">
        <v>1</v>
      </c>
      <c r="T12" s="316" t="s">
        <v>1</v>
      </c>
      <c r="U12" s="316" t="s">
        <v>1</v>
      </c>
      <c r="V12" s="316" t="s">
        <v>1</v>
      </c>
      <c r="W12" s="316" t="s">
        <v>1</v>
      </c>
      <c r="X12" s="316" t="s">
        <v>1</v>
      </c>
      <c r="Y12" s="316" t="s">
        <v>1</v>
      </c>
      <c r="Z12" s="316" t="s">
        <v>1</v>
      </c>
      <c r="AA12" s="316" t="s">
        <v>1</v>
      </c>
      <c r="AB12" s="316" t="s">
        <v>1</v>
      </c>
      <c r="AC12" s="316" t="s">
        <v>1</v>
      </c>
      <c r="AD12" s="316" t="s">
        <v>1</v>
      </c>
      <c r="AE12" s="316" t="s">
        <v>1</v>
      </c>
      <c r="AF12" s="316" t="s">
        <v>1</v>
      </c>
      <c r="AG12" s="316" t="s">
        <v>1</v>
      </c>
      <c r="AH12" s="307" t="s">
        <v>1248</v>
      </c>
    </row>
    <row r="13" spans="1:34" ht="15" customHeight="1" thickBot="1" x14ac:dyDescent="0.5">
      <c r="B13" s="62" t="s">
        <v>1269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317" t="s">
        <v>1249</v>
      </c>
    </row>
    <row r="14" spans="1:34" ht="15" customHeight="1" thickTop="1" x14ac:dyDescent="0.45"/>
    <row r="15" spans="1:34" ht="15" customHeight="1" x14ac:dyDescent="0.45">
      <c r="B15" s="66" t="s">
        <v>1270</v>
      </c>
    </row>
    <row r="16" spans="1:34" ht="15" customHeight="1" x14ac:dyDescent="0.45">
      <c r="A16" s="26" t="s">
        <v>1271</v>
      </c>
      <c r="B16" s="318" t="s">
        <v>1272</v>
      </c>
      <c r="C16" s="17">
        <v>33.890735999999997</v>
      </c>
      <c r="D16" s="17">
        <v>32.309691999999998</v>
      </c>
      <c r="E16" s="17">
        <v>32.780650999999999</v>
      </c>
      <c r="F16" s="17">
        <v>34.022060000000003</v>
      </c>
      <c r="G16" s="17">
        <v>34.964745000000001</v>
      </c>
      <c r="H16" s="17">
        <v>36.261744999999998</v>
      </c>
      <c r="I16" s="17">
        <v>36.885249999999999</v>
      </c>
      <c r="J16" s="17">
        <v>37.021377999999999</v>
      </c>
      <c r="K16" s="17">
        <v>37.196350000000002</v>
      </c>
      <c r="L16" s="17">
        <v>37.544429999999998</v>
      </c>
      <c r="M16" s="17">
        <v>37.881168000000002</v>
      </c>
      <c r="N16" s="17">
        <v>38.134372999999997</v>
      </c>
      <c r="O16" s="17">
        <v>38.298533999999997</v>
      </c>
      <c r="P16" s="17">
        <v>38.468994000000002</v>
      </c>
      <c r="Q16" s="17">
        <v>38.611877</v>
      </c>
      <c r="R16" s="17">
        <v>38.613323000000001</v>
      </c>
      <c r="S16" s="17">
        <v>38.774208000000002</v>
      </c>
      <c r="T16" s="17">
        <v>38.983142999999998</v>
      </c>
      <c r="U16" s="17">
        <v>39.289341</v>
      </c>
      <c r="V16" s="17">
        <v>39.585915</v>
      </c>
      <c r="W16" s="17">
        <v>39.916763000000003</v>
      </c>
      <c r="X16" s="17">
        <v>40.111533999999999</v>
      </c>
      <c r="Y16" s="17">
        <v>40.487704999999998</v>
      </c>
      <c r="Z16" s="17">
        <v>40.920616000000003</v>
      </c>
      <c r="AA16" s="17">
        <v>41.286839000000001</v>
      </c>
      <c r="AB16" s="17">
        <v>41.538970999999997</v>
      </c>
      <c r="AC16" s="17">
        <v>41.804253000000003</v>
      </c>
      <c r="AD16" s="17">
        <v>42.065693000000003</v>
      </c>
      <c r="AE16" s="17">
        <v>42.392257999999998</v>
      </c>
      <c r="AF16" s="17">
        <v>42.658816999999999</v>
      </c>
      <c r="AG16" s="17">
        <v>42.992820999999999</v>
      </c>
      <c r="AH16" s="16">
        <v>7.9609999999999993E-3</v>
      </c>
    </row>
    <row r="17" spans="1:34" ht="15" customHeight="1" x14ac:dyDescent="0.45">
      <c r="A17" s="26" t="s">
        <v>1273</v>
      </c>
      <c r="B17" s="318" t="s">
        <v>1274</v>
      </c>
      <c r="C17" s="17">
        <v>6.5350000000000005E-2</v>
      </c>
      <c r="D17" s="17">
        <v>6.0940000000000001E-2</v>
      </c>
      <c r="E17" s="17">
        <v>6.1171999999999997E-2</v>
      </c>
      <c r="F17" s="17">
        <v>6.1404E-2</v>
      </c>
      <c r="G17" s="17">
        <v>6.1636000000000003E-2</v>
      </c>
      <c r="H17" s="17">
        <v>6.1866999999999998E-2</v>
      </c>
      <c r="I17" s="17">
        <v>6.2099000000000001E-2</v>
      </c>
      <c r="J17" s="17">
        <v>6.2099000000000001E-2</v>
      </c>
      <c r="K17" s="17">
        <v>6.2099000000000001E-2</v>
      </c>
      <c r="L17" s="17">
        <v>6.2099000000000001E-2</v>
      </c>
      <c r="M17" s="17">
        <v>6.2099000000000001E-2</v>
      </c>
      <c r="N17" s="17">
        <v>6.2099000000000001E-2</v>
      </c>
      <c r="O17" s="17">
        <v>6.2099000000000001E-2</v>
      </c>
      <c r="P17" s="17">
        <v>6.2099000000000001E-2</v>
      </c>
      <c r="Q17" s="17">
        <v>6.2099000000000001E-2</v>
      </c>
      <c r="R17" s="17">
        <v>6.2099000000000001E-2</v>
      </c>
      <c r="S17" s="17">
        <v>6.2099000000000001E-2</v>
      </c>
      <c r="T17" s="17">
        <v>6.2099000000000001E-2</v>
      </c>
      <c r="U17" s="17">
        <v>6.2099000000000001E-2</v>
      </c>
      <c r="V17" s="17">
        <v>6.2099000000000001E-2</v>
      </c>
      <c r="W17" s="17">
        <v>6.2099000000000001E-2</v>
      </c>
      <c r="X17" s="17">
        <v>6.2099000000000001E-2</v>
      </c>
      <c r="Y17" s="17">
        <v>6.2099000000000001E-2</v>
      </c>
      <c r="Z17" s="17">
        <v>6.2099000000000001E-2</v>
      </c>
      <c r="AA17" s="17">
        <v>6.2099000000000001E-2</v>
      </c>
      <c r="AB17" s="17">
        <v>6.2099000000000001E-2</v>
      </c>
      <c r="AC17" s="17">
        <v>6.2099000000000001E-2</v>
      </c>
      <c r="AD17" s="17">
        <v>6.2099000000000001E-2</v>
      </c>
      <c r="AE17" s="17">
        <v>6.2099000000000001E-2</v>
      </c>
      <c r="AF17" s="17">
        <v>6.2099000000000001E-2</v>
      </c>
      <c r="AG17" s="17">
        <v>6.2099000000000001E-2</v>
      </c>
      <c r="AH17" s="16">
        <v>-1.699E-3</v>
      </c>
    </row>
    <row r="19" spans="1:34" ht="15" customHeight="1" x14ac:dyDescent="0.45">
      <c r="A19" s="26" t="s">
        <v>1275</v>
      </c>
      <c r="B19" s="66" t="s">
        <v>1276</v>
      </c>
      <c r="C19" s="70">
        <v>-2.6705510000000001</v>
      </c>
      <c r="D19" s="70">
        <v>-3.6498659999999998</v>
      </c>
      <c r="E19" s="70">
        <v>-3.8404180000000001</v>
      </c>
      <c r="F19" s="70">
        <v>-4.2436400000000001</v>
      </c>
      <c r="G19" s="70">
        <v>-4.8462230000000002</v>
      </c>
      <c r="H19" s="70">
        <v>-5.3206860000000002</v>
      </c>
      <c r="I19" s="70">
        <v>-5.5509170000000001</v>
      </c>
      <c r="J19" s="70">
        <v>-5.669797</v>
      </c>
      <c r="K19" s="70">
        <v>-5.930669</v>
      </c>
      <c r="L19" s="70">
        <v>-6.238175</v>
      </c>
      <c r="M19" s="70">
        <v>-6.6881560000000002</v>
      </c>
      <c r="N19" s="70">
        <v>-6.812176</v>
      </c>
      <c r="O19" s="70">
        <v>-6.8923959999999997</v>
      </c>
      <c r="P19" s="70">
        <v>-7.0067969999999997</v>
      </c>
      <c r="Q19" s="70">
        <v>-7.0293109999999999</v>
      </c>
      <c r="R19" s="70">
        <v>-7.0278879999999999</v>
      </c>
      <c r="S19" s="70">
        <v>-7.0642670000000001</v>
      </c>
      <c r="T19" s="70">
        <v>-7.0534689999999998</v>
      </c>
      <c r="U19" s="70">
        <v>-7.0463360000000002</v>
      </c>
      <c r="V19" s="70">
        <v>-7.0602029999999996</v>
      </c>
      <c r="W19" s="70">
        <v>-7.0926559999999998</v>
      </c>
      <c r="X19" s="70">
        <v>-7.0837260000000004</v>
      </c>
      <c r="Y19" s="70">
        <v>-7.1271880000000003</v>
      </c>
      <c r="Z19" s="70">
        <v>-7.1652610000000001</v>
      </c>
      <c r="AA19" s="70">
        <v>-7.2373159999999999</v>
      </c>
      <c r="AB19" s="70">
        <v>-7.2476380000000002</v>
      </c>
      <c r="AC19" s="70">
        <v>-7.2954629999999998</v>
      </c>
      <c r="AD19" s="70">
        <v>-7.3286949999999997</v>
      </c>
      <c r="AE19" s="70">
        <v>-7.3930709999999999</v>
      </c>
      <c r="AF19" s="70">
        <v>-7.3881079999999999</v>
      </c>
      <c r="AG19" s="70">
        <v>-7.4032249999999999</v>
      </c>
      <c r="AH19" s="71">
        <v>3.4571999999999999E-2</v>
      </c>
    </row>
    <row r="20" spans="1:34" ht="15" customHeight="1" x14ac:dyDescent="0.45">
      <c r="A20" s="26" t="s">
        <v>1277</v>
      </c>
      <c r="B20" s="318" t="s">
        <v>1278</v>
      </c>
      <c r="C20" s="17">
        <v>-0.42102899999999999</v>
      </c>
      <c r="D20" s="17">
        <v>-0.54625699999999999</v>
      </c>
      <c r="E20" s="17">
        <v>-0.79140699999999997</v>
      </c>
      <c r="F20" s="17">
        <v>-1.1554990000000001</v>
      </c>
      <c r="G20" s="17">
        <v>-1.383807</v>
      </c>
      <c r="H20" s="17">
        <v>-1.301577</v>
      </c>
      <c r="I20" s="17">
        <v>-1.202922</v>
      </c>
      <c r="J20" s="17">
        <v>-1.321801</v>
      </c>
      <c r="K20" s="17">
        <v>-1.4705509999999999</v>
      </c>
      <c r="L20" s="17">
        <v>-1.590179</v>
      </c>
      <c r="M20" s="17">
        <v>-1.84016</v>
      </c>
      <c r="N20" s="17">
        <v>-1.8641810000000001</v>
      </c>
      <c r="O20" s="17">
        <v>-1.932277</v>
      </c>
      <c r="P20" s="17">
        <v>-2.0588009999999999</v>
      </c>
      <c r="Q20" s="17">
        <v>-2.081315</v>
      </c>
      <c r="R20" s="17">
        <v>-2.0798930000000002</v>
      </c>
      <c r="S20" s="17">
        <v>-2.1041479999999999</v>
      </c>
      <c r="T20" s="17">
        <v>-2.1054740000000001</v>
      </c>
      <c r="U20" s="17">
        <v>-2.0983399999999999</v>
      </c>
      <c r="V20" s="17">
        <v>-2.1122070000000002</v>
      </c>
      <c r="W20" s="17">
        <v>-2.132536</v>
      </c>
      <c r="X20" s="17">
        <v>-2.1357300000000001</v>
      </c>
      <c r="Y20" s="17">
        <v>-2.179192</v>
      </c>
      <c r="Z20" s="17">
        <v>-2.2172649999999998</v>
      </c>
      <c r="AA20" s="17">
        <v>-2.2771970000000001</v>
      </c>
      <c r="AB20" s="17">
        <v>-2.299642</v>
      </c>
      <c r="AC20" s="17">
        <v>-2.347467</v>
      </c>
      <c r="AD20" s="17">
        <v>-2.3806989999999999</v>
      </c>
      <c r="AE20" s="17">
        <v>-2.4329519999999998</v>
      </c>
      <c r="AF20" s="17">
        <v>-2.4401120000000001</v>
      </c>
      <c r="AG20" s="17">
        <v>-2.4552290000000001</v>
      </c>
      <c r="AH20" s="16">
        <v>6.0537000000000001E-2</v>
      </c>
    </row>
    <row r="21" spans="1:34" ht="15" customHeight="1" x14ac:dyDescent="0.45">
      <c r="A21" s="26" t="s">
        <v>1279</v>
      </c>
      <c r="B21" s="318" t="s">
        <v>1280</v>
      </c>
      <c r="C21" s="17">
        <v>-2.2495210000000001</v>
      </c>
      <c r="D21" s="17">
        <v>-3.1036100000000002</v>
      </c>
      <c r="E21" s="17">
        <v>-3.0490119999999998</v>
      </c>
      <c r="F21" s="17">
        <v>-3.0881400000000001</v>
      </c>
      <c r="G21" s="17">
        <v>-3.4624169999999999</v>
      </c>
      <c r="H21" s="17">
        <v>-4.0191090000000003</v>
      </c>
      <c r="I21" s="17">
        <v>-4.3479960000000002</v>
      </c>
      <c r="J21" s="17">
        <v>-4.3479960000000002</v>
      </c>
      <c r="K21" s="17">
        <v>-4.4601189999999997</v>
      </c>
      <c r="L21" s="17">
        <v>-4.647996</v>
      </c>
      <c r="M21" s="17">
        <v>-4.8479960000000002</v>
      </c>
      <c r="N21" s="17">
        <v>-4.9479959999999998</v>
      </c>
      <c r="O21" s="17">
        <v>-4.9601189999999997</v>
      </c>
      <c r="P21" s="17">
        <v>-4.9479959999999998</v>
      </c>
      <c r="Q21" s="17">
        <v>-4.9479959999999998</v>
      </c>
      <c r="R21" s="17">
        <v>-4.9479959999999998</v>
      </c>
      <c r="S21" s="17">
        <v>-4.9601189999999997</v>
      </c>
      <c r="T21" s="17">
        <v>-4.9479959999999998</v>
      </c>
      <c r="U21" s="17">
        <v>-4.9479959999999998</v>
      </c>
      <c r="V21" s="17">
        <v>-4.9479959999999998</v>
      </c>
      <c r="W21" s="17">
        <v>-4.9601189999999997</v>
      </c>
      <c r="X21" s="17">
        <v>-4.9479959999999998</v>
      </c>
      <c r="Y21" s="17">
        <v>-4.9479959999999998</v>
      </c>
      <c r="Z21" s="17">
        <v>-4.9479959999999998</v>
      </c>
      <c r="AA21" s="17">
        <v>-4.9601189999999997</v>
      </c>
      <c r="AB21" s="17">
        <v>-4.9479959999999998</v>
      </c>
      <c r="AC21" s="17">
        <v>-4.9479959999999998</v>
      </c>
      <c r="AD21" s="17">
        <v>-4.9479959999999998</v>
      </c>
      <c r="AE21" s="17">
        <v>-4.9601189999999997</v>
      </c>
      <c r="AF21" s="17">
        <v>-4.9479959999999998</v>
      </c>
      <c r="AG21" s="17">
        <v>-4.9479959999999998</v>
      </c>
      <c r="AH21" s="16">
        <v>2.6623999999999998E-2</v>
      </c>
    </row>
    <row r="23" spans="1:34" ht="15" customHeight="1" x14ac:dyDescent="0.45">
      <c r="A23" s="26" t="s">
        <v>1281</v>
      </c>
      <c r="B23" s="66" t="s">
        <v>1282</v>
      </c>
      <c r="C23" s="70">
        <v>31.285533999999998</v>
      </c>
      <c r="D23" s="70">
        <v>28.720766000000001</v>
      </c>
      <c r="E23" s="70">
        <v>29.001405999999999</v>
      </c>
      <c r="F23" s="70">
        <v>29.839825000000001</v>
      </c>
      <c r="G23" s="70">
        <v>30.180154999999999</v>
      </c>
      <c r="H23" s="70">
        <v>31.002925999999999</v>
      </c>
      <c r="I23" s="70">
        <v>31.396432999999998</v>
      </c>
      <c r="J23" s="70">
        <v>31.413681</v>
      </c>
      <c r="K23" s="70">
        <v>31.327780000000001</v>
      </c>
      <c r="L23" s="70">
        <v>31.368355000000001</v>
      </c>
      <c r="M23" s="70">
        <v>31.255112</v>
      </c>
      <c r="N23" s="70">
        <v>31.384295999999999</v>
      </c>
      <c r="O23" s="70">
        <v>31.468239000000001</v>
      </c>
      <c r="P23" s="70">
        <v>31.524296</v>
      </c>
      <c r="Q23" s="70">
        <v>31.644665</v>
      </c>
      <c r="R23" s="70">
        <v>31.647532999999999</v>
      </c>
      <c r="S23" s="70">
        <v>31.772041000000002</v>
      </c>
      <c r="T23" s="70">
        <v>31.991773999999999</v>
      </c>
      <c r="U23" s="70">
        <v>32.305103000000003</v>
      </c>
      <c r="V23" s="70">
        <v>32.587811000000002</v>
      </c>
      <c r="W23" s="70">
        <v>32.886208000000003</v>
      </c>
      <c r="X23" s="70">
        <v>33.089908999999999</v>
      </c>
      <c r="Y23" s="70">
        <v>33.422615</v>
      </c>
      <c r="Z23" s="70">
        <v>33.817455000000002</v>
      </c>
      <c r="AA23" s="70">
        <v>34.111621999999997</v>
      </c>
      <c r="AB23" s="70">
        <v>34.353431999999998</v>
      </c>
      <c r="AC23" s="70">
        <v>34.570889000000001</v>
      </c>
      <c r="AD23" s="70">
        <v>34.799098999999998</v>
      </c>
      <c r="AE23" s="70">
        <v>35.061287</v>
      </c>
      <c r="AF23" s="70">
        <v>35.332808999999997</v>
      </c>
      <c r="AG23" s="70">
        <v>35.651694999999997</v>
      </c>
      <c r="AH23" s="71">
        <v>4.3639999999999998E-3</v>
      </c>
    </row>
    <row r="25" spans="1:34" ht="15" customHeight="1" x14ac:dyDescent="0.45">
      <c r="A25" s="26" t="s">
        <v>1283</v>
      </c>
      <c r="B25" s="66" t="s">
        <v>1284</v>
      </c>
      <c r="C25" s="70">
        <v>30.759627999999999</v>
      </c>
      <c r="D25" s="70">
        <v>28.969814</v>
      </c>
      <c r="E25" s="70">
        <v>29.133206999999999</v>
      </c>
      <c r="F25" s="70">
        <v>29.864118999999999</v>
      </c>
      <c r="G25" s="70">
        <v>30.095409</v>
      </c>
      <c r="H25" s="70">
        <v>30.814250999999999</v>
      </c>
      <c r="I25" s="70">
        <v>31.112348999999998</v>
      </c>
      <c r="J25" s="70">
        <v>31.129002</v>
      </c>
      <c r="K25" s="70">
        <v>31.027622000000001</v>
      </c>
      <c r="L25" s="70">
        <v>31.079346000000001</v>
      </c>
      <c r="M25" s="70">
        <v>30.969501000000001</v>
      </c>
      <c r="N25" s="70">
        <v>31.118366000000002</v>
      </c>
      <c r="O25" s="70">
        <v>31.182736999999999</v>
      </c>
      <c r="P25" s="70">
        <v>31.255699</v>
      </c>
      <c r="Q25" s="70">
        <v>31.386862000000001</v>
      </c>
      <c r="R25" s="70">
        <v>31.384893000000002</v>
      </c>
      <c r="S25" s="70">
        <v>31.516622999999999</v>
      </c>
      <c r="T25" s="70">
        <v>31.740518999999999</v>
      </c>
      <c r="U25" s="70">
        <v>32.048031000000002</v>
      </c>
      <c r="V25" s="70">
        <v>32.346977000000003</v>
      </c>
      <c r="W25" s="70">
        <v>32.653407999999999</v>
      </c>
      <c r="X25" s="70">
        <v>32.848422999999997</v>
      </c>
      <c r="Y25" s="70">
        <v>33.185111999999997</v>
      </c>
      <c r="Z25" s="70">
        <v>33.583419999999997</v>
      </c>
      <c r="AA25" s="70">
        <v>33.875362000000003</v>
      </c>
      <c r="AB25" s="70">
        <v>34.116329</v>
      </c>
      <c r="AC25" s="70">
        <v>34.339633999999997</v>
      </c>
      <c r="AD25" s="70">
        <v>34.553958999999999</v>
      </c>
      <c r="AE25" s="70">
        <v>34.812854999999999</v>
      </c>
      <c r="AF25" s="70">
        <v>35.075023999999999</v>
      </c>
      <c r="AG25" s="70">
        <v>35.391342000000002</v>
      </c>
      <c r="AH25" s="71">
        <v>4.6860000000000001E-3</v>
      </c>
    </row>
    <row r="26" spans="1:34" ht="15" customHeight="1" x14ac:dyDescent="0.45">
      <c r="A26" s="26" t="s">
        <v>1285</v>
      </c>
      <c r="B26" s="318" t="s">
        <v>1286</v>
      </c>
      <c r="C26" s="17">
        <v>4.7828200000000001</v>
      </c>
      <c r="D26" s="17">
        <v>4.6596570000000002</v>
      </c>
      <c r="E26" s="17">
        <v>4.7915460000000003</v>
      </c>
      <c r="F26" s="17">
        <v>4.7841259999999997</v>
      </c>
      <c r="G26" s="17">
        <v>4.785736</v>
      </c>
      <c r="H26" s="17">
        <v>4.781549</v>
      </c>
      <c r="I26" s="17">
        <v>4.7701289999999998</v>
      </c>
      <c r="J26" s="17">
        <v>4.757244</v>
      </c>
      <c r="K26" s="17">
        <v>4.7461719999999996</v>
      </c>
      <c r="L26" s="17">
        <v>4.7354560000000001</v>
      </c>
      <c r="M26" s="17">
        <v>4.7196879999999997</v>
      </c>
      <c r="N26" s="17">
        <v>4.7082889999999997</v>
      </c>
      <c r="O26" s="17">
        <v>4.6997609999999996</v>
      </c>
      <c r="P26" s="17">
        <v>4.6915529999999999</v>
      </c>
      <c r="Q26" s="17">
        <v>4.683408</v>
      </c>
      <c r="R26" s="17">
        <v>4.6777740000000003</v>
      </c>
      <c r="S26" s="17">
        <v>4.6733390000000004</v>
      </c>
      <c r="T26" s="17">
        <v>4.6689809999999996</v>
      </c>
      <c r="U26" s="17">
        <v>4.6649589999999996</v>
      </c>
      <c r="V26" s="17">
        <v>4.6612280000000004</v>
      </c>
      <c r="W26" s="17">
        <v>4.6592630000000002</v>
      </c>
      <c r="X26" s="17">
        <v>4.6572339999999999</v>
      </c>
      <c r="Y26" s="17">
        <v>4.6556470000000001</v>
      </c>
      <c r="Z26" s="17">
        <v>4.6542440000000003</v>
      </c>
      <c r="AA26" s="17">
        <v>4.6538490000000001</v>
      </c>
      <c r="AB26" s="17">
        <v>4.6528790000000004</v>
      </c>
      <c r="AC26" s="17">
        <v>4.6522269999999999</v>
      </c>
      <c r="AD26" s="17">
        <v>4.6506920000000003</v>
      </c>
      <c r="AE26" s="17">
        <v>4.64872</v>
      </c>
      <c r="AF26" s="17">
        <v>4.6455820000000001</v>
      </c>
      <c r="AG26" s="17">
        <v>4.6423579999999998</v>
      </c>
      <c r="AH26" s="16">
        <v>-9.9299999999999996E-4</v>
      </c>
    </row>
    <row r="27" spans="1:34" ht="15" customHeight="1" x14ac:dyDescent="0.45">
      <c r="A27" s="26" t="s">
        <v>1287</v>
      </c>
      <c r="B27" s="318" t="s">
        <v>1288</v>
      </c>
      <c r="C27" s="17">
        <v>3.1886800000000002</v>
      </c>
      <c r="D27" s="17">
        <v>3.2936350000000001</v>
      </c>
      <c r="E27" s="17">
        <v>3.2661410000000002</v>
      </c>
      <c r="F27" s="17">
        <v>3.3721369999999999</v>
      </c>
      <c r="G27" s="17">
        <v>3.4352849999999999</v>
      </c>
      <c r="H27" s="17">
        <v>3.4919349999999998</v>
      </c>
      <c r="I27" s="17">
        <v>3.4982850000000001</v>
      </c>
      <c r="J27" s="17">
        <v>3.5002629999999999</v>
      </c>
      <c r="K27" s="17">
        <v>3.5014189999999998</v>
      </c>
      <c r="L27" s="17">
        <v>3.50007</v>
      </c>
      <c r="M27" s="17">
        <v>3.491981</v>
      </c>
      <c r="N27" s="17">
        <v>3.4930289999999999</v>
      </c>
      <c r="O27" s="17">
        <v>3.4980329999999999</v>
      </c>
      <c r="P27" s="17">
        <v>3.502732</v>
      </c>
      <c r="Q27" s="17">
        <v>3.5068510000000002</v>
      </c>
      <c r="R27" s="17">
        <v>3.513099</v>
      </c>
      <c r="S27" s="17">
        <v>3.520664</v>
      </c>
      <c r="T27" s="17">
        <v>3.5274679999999998</v>
      </c>
      <c r="U27" s="17">
        <v>3.5332309999999998</v>
      </c>
      <c r="V27" s="17">
        <v>3.5384099999999998</v>
      </c>
      <c r="W27" s="17">
        <v>3.5444360000000001</v>
      </c>
      <c r="X27" s="17">
        <v>3.5514359999999998</v>
      </c>
      <c r="Y27" s="17">
        <v>3.5586980000000001</v>
      </c>
      <c r="Z27" s="17">
        <v>3.56541</v>
      </c>
      <c r="AA27" s="17">
        <v>3.5726580000000001</v>
      </c>
      <c r="AB27" s="17">
        <v>3.5780470000000002</v>
      </c>
      <c r="AC27" s="17">
        <v>3.5831460000000002</v>
      </c>
      <c r="AD27" s="17">
        <v>3.5866889999999998</v>
      </c>
      <c r="AE27" s="17">
        <v>3.5889899999999999</v>
      </c>
      <c r="AF27" s="17">
        <v>3.5895890000000001</v>
      </c>
      <c r="AG27" s="17">
        <v>3.5891899999999999</v>
      </c>
      <c r="AH27" s="16">
        <v>3.9519999999999998E-3</v>
      </c>
    </row>
    <row r="28" spans="1:34" ht="15" customHeight="1" x14ac:dyDescent="0.45">
      <c r="A28" s="26" t="s">
        <v>1289</v>
      </c>
      <c r="B28" s="318" t="s">
        <v>1290</v>
      </c>
      <c r="C28" s="17">
        <v>10.307473999999999</v>
      </c>
      <c r="D28" s="17">
        <v>10.324541999999999</v>
      </c>
      <c r="E28" s="17">
        <v>10.423318999999999</v>
      </c>
      <c r="F28" s="17">
        <v>10.710521</v>
      </c>
      <c r="G28" s="17">
        <v>11.029292</v>
      </c>
      <c r="H28" s="17">
        <v>11.326619000000001</v>
      </c>
      <c r="I28" s="17">
        <v>11.520507</v>
      </c>
      <c r="J28" s="17">
        <v>11.549958</v>
      </c>
      <c r="K28" s="17">
        <v>11.634205</v>
      </c>
      <c r="L28" s="17">
        <v>11.729107000000001</v>
      </c>
      <c r="M28" s="17">
        <v>11.808909999999999</v>
      </c>
      <c r="N28" s="17">
        <v>11.905671999999999</v>
      </c>
      <c r="O28" s="17">
        <v>11.966723</v>
      </c>
      <c r="P28" s="17">
        <v>12.03717</v>
      </c>
      <c r="Q28" s="17">
        <v>12.138468</v>
      </c>
      <c r="R28" s="17">
        <v>12.221152999999999</v>
      </c>
      <c r="S28" s="17">
        <v>12.301403000000001</v>
      </c>
      <c r="T28" s="17">
        <v>12.389917000000001</v>
      </c>
      <c r="U28" s="17">
        <v>12.489611999999999</v>
      </c>
      <c r="V28" s="17">
        <v>12.605134</v>
      </c>
      <c r="W28" s="17">
        <v>12.706348999999999</v>
      </c>
      <c r="X28" s="17">
        <v>12.799595</v>
      </c>
      <c r="Y28" s="17">
        <v>12.950118</v>
      </c>
      <c r="Z28" s="17">
        <v>13.115741999999999</v>
      </c>
      <c r="AA28" s="17">
        <v>13.225972000000001</v>
      </c>
      <c r="AB28" s="17">
        <v>13.295372</v>
      </c>
      <c r="AC28" s="17">
        <v>13.432309999999999</v>
      </c>
      <c r="AD28" s="17">
        <v>13.543573</v>
      </c>
      <c r="AE28" s="17">
        <v>13.651255000000001</v>
      </c>
      <c r="AF28" s="17">
        <v>13.769857</v>
      </c>
      <c r="AG28" s="17">
        <v>13.904431000000001</v>
      </c>
      <c r="AH28" s="16">
        <v>1.0028E-2</v>
      </c>
    </row>
    <row r="29" spans="1:34" ht="15" customHeight="1" x14ac:dyDescent="0.45">
      <c r="A29" s="26" t="s">
        <v>1291</v>
      </c>
      <c r="B29" s="318" t="s">
        <v>1292</v>
      </c>
      <c r="C29" s="17">
        <v>8.1618849999999998</v>
      </c>
      <c r="D29" s="17">
        <v>8.1039750000000002</v>
      </c>
      <c r="E29" s="17">
        <v>8.1403680000000005</v>
      </c>
      <c r="F29" s="17">
        <v>8.3639980000000005</v>
      </c>
      <c r="G29" s="17">
        <v>8.6115490000000001</v>
      </c>
      <c r="H29" s="17">
        <v>8.7746980000000008</v>
      </c>
      <c r="I29" s="17">
        <v>8.8861930000000005</v>
      </c>
      <c r="J29" s="17">
        <v>8.9008660000000006</v>
      </c>
      <c r="K29" s="17">
        <v>8.9501279999999994</v>
      </c>
      <c r="L29" s="17">
        <v>8.9996840000000002</v>
      </c>
      <c r="M29" s="17">
        <v>9.019031</v>
      </c>
      <c r="N29" s="17">
        <v>9.0754999999999999</v>
      </c>
      <c r="O29" s="17">
        <v>9.1153150000000007</v>
      </c>
      <c r="P29" s="17">
        <v>9.1527189999999994</v>
      </c>
      <c r="Q29" s="17">
        <v>9.2304589999999997</v>
      </c>
      <c r="R29" s="17">
        <v>9.3119289999999992</v>
      </c>
      <c r="S29" s="17">
        <v>9.3895350000000004</v>
      </c>
      <c r="T29" s="17">
        <v>9.4713440000000002</v>
      </c>
      <c r="U29" s="17">
        <v>9.5639219999999998</v>
      </c>
      <c r="V29" s="17">
        <v>9.6614810000000002</v>
      </c>
      <c r="W29" s="17">
        <v>9.7406179999999996</v>
      </c>
      <c r="X29" s="17">
        <v>9.8215620000000001</v>
      </c>
      <c r="Y29" s="17">
        <v>9.945354</v>
      </c>
      <c r="Z29" s="17">
        <v>10.071958</v>
      </c>
      <c r="AA29" s="17">
        <v>10.160589</v>
      </c>
      <c r="AB29" s="17">
        <v>10.231680000000001</v>
      </c>
      <c r="AC29" s="17">
        <v>10.348585</v>
      </c>
      <c r="AD29" s="17">
        <v>10.451378999999999</v>
      </c>
      <c r="AE29" s="17">
        <v>10.545999999999999</v>
      </c>
      <c r="AF29" s="17">
        <v>10.665246</v>
      </c>
      <c r="AG29" s="17">
        <v>10.796975</v>
      </c>
      <c r="AH29" s="16">
        <v>9.3699999999999999E-3</v>
      </c>
    </row>
    <row r="30" spans="1:34" ht="15" customHeight="1" x14ac:dyDescent="0.45">
      <c r="A30" s="26" t="s">
        <v>1293</v>
      </c>
      <c r="B30" s="318" t="s">
        <v>1294</v>
      </c>
      <c r="C30" s="17">
        <v>1.798462</v>
      </c>
      <c r="D30" s="17">
        <v>1.7432259999999999</v>
      </c>
      <c r="E30" s="17">
        <v>1.813852</v>
      </c>
      <c r="F30" s="17">
        <v>1.871607</v>
      </c>
      <c r="G30" s="17">
        <v>1.8867400000000001</v>
      </c>
      <c r="H30" s="17">
        <v>1.9374670000000001</v>
      </c>
      <c r="I30" s="17">
        <v>1.9705790000000001</v>
      </c>
      <c r="J30" s="17">
        <v>1.985358</v>
      </c>
      <c r="K30" s="17">
        <v>2.0035249999999998</v>
      </c>
      <c r="L30" s="17">
        <v>2.0206879999999998</v>
      </c>
      <c r="M30" s="17">
        <v>2.0511460000000001</v>
      </c>
      <c r="N30" s="17">
        <v>2.076438</v>
      </c>
      <c r="O30" s="17">
        <v>2.0958549999999998</v>
      </c>
      <c r="P30" s="17">
        <v>2.1307170000000002</v>
      </c>
      <c r="Q30" s="17">
        <v>2.154274</v>
      </c>
      <c r="R30" s="17">
        <v>2.1554899999999999</v>
      </c>
      <c r="S30" s="17">
        <v>2.1563159999999999</v>
      </c>
      <c r="T30" s="17">
        <v>2.1648390000000002</v>
      </c>
      <c r="U30" s="17">
        <v>2.1719550000000001</v>
      </c>
      <c r="V30" s="17">
        <v>2.189918</v>
      </c>
      <c r="W30" s="17">
        <v>2.2101799999999998</v>
      </c>
      <c r="X30" s="17">
        <v>2.2242980000000001</v>
      </c>
      <c r="Y30" s="17">
        <v>2.2510300000000001</v>
      </c>
      <c r="Z30" s="17">
        <v>2.2900489999999998</v>
      </c>
      <c r="AA30" s="17">
        <v>2.3098299999999998</v>
      </c>
      <c r="AB30" s="17">
        <v>2.309958</v>
      </c>
      <c r="AC30" s="17">
        <v>2.3299910000000001</v>
      </c>
      <c r="AD30" s="17">
        <v>2.3384589999999998</v>
      </c>
      <c r="AE30" s="17">
        <v>2.3497020000000002</v>
      </c>
      <c r="AF30" s="17">
        <v>2.3508770000000001</v>
      </c>
      <c r="AG30" s="17">
        <v>2.3537210000000002</v>
      </c>
      <c r="AH30" s="16">
        <v>9.0089999999999996E-3</v>
      </c>
    </row>
    <row r="31" spans="1:34" ht="15" customHeight="1" x14ac:dyDescent="0.45">
      <c r="A31" s="26" t="s">
        <v>1295</v>
      </c>
      <c r="B31" s="318" t="s">
        <v>1296</v>
      </c>
      <c r="C31" s="17">
        <v>0.34712700000000002</v>
      </c>
      <c r="D31" s="17">
        <v>0.47734100000000002</v>
      </c>
      <c r="E31" s="17">
        <v>0.46909800000000001</v>
      </c>
      <c r="F31" s="17">
        <v>0.474914</v>
      </c>
      <c r="G31" s="17">
        <v>0.531003</v>
      </c>
      <c r="H31" s="17">
        <v>0.61445399999999994</v>
      </c>
      <c r="I31" s="17">
        <v>0.66373400000000005</v>
      </c>
      <c r="J31" s="17">
        <v>0.66373400000000005</v>
      </c>
      <c r="K31" s="17">
        <v>0.68055299999999996</v>
      </c>
      <c r="L31" s="17">
        <v>0.70873399999999998</v>
      </c>
      <c r="M31" s="17">
        <v>0.738734</v>
      </c>
      <c r="N31" s="17">
        <v>0.75373400000000002</v>
      </c>
      <c r="O31" s="17">
        <v>0.75555300000000003</v>
      </c>
      <c r="P31" s="17">
        <v>0.75373400000000002</v>
      </c>
      <c r="Q31" s="17">
        <v>0.75373400000000002</v>
      </c>
      <c r="R31" s="17">
        <v>0.75373400000000002</v>
      </c>
      <c r="S31" s="17">
        <v>0.75555300000000003</v>
      </c>
      <c r="T31" s="17">
        <v>0.75373400000000002</v>
      </c>
      <c r="U31" s="17">
        <v>0.75373400000000002</v>
      </c>
      <c r="V31" s="17">
        <v>0.75373400000000002</v>
      </c>
      <c r="W31" s="17">
        <v>0.75555300000000003</v>
      </c>
      <c r="X31" s="17">
        <v>0.75373400000000002</v>
      </c>
      <c r="Y31" s="17">
        <v>0.75373400000000002</v>
      </c>
      <c r="Z31" s="17">
        <v>0.75373400000000002</v>
      </c>
      <c r="AA31" s="17">
        <v>0.75555300000000003</v>
      </c>
      <c r="AB31" s="17">
        <v>0.75373400000000002</v>
      </c>
      <c r="AC31" s="17">
        <v>0.75373400000000002</v>
      </c>
      <c r="AD31" s="17">
        <v>0.75373400000000002</v>
      </c>
      <c r="AE31" s="17">
        <v>0.75555300000000003</v>
      </c>
      <c r="AF31" s="17">
        <v>0.75373400000000002</v>
      </c>
      <c r="AG31" s="17">
        <v>0.75373400000000002</v>
      </c>
      <c r="AH31" s="16">
        <v>2.6182E-2</v>
      </c>
    </row>
    <row r="32" spans="1:34" ht="15" customHeight="1" x14ac:dyDescent="0.45">
      <c r="A32" s="26" t="s">
        <v>1297</v>
      </c>
      <c r="B32" s="318" t="s">
        <v>1298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6" t="s">
        <v>1299</v>
      </c>
    </row>
    <row r="33" spans="1:34" ht="15" customHeight="1" x14ac:dyDescent="0.45">
      <c r="A33" s="26" t="s">
        <v>1300</v>
      </c>
      <c r="B33" s="318" t="s">
        <v>1301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6" t="s">
        <v>1299</v>
      </c>
    </row>
    <row r="34" spans="1:34" ht="15" customHeight="1" x14ac:dyDescent="0.45">
      <c r="A34" s="26" t="s">
        <v>1302</v>
      </c>
      <c r="B34" s="318" t="s">
        <v>1303</v>
      </c>
      <c r="C34" s="17">
        <v>0.76573500000000005</v>
      </c>
      <c r="D34" s="17">
        <v>0.84382599999999996</v>
      </c>
      <c r="E34" s="17">
        <v>0.82471700000000003</v>
      </c>
      <c r="F34" s="17">
        <v>0.79586000000000001</v>
      </c>
      <c r="G34" s="17">
        <v>0.76708799999999999</v>
      </c>
      <c r="H34" s="17">
        <v>0.765038</v>
      </c>
      <c r="I34" s="17">
        <v>0.73088399999999998</v>
      </c>
      <c r="J34" s="17">
        <v>0.73413499999999998</v>
      </c>
      <c r="K34" s="17">
        <v>0.74223300000000003</v>
      </c>
      <c r="L34" s="17">
        <v>0.75042900000000001</v>
      </c>
      <c r="M34" s="17">
        <v>0.747803</v>
      </c>
      <c r="N34" s="17">
        <v>0.763764</v>
      </c>
      <c r="O34" s="17">
        <v>0.77973899999999996</v>
      </c>
      <c r="P34" s="17">
        <v>0.79238399999999998</v>
      </c>
      <c r="Q34" s="17">
        <v>0.80547199999999997</v>
      </c>
      <c r="R34" s="17">
        <v>0.82133400000000001</v>
      </c>
      <c r="S34" s="17">
        <v>0.83460100000000004</v>
      </c>
      <c r="T34" s="17">
        <v>0.84880500000000003</v>
      </c>
      <c r="U34" s="17">
        <v>0.86659399999999998</v>
      </c>
      <c r="V34" s="17">
        <v>0.88106499999999999</v>
      </c>
      <c r="W34" s="17">
        <v>0.90939300000000001</v>
      </c>
      <c r="X34" s="17">
        <v>0.92513000000000001</v>
      </c>
      <c r="Y34" s="17">
        <v>0.94975399999999999</v>
      </c>
      <c r="Z34" s="17">
        <v>0.97280999999999995</v>
      </c>
      <c r="AA34" s="17">
        <v>0.996973</v>
      </c>
      <c r="AB34" s="17">
        <v>1.013085</v>
      </c>
      <c r="AC34" s="17">
        <v>1.0396270000000001</v>
      </c>
      <c r="AD34" s="17">
        <v>1.060481</v>
      </c>
      <c r="AE34" s="17">
        <v>1.0802970000000001</v>
      </c>
      <c r="AF34" s="17">
        <v>1.1021570000000001</v>
      </c>
      <c r="AG34" s="17">
        <v>1.126101</v>
      </c>
      <c r="AH34" s="16">
        <v>1.2939000000000001E-2</v>
      </c>
    </row>
    <row r="35" spans="1:34" ht="15" customHeight="1" x14ac:dyDescent="0.45">
      <c r="A35" s="26" t="s">
        <v>1304</v>
      </c>
      <c r="B35" s="318" t="s">
        <v>1305</v>
      </c>
      <c r="C35" s="17">
        <v>8.4655999999999995E-2</v>
      </c>
      <c r="D35" s="17">
        <v>0.10911700000000001</v>
      </c>
      <c r="E35" s="17">
        <v>9.5128000000000004E-2</v>
      </c>
      <c r="F35" s="17">
        <v>0.103537</v>
      </c>
      <c r="G35" s="17">
        <v>0.11100500000000001</v>
      </c>
      <c r="H35" s="17">
        <v>0.12385699999999999</v>
      </c>
      <c r="I35" s="17">
        <v>0.129723</v>
      </c>
      <c r="J35" s="17">
        <v>0.13825100000000001</v>
      </c>
      <c r="K35" s="17">
        <v>0.14740500000000001</v>
      </c>
      <c r="L35" s="17">
        <v>0.15612899999999999</v>
      </c>
      <c r="M35" s="17">
        <v>0.158139</v>
      </c>
      <c r="N35" s="17">
        <v>0.17291799999999999</v>
      </c>
      <c r="O35" s="17">
        <v>0.18391399999999999</v>
      </c>
      <c r="P35" s="17">
        <v>0.194109</v>
      </c>
      <c r="Q35" s="17">
        <v>0.20510900000000001</v>
      </c>
      <c r="R35" s="17">
        <v>0.216278</v>
      </c>
      <c r="S35" s="17">
        <v>0.226467</v>
      </c>
      <c r="T35" s="17">
        <v>0.23658199999999999</v>
      </c>
      <c r="U35" s="17">
        <v>0.24970899999999999</v>
      </c>
      <c r="V35" s="17">
        <v>0.26006699999999999</v>
      </c>
      <c r="W35" s="17">
        <v>0.28187600000000002</v>
      </c>
      <c r="X35" s="17">
        <v>0.29385099999999997</v>
      </c>
      <c r="Y35" s="17">
        <v>0.31305300000000003</v>
      </c>
      <c r="Z35" s="17">
        <v>0.32849600000000001</v>
      </c>
      <c r="AA35" s="17">
        <v>0.34504200000000002</v>
      </c>
      <c r="AB35" s="17">
        <v>0.356012</v>
      </c>
      <c r="AC35" s="17">
        <v>0.37489600000000001</v>
      </c>
      <c r="AD35" s="17">
        <v>0.39149600000000001</v>
      </c>
      <c r="AE35" s="17">
        <v>0.40564299999999998</v>
      </c>
      <c r="AF35" s="17">
        <v>0.42072300000000001</v>
      </c>
      <c r="AG35" s="17">
        <v>0.43700800000000001</v>
      </c>
      <c r="AH35" s="16">
        <v>5.6236000000000001E-2</v>
      </c>
    </row>
    <row r="36" spans="1:34" ht="15" customHeight="1" x14ac:dyDescent="0.45">
      <c r="A36" s="26" t="s">
        <v>1306</v>
      </c>
      <c r="B36" s="318" t="s">
        <v>1307</v>
      </c>
      <c r="C36" s="17">
        <v>0.68107899999999999</v>
      </c>
      <c r="D36" s="17">
        <v>0.73470899999999995</v>
      </c>
      <c r="E36" s="17">
        <v>0.72958900000000004</v>
      </c>
      <c r="F36" s="17">
        <v>0.69232300000000002</v>
      </c>
      <c r="G36" s="17">
        <v>0.65608299999999997</v>
      </c>
      <c r="H36" s="17">
        <v>0.64117999999999997</v>
      </c>
      <c r="I36" s="17">
        <v>0.60116099999999995</v>
      </c>
      <c r="J36" s="17">
        <v>0.59588399999999997</v>
      </c>
      <c r="K36" s="17">
        <v>0.59482800000000002</v>
      </c>
      <c r="L36" s="17">
        <v>0.59430099999999997</v>
      </c>
      <c r="M36" s="17">
        <v>0.58966399999999997</v>
      </c>
      <c r="N36" s="17">
        <v>0.59084599999999998</v>
      </c>
      <c r="O36" s="17">
        <v>0.59582500000000005</v>
      </c>
      <c r="P36" s="17">
        <v>0.59827600000000003</v>
      </c>
      <c r="Q36" s="17">
        <v>0.60036299999999998</v>
      </c>
      <c r="R36" s="17">
        <v>0.60505600000000004</v>
      </c>
      <c r="S36" s="17">
        <v>0.60813499999999998</v>
      </c>
      <c r="T36" s="17">
        <v>0.61222299999999996</v>
      </c>
      <c r="U36" s="17">
        <v>0.61688500000000002</v>
      </c>
      <c r="V36" s="17">
        <v>0.62099800000000005</v>
      </c>
      <c r="W36" s="17">
        <v>0.62751800000000002</v>
      </c>
      <c r="X36" s="17">
        <v>0.63127900000000003</v>
      </c>
      <c r="Y36" s="17">
        <v>0.63670099999999996</v>
      </c>
      <c r="Z36" s="17">
        <v>0.64431400000000005</v>
      </c>
      <c r="AA36" s="17">
        <v>0.65193100000000004</v>
      </c>
      <c r="AB36" s="17">
        <v>0.65707400000000005</v>
      </c>
      <c r="AC36" s="17">
        <v>0.66473099999999996</v>
      </c>
      <c r="AD36" s="17">
        <v>0.66898400000000002</v>
      </c>
      <c r="AE36" s="17">
        <v>0.67465399999999998</v>
      </c>
      <c r="AF36" s="17">
        <v>0.68143399999999998</v>
      </c>
      <c r="AG36" s="17">
        <v>0.68909299999999996</v>
      </c>
      <c r="AH36" s="16">
        <v>3.8999999999999999E-4</v>
      </c>
    </row>
    <row r="37" spans="1:34" ht="15" customHeight="1" x14ac:dyDescent="0.45">
      <c r="A37" s="26" t="s">
        <v>1308</v>
      </c>
      <c r="B37" s="318" t="s">
        <v>1309</v>
      </c>
      <c r="C37" s="17">
        <v>11.714919999999999</v>
      </c>
      <c r="D37" s="17">
        <v>9.8481550000000002</v>
      </c>
      <c r="E37" s="17">
        <v>9.8274830000000009</v>
      </c>
      <c r="F37" s="17">
        <v>10.201473999999999</v>
      </c>
      <c r="G37" s="17">
        <v>10.078011999999999</v>
      </c>
      <c r="H37" s="17">
        <v>10.449108000000001</v>
      </c>
      <c r="I37" s="17">
        <v>10.592544</v>
      </c>
      <c r="J37" s="17">
        <v>10.587401</v>
      </c>
      <c r="K37" s="17">
        <v>10.403589999999999</v>
      </c>
      <c r="L37" s="17">
        <v>10.364284</v>
      </c>
      <c r="M37" s="17">
        <v>10.201119</v>
      </c>
      <c r="N37" s="17">
        <v>10.247612999999999</v>
      </c>
      <c r="O37" s="17">
        <v>10.238481</v>
      </c>
      <c r="P37" s="17">
        <v>10.231859</v>
      </c>
      <c r="Q37" s="17">
        <v>10.252663</v>
      </c>
      <c r="R37" s="17">
        <v>10.151533000000001</v>
      </c>
      <c r="S37" s="17">
        <v>10.186614000000001</v>
      </c>
      <c r="T37" s="17">
        <v>10.305348</v>
      </c>
      <c r="U37" s="17">
        <v>10.493639</v>
      </c>
      <c r="V37" s="17">
        <v>10.661141000000001</v>
      </c>
      <c r="W37" s="17">
        <v>10.833966</v>
      </c>
      <c r="X37" s="17">
        <v>10.915029000000001</v>
      </c>
      <c r="Y37" s="17">
        <v>11.070893999999999</v>
      </c>
      <c r="Z37" s="17">
        <v>11.275214999999999</v>
      </c>
      <c r="AA37" s="17">
        <v>11.425905999999999</v>
      </c>
      <c r="AB37" s="17">
        <v>11.576945</v>
      </c>
      <c r="AC37" s="17">
        <v>11.632323</v>
      </c>
      <c r="AD37" s="17">
        <v>11.712527</v>
      </c>
      <c r="AE37" s="17">
        <v>11.843591999999999</v>
      </c>
      <c r="AF37" s="17">
        <v>11.967836</v>
      </c>
      <c r="AG37" s="17">
        <v>12.12926</v>
      </c>
      <c r="AH37" s="16">
        <v>1.1590000000000001E-3</v>
      </c>
    </row>
    <row r="39" spans="1:34" ht="15" customHeight="1" x14ac:dyDescent="0.45">
      <c r="A39" s="26" t="s">
        <v>1310</v>
      </c>
      <c r="B39" s="66" t="s">
        <v>1311</v>
      </c>
      <c r="C39" s="70">
        <v>0.52590599999999998</v>
      </c>
      <c r="D39" s="70">
        <v>-0.24904799999999999</v>
      </c>
      <c r="E39" s="70">
        <v>-0.131802</v>
      </c>
      <c r="F39" s="70">
        <v>-2.4294E-2</v>
      </c>
      <c r="G39" s="70">
        <v>8.4745000000000001E-2</v>
      </c>
      <c r="H39" s="70">
        <v>0.18867500000000001</v>
      </c>
      <c r="I39" s="70">
        <v>0.284084</v>
      </c>
      <c r="J39" s="70">
        <v>0.28467900000000002</v>
      </c>
      <c r="K39" s="70">
        <v>0.30015799999999998</v>
      </c>
      <c r="L39" s="70">
        <v>0.28900900000000002</v>
      </c>
      <c r="M39" s="70">
        <v>0.28560999999999998</v>
      </c>
      <c r="N39" s="70">
        <v>0.26593</v>
      </c>
      <c r="O39" s="70">
        <v>0.285501</v>
      </c>
      <c r="P39" s="70">
        <v>0.26859699999999997</v>
      </c>
      <c r="Q39" s="70">
        <v>0.257803</v>
      </c>
      <c r="R39" s="70">
        <v>0.26263999999999998</v>
      </c>
      <c r="S39" s="70">
        <v>0.25541900000000001</v>
      </c>
      <c r="T39" s="70">
        <v>0.25125500000000001</v>
      </c>
      <c r="U39" s="70">
        <v>0.25707200000000002</v>
      </c>
      <c r="V39" s="70">
        <v>0.24083299999999999</v>
      </c>
      <c r="W39" s="70">
        <v>0.23280000000000001</v>
      </c>
      <c r="X39" s="70">
        <v>0.24148600000000001</v>
      </c>
      <c r="Y39" s="70">
        <v>0.23750299999999999</v>
      </c>
      <c r="Z39" s="70">
        <v>0.23403499999999999</v>
      </c>
      <c r="AA39" s="70">
        <v>0.236259</v>
      </c>
      <c r="AB39" s="70">
        <v>0.23710300000000001</v>
      </c>
      <c r="AC39" s="70">
        <v>0.23125499999999999</v>
      </c>
      <c r="AD39" s="70">
        <v>0.24514</v>
      </c>
      <c r="AE39" s="70">
        <v>0.24843199999999999</v>
      </c>
      <c r="AF39" s="70">
        <v>0.25778600000000002</v>
      </c>
      <c r="AG39" s="70">
        <v>0.260353</v>
      </c>
      <c r="AH39" s="71" t="s">
        <v>1299</v>
      </c>
    </row>
    <row r="41" spans="1:34" ht="15" customHeight="1" x14ac:dyDescent="0.45">
      <c r="B41" s="66" t="s">
        <v>1312</v>
      </c>
    </row>
    <row r="43" spans="1:34" ht="15" customHeight="1" x14ac:dyDescent="0.45">
      <c r="B43" s="66" t="s">
        <v>1313</v>
      </c>
    </row>
    <row r="44" spans="1:34" ht="15" customHeight="1" x14ac:dyDescent="0.45">
      <c r="A44" s="26" t="s">
        <v>1314</v>
      </c>
      <c r="B44" s="66" t="s">
        <v>1315</v>
      </c>
      <c r="C44" s="70">
        <v>2.0664720000000001</v>
      </c>
      <c r="D44" s="70">
        <v>3.10073</v>
      </c>
      <c r="E44" s="70">
        <v>3.2256840000000002</v>
      </c>
      <c r="F44" s="70">
        <v>2.992324</v>
      </c>
      <c r="G44" s="70">
        <v>2.8017919999999998</v>
      </c>
      <c r="H44" s="70">
        <v>2.8803239999999999</v>
      </c>
      <c r="I44" s="70">
        <v>2.9843310000000001</v>
      </c>
      <c r="J44" s="70">
        <v>3.042141</v>
      </c>
      <c r="K44" s="70">
        <v>3.1755100000000001</v>
      </c>
      <c r="L44" s="70">
        <v>3.2906309999999999</v>
      </c>
      <c r="M44" s="70">
        <v>3.3439549999999998</v>
      </c>
      <c r="N44" s="70">
        <v>3.3584839999999998</v>
      </c>
      <c r="O44" s="70">
        <v>3.4230429999999998</v>
      </c>
      <c r="P44" s="70">
        <v>3.4872100000000001</v>
      </c>
      <c r="Q44" s="70">
        <v>3.5170400000000002</v>
      </c>
      <c r="R44" s="70">
        <v>3.5326979999999999</v>
      </c>
      <c r="S44" s="70">
        <v>3.5373169999999998</v>
      </c>
      <c r="T44" s="70">
        <v>3.5283199999999999</v>
      </c>
      <c r="U44" s="70">
        <v>3.5497399999999999</v>
      </c>
      <c r="V44" s="70">
        <v>3.5503559999999998</v>
      </c>
      <c r="W44" s="70">
        <v>3.5492530000000002</v>
      </c>
      <c r="X44" s="70">
        <v>3.549023</v>
      </c>
      <c r="Y44" s="70">
        <v>3.5287259999999998</v>
      </c>
      <c r="Z44" s="70">
        <v>3.5056509999999999</v>
      </c>
      <c r="AA44" s="70">
        <v>3.5018690000000001</v>
      </c>
      <c r="AB44" s="70">
        <v>3.5076990000000001</v>
      </c>
      <c r="AC44" s="70">
        <v>3.521007</v>
      </c>
      <c r="AD44" s="70">
        <v>3.547183</v>
      </c>
      <c r="AE44" s="70">
        <v>3.5962100000000001</v>
      </c>
      <c r="AF44" s="70">
        <v>3.6540050000000002</v>
      </c>
      <c r="AG44" s="70">
        <v>3.6939389999999999</v>
      </c>
      <c r="AH44" s="71">
        <v>1.9550000000000001E-2</v>
      </c>
    </row>
    <row r="46" spans="1:34" ht="15" customHeight="1" x14ac:dyDescent="0.45">
      <c r="B46" s="66" t="s">
        <v>1316</v>
      </c>
    </row>
    <row r="47" spans="1:34" ht="15" customHeight="1" x14ac:dyDescent="0.45">
      <c r="B47" s="66" t="s">
        <v>1317</v>
      </c>
    </row>
    <row r="48" spans="1:34" ht="15" customHeight="1" x14ac:dyDescent="0.45">
      <c r="A48" s="26" t="s">
        <v>1318</v>
      </c>
      <c r="B48" s="318" t="s">
        <v>1319</v>
      </c>
      <c r="C48" s="17">
        <v>10.537243</v>
      </c>
      <c r="D48" s="17">
        <v>10.814795</v>
      </c>
      <c r="E48" s="17">
        <v>10.740482</v>
      </c>
      <c r="F48" s="17">
        <v>10.613196</v>
      </c>
      <c r="G48" s="17">
        <v>10.451302999999999</v>
      </c>
      <c r="H48" s="17">
        <v>10.547084</v>
      </c>
      <c r="I48" s="17">
        <v>10.694221000000001</v>
      </c>
      <c r="J48" s="17">
        <v>10.79739</v>
      </c>
      <c r="K48" s="17">
        <v>10.914479</v>
      </c>
      <c r="L48" s="17">
        <v>11.055099999999999</v>
      </c>
      <c r="M48" s="17">
        <v>11.419860999999999</v>
      </c>
      <c r="N48" s="17">
        <v>11.468187</v>
      </c>
      <c r="O48" s="17">
        <v>11.564026</v>
      </c>
      <c r="P48" s="17">
        <v>11.677168999999999</v>
      </c>
      <c r="Q48" s="17">
        <v>11.745335000000001</v>
      </c>
      <c r="R48" s="17">
        <v>11.781732</v>
      </c>
      <c r="S48" s="17">
        <v>11.798117</v>
      </c>
      <c r="T48" s="17">
        <v>11.826159000000001</v>
      </c>
      <c r="U48" s="17">
        <v>11.858226</v>
      </c>
      <c r="V48" s="17">
        <v>11.879637000000001</v>
      </c>
      <c r="W48" s="17">
        <v>11.886778</v>
      </c>
      <c r="X48" s="17">
        <v>11.912520000000001</v>
      </c>
      <c r="Y48" s="17">
        <v>11.921177999999999</v>
      </c>
      <c r="Z48" s="17">
        <v>11.935447</v>
      </c>
      <c r="AA48" s="17">
        <v>11.940625000000001</v>
      </c>
      <c r="AB48" s="17">
        <v>11.975809</v>
      </c>
      <c r="AC48" s="17">
        <v>11.995084</v>
      </c>
      <c r="AD48" s="17">
        <v>12.039871</v>
      </c>
      <c r="AE48" s="17">
        <v>12.087629</v>
      </c>
      <c r="AF48" s="17">
        <v>12.154814999999999</v>
      </c>
      <c r="AG48" s="17">
        <v>12.216571</v>
      </c>
      <c r="AH48" s="16">
        <v>4.9410000000000001E-3</v>
      </c>
    </row>
    <row r="49" spans="1:34" ht="15" customHeight="1" x14ac:dyDescent="0.45">
      <c r="A49" s="26" t="s">
        <v>1320</v>
      </c>
      <c r="B49" s="318" t="s">
        <v>1321</v>
      </c>
      <c r="C49" s="17">
        <v>7.5093370000000004</v>
      </c>
      <c r="D49" s="17">
        <v>7.9501090000000003</v>
      </c>
      <c r="E49" s="17">
        <v>8.1958029999999997</v>
      </c>
      <c r="F49" s="17">
        <v>8.0214400000000001</v>
      </c>
      <c r="G49" s="17">
        <v>7.8327049999999998</v>
      </c>
      <c r="H49" s="17">
        <v>7.89473</v>
      </c>
      <c r="I49" s="17">
        <v>8.0045040000000007</v>
      </c>
      <c r="J49" s="17">
        <v>8.0688379999999995</v>
      </c>
      <c r="K49" s="17">
        <v>8.1513819999999999</v>
      </c>
      <c r="L49" s="17">
        <v>8.2593589999999999</v>
      </c>
      <c r="M49" s="17">
        <v>8.5158529999999999</v>
      </c>
      <c r="N49" s="17">
        <v>8.5267199999999992</v>
      </c>
      <c r="O49" s="17">
        <v>8.5830479999999998</v>
      </c>
      <c r="P49" s="17">
        <v>8.6709700000000005</v>
      </c>
      <c r="Q49" s="17">
        <v>8.7190429999999992</v>
      </c>
      <c r="R49" s="17">
        <v>8.7387139999999999</v>
      </c>
      <c r="S49" s="17">
        <v>8.7404220000000006</v>
      </c>
      <c r="T49" s="17">
        <v>8.7539479999999994</v>
      </c>
      <c r="U49" s="17">
        <v>8.7719509999999996</v>
      </c>
      <c r="V49" s="17">
        <v>8.7820269999999994</v>
      </c>
      <c r="W49" s="17">
        <v>8.7799410000000009</v>
      </c>
      <c r="X49" s="17">
        <v>8.7965230000000005</v>
      </c>
      <c r="Y49" s="17">
        <v>8.7956339999999997</v>
      </c>
      <c r="Z49" s="17">
        <v>8.8028099999999991</v>
      </c>
      <c r="AA49" s="17">
        <v>8.7995769999999993</v>
      </c>
      <c r="AB49" s="17">
        <v>8.826352</v>
      </c>
      <c r="AC49" s="17">
        <v>8.8384549999999997</v>
      </c>
      <c r="AD49" s="17">
        <v>8.8748339999999999</v>
      </c>
      <c r="AE49" s="17">
        <v>8.914612</v>
      </c>
      <c r="AF49" s="17">
        <v>8.9718979999999995</v>
      </c>
      <c r="AG49" s="17">
        <v>9.0240930000000006</v>
      </c>
      <c r="AH49" s="16">
        <v>6.1440000000000002E-3</v>
      </c>
    </row>
    <row r="50" spans="1:34" ht="15" customHeight="1" x14ac:dyDescent="0.45">
      <c r="A50" s="26" t="s">
        <v>1322</v>
      </c>
      <c r="B50" s="318" t="s">
        <v>1323</v>
      </c>
      <c r="C50" s="17">
        <v>3.1803910000000002</v>
      </c>
      <c r="D50" s="17">
        <v>4.1628379999999998</v>
      </c>
      <c r="E50" s="17">
        <v>4.3145819999999997</v>
      </c>
      <c r="F50" s="17">
        <v>4.0836309999999996</v>
      </c>
      <c r="G50" s="17">
        <v>3.864322</v>
      </c>
      <c r="H50" s="17">
        <v>3.9276309999999999</v>
      </c>
      <c r="I50" s="17">
        <v>4.0262399999999996</v>
      </c>
      <c r="J50" s="17">
        <v>4.0895789999999996</v>
      </c>
      <c r="K50" s="17">
        <v>4.2145070000000002</v>
      </c>
      <c r="L50" s="17">
        <v>4.3296789999999996</v>
      </c>
      <c r="M50" s="17">
        <v>4.3615430000000002</v>
      </c>
      <c r="N50" s="17">
        <v>4.3703729999999998</v>
      </c>
      <c r="O50" s="17">
        <v>4.4243309999999996</v>
      </c>
      <c r="P50" s="17">
        <v>4.4989980000000003</v>
      </c>
      <c r="Q50" s="17">
        <v>4.5330599999999999</v>
      </c>
      <c r="R50" s="17">
        <v>4.5442790000000004</v>
      </c>
      <c r="S50" s="17">
        <v>4.544791</v>
      </c>
      <c r="T50" s="17">
        <v>4.5333449999999997</v>
      </c>
      <c r="U50" s="17">
        <v>4.5520339999999999</v>
      </c>
      <c r="V50" s="17">
        <v>4.5447170000000003</v>
      </c>
      <c r="W50" s="17">
        <v>4.5351119999999998</v>
      </c>
      <c r="X50" s="17">
        <v>4.5316070000000002</v>
      </c>
      <c r="Y50" s="17">
        <v>4.5122200000000001</v>
      </c>
      <c r="Z50" s="17">
        <v>4.4946549999999998</v>
      </c>
      <c r="AA50" s="17">
        <v>4.4853909999999999</v>
      </c>
      <c r="AB50" s="17">
        <v>4.4928759999999999</v>
      </c>
      <c r="AC50" s="17">
        <v>4.4959610000000003</v>
      </c>
      <c r="AD50" s="17">
        <v>4.5189519999999996</v>
      </c>
      <c r="AE50" s="17">
        <v>4.5603069999999999</v>
      </c>
      <c r="AF50" s="17">
        <v>4.6158039999999998</v>
      </c>
      <c r="AG50" s="17">
        <v>4.6554440000000001</v>
      </c>
      <c r="AH50" s="16">
        <v>1.2782E-2</v>
      </c>
    </row>
    <row r="51" spans="1:34" ht="15" customHeight="1" x14ac:dyDescent="0.45">
      <c r="A51" s="26" t="s">
        <v>1324</v>
      </c>
      <c r="B51" s="318" t="s">
        <v>1325</v>
      </c>
      <c r="C51" s="17">
        <v>13.520962000000001</v>
      </c>
      <c r="D51" s="17">
        <v>14.078305</v>
      </c>
      <c r="E51" s="17">
        <v>14.653452</v>
      </c>
      <c r="F51" s="17">
        <v>14.196401</v>
      </c>
      <c r="G51" s="17">
        <v>13.728652</v>
      </c>
      <c r="H51" s="17">
        <v>13.486947000000001</v>
      </c>
      <c r="I51" s="17">
        <v>13.341523</v>
      </c>
      <c r="J51" s="17">
        <v>13.131707</v>
      </c>
      <c r="K51" s="17">
        <v>12.934259000000001</v>
      </c>
      <c r="L51" s="17">
        <v>12.743641</v>
      </c>
      <c r="M51" s="17">
        <v>13.253026</v>
      </c>
      <c r="N51" s="17">
        <v>12.973546000000001</v>
      </c>
      <c r="O51" s="17">
        <v>12.892562</v>
      </c>
      <c r="P51" s="17">
        <v>12.762269999999999</v>
      </c>
      <c r="Q51" s="17">
        <v>12.617708</v>
      </c>
      <c r="R51" s="17">
        <v>12.479836000000001</v>
      </c>
      <c r="S51" s="17">
        <v>12.351564</v>
      </c>
      <c r="T51" s="17">
        <v>12.229142</v>
      </c>
      <c r="U51" s="17">
        <v>12.174371000000001</v>
      </c>
      <c r="V51" s="17">
        <v>12.077762999999999</v>
      </c>
      <c r="W51" s="17">
        <v>12.032022</v>
      </c>
      <c r="X51" s="17">
        <v>11.955648</v>
      </c>
      <c r="Y51" s="17">
        <v>11.891679999999999</v>
      </c>
      <c r="Z51" s="17">
        <v>11.826577</v>
      </c>
      <c r="AA51" s="17">
        <v>11.777018</v>
      </c>
      <c r="AB51" s="17">
        <v>11.745801</v>
      </c>
      <c r="AC51" s="17">
        <v>11.726257</v>
      </c>
      <c r="AD51" s="17">
        <v>11.724689</v>
      </c>
      <c r="AE51" s="17">
        <v>11.734484999999999</v>
      </c>
      <c r="AF51" s="17">
        <v>11.769066</v>
      </c>
      <c r="AG51" s="17">
        <v>11.790224</v>
      </c>
      <c r="AH51" s="16">
        <v>-4.555E-3</v>
      </c>
    </row>
    <row r="52" spans="1:34" ht="15" customHeight="1" x14ac:dyDescent="0.45">
      <c r="A52" s="26" t="s">
        <v>1326</v>
      </c>
      <c r="B52" s="318" t="s">
        <v>1327</v>
      </c>
      <c r="C52" s="17">
        <v>2.530745</v>
      </c>
      <c r="D52" s="17">
        <v>3.6192600000000001</v>
      </c>
      <c r="E52" s="17">
        <v>3.7269389999999998</v>
      </c>
      <c r="F52" s="17">
        <v>3.4879039999999999</v>
      </c>
      <c r="G52" s="17">
        <v>3.256875</v>
      </c>
      <c r="H52" s="17">
        <v>3.348767</v>
      </c>
      <c r="I52" s="17">
        <v>3.4396969999999998</v>
      </c>
      <c r="J52" s="17">
        <v>3.485474</v>
      </c>
      <c r="K52" s="17">
        <v>3.600854</v>
      </c>
      <c r="L52" s="17">
        <v>3.7083179999999998</v>
      </c>
      <c r="M52" s="17">
        <v>3.7326009999999998</v>
      </c>
      <c r="N52" s="17">
        <v>3.7307839999999999</v>
      </c>
      <c r="O52" s="17">
        <v>3.78701</v>
      </c>
      <c r="P52" s="17">
        <v>3.8567580000000001</v>
      </c>
      <c r="Q52" s="17">
        <v>3.8913760000000002</v>
      </c>
      <c r="R52" s="17">
        <v>3.8916210000000002</v>
      </c>
      <c r="S52" s="17">
        <v>3.8939499999999998</v>
      </c>
      <c r="T52" s="17">
        <v>3.8731439999999999</v>
      </c>
      <c r="U52" s="17">
        <v>3.9030930000000001</v>
      </c>
      <c r="V52" s="17">
        <v>3.9013990000000001</v>
      </c>
      <c r="W52" s="17">
        <v>3.900083</v>
      </c>
      <c r="X52" s="17">
        <v>3.8898239999999999</v>
      </c>
      <c r="Y52" s="17">
        <v>3.8751120000000001</v>
      </c>
      <c r="Z52" s="17">
        <v>3.8588330000000002</v>
      </c>
      <c r="AA52" s="17">
        <v>3.8585120000000002</v>
      </c>
      <c r="AB52" s="17">
        <v>3.8660420000000002</v>
      </c>
      <c r="AC52" s="17">
        <v>3.8704269999999998</v>
      </c>
      <c r="AD52" s="17">
        <v>3.890644</v>
      </c>
      <c r="AE52" s="17">
        <v>3.9403090000000001</v>
      </c>
      <c r="AF52" s="17">
        <v>3.9919549999999999</v>
      </c>
      <c r="AG52" s="17">
        <v>4.0341889999999996</v>
      </c>
      <c r="AH52" s="16">
        <v>1.5664000000000001E-2</v>
      </c>
    </row>
    <row r="53" spans="1:34" ht="15" customHeight="1" x14ac:dyDescent="0.45">
      <c r="A53" s="26" t="s">
        <v>1328</v>
      </c>
      <c r="B53" s="66" t="s">
        <v>1329</v>
      </c>
      <c r="C53" s="70">
        <v>4.6935580000000003</v>
      </c>
      <c r="D53" s="70">
        <v>5.6690399999999999</v>
      </c>
      <c r="E53" s="70">
        <v>5.7945489999999999</v>
      </c>
      <c r="F53" s="70">
        <v>5.5551050000000002</v>
      </c>
      <c r="G53" s="70">
        <v>5.3487049999999998</v>
      </c>
      <c r="H53" s="70">
        <v>5.3983829999999999</v>
      </c>
      <c r="I53" s="70">
        <v>5.4864059999999997</v>
      </c>
      <c r="J53" s="70">
        <v>5.548413</v>
      </c>
      <c r="K53" s="70">
        <v>5.6728079999999999</v>
      </c>
      <c r="L53" s="70">
        <v>5.7872279999999998</v>
      </c>
      <c r="M53" s="70">
        <v>5.9123320000000001</v>
      </c>
      <c r="N53" s="70">
        <v>5.9173239999999998</v>
      </c>
      <c r="O53" s="70">
        <v>5.9786479999999997</v>
      </c>
      <c r="P53" s="70">
        <v>6.057963</v>
      </c>
      <c r="Q53" s="70">
        <v>6.0937789999999996</v>
      </c>
      <c r="R53" s="70">
        <v>6.110519</v>
      </c>
      <c r="S53" s="70">
        <v>6.1084420000000001</v>
      </c>
      <c r="T53" s="70">
        <v>6.0904819999999997</v>
      </c>
      <c r="U53" s="70">
        <v>6.0976999999999997</v>
      </c>
      <c r="V53" s="70">
        <v>6.0824199999999999</v>
      </c>
      <c r="W53" s="70">
        <v>6.0667299999999997</v>
      </c>
      <c r="X53" s="70">
        <v>6.0595220000000003</v>
      </c>
      <c r="Y53" s="70">
        <v>6.0344410000000002</v>
      </c>
      <c r="Z53" s="70">
        <v>6.0069749999999997</v>
      </c>
      <c r="AA53" s="70">
        <v>5.992235</v>
      </c>
      <c r="AB53" s="70">
        <v>5.9941170000000001</v>
      </c>
      <c r="AC53" s="70">
        <v>5.9952199999999998</v>
      </c>
      <c r="AD53" s="70">
        <v>6.0142730000000002</v>
      </c>
      <c r="AE53" s="70">
        <v>6.0480970000000003</v>
      </c>
      <c r="AF53" s="70">
        <v>6.0919460000000001</v>
      </c>
      <c r="AG53" s="70">
        <v>6.1224230000000004</v>
      </c>
      <c r="AH53" s="71">
        <v>8.8979999999999997E-3</v>
      </c>
    </row>
    <row r="54" spans="1:34" ht="15" customHeight="1" x14ac:dyDescent="0.45">
      <c r="B54" s="66" t="s">
        <v>1313</v>
      </c>
    </row>
    <row r="55" spans="1:34" ht="15" customHeight="1" x14ac:dyDescent="0.45">
      <c r="A55" s="26" t="s">
        <v>1330</v>
      </c>
      <c r="B55" s="66" t="s">
        <v>1331</v>
      </c>
      <c r="C55" s="70">
        <v>2.0664720000000001</v>
      </c>
      <c r="D55" s="70">
        <v>3.133435</v>
      </c>
      <c r="E55" s="70">
        <v>3.297882</v>
      </c>
      <c r="F55" s="70">
        <v>3.1008550000000001</v>
      </c>
      <c r="G55" s="70">
        <v>2.952188</v>
      </c>
      <c r="H55" s="70">
        <v>3.098166</v>
      </c>
      <c r="I55" s="70">
        <v>3.2864629999999999</v>
      </c>
      <c r="J55" s="70">
        <v>3.4352130000000001</v>
      </c>
      <c r="K55" s="70">
        <v>3.6802649999999999</v>
      </c>
      <c r="L55" s="70">
        <v>3.9141859999999999</v>
      </c>
      <c r="M55" s="70">
        <v>4.0805949999999998</v>
      </c>
      <c r="N55" s="70">
        <v>4.2010319999999997</v>
      </c>
      <c r="O55" s="70">
        <v>4.3856289999999998</v>
      </c>
      <c r="P55" s="70">
        <v>4.5721340000000001</v>
      </c>
      <c r="Q55" s="70">
        <v>4.714931</v>
      </c>
      <c r="R55" s="70">
        <v>4.8403960000000001</v>
      </c>
      <c r="S55" s="70">
        <v>4.9512609999999997</v>
      </c>
      <c r="T55" s="70">
        <v>5.042459</v>
      </c>
      <c r="U55" s="70">
        <v>5.1795080000000002</v>
      </c>
      <c r="V55" s="70">
        <v>5.2875819999999996</v>
      </c>
      <c r="W55" s="70">
        <v>5.3977729999999999</v>
      </c>
      <c r="X55" s="70">
        <v>5.5133020000000004</v>
      </c>
      <c r="Y55" s="70">
        <v>5.6022740000000004</v>
      </c>
      <c r="Z55" s="70">
        <v>5.6932799999999997</v>
      </c>
      <c r="AA55" s="70">
        <v>5.8228669999999996</v>
      </c>
      <c r="AB55" s="70">
        <v>5.9762490000000001</v>
      </c>
      <c r="AC55" s="70">
        <v>6.154725</v>
      </c>
      <c r="AD55" s="70">
        <v>6.3671150000000001</v>
      </c>
      <c r="AE55" s="70">
        <v>6.6333799999999998</v>
      </c>
      <c r="AF55" s="70">
        <v>6.9317679999999999</v>
      </c>
      <c r="AG55" s="70">
        <v>7.2131030000000003</v>
      </c>
      <c r="AH55" s="71">
        <v>4.2548999999999997E-2</v>
      </c>
    </row>
    <row r="57" spans="1:34" ht="15" customHeight="1" x14ac:dyDescent="0.45">
      <c r="B57" s="66" t="s">
        <v>1316</v>
      </c>
    </row>
    <row r="58" spans="1:34" ht="15" customHeight="1" x14ac:dyDescent="0.45">
      <c r="B58" s="66" t="s">
        <v>1332</v>
      </c>
    </row>
    <row r="59" spans="1:34" ht="15" customHeight="1" x14ac:dyDescent="0.45">
      <c r="A59" s="26" t="s">
        <v>1333</v>
      </c>
      <c r="B59" s="318" t="s">
        <v>1319</v>
      </c>
      <c r="C59" s="17">
        <v>10.537243</v>
      </c>
      <c r="D59" s="17">
        <v>10.928864000000001</v>
      </c>
      <c r="E59" s="17">
        <v>10.980878000000001</v>
      </c>
      <c r="F59" s="17">
        <v>10.998132999999999</v>
      </c>
      <c r="G59" s="17">
        <v>11.012316</v>
      </c>
      <c r="H59" s="17">
        <v>11.344768999999999</v>
      </c>
      <c r="I59" s="17">
        <v>11.776897999999999</v>
      </c>
      <c r="J59" s="17">
        <v>12.19251</v>
      </c>
      <c r="K59" s="17">
        <v>12.64936</v>
      </c>
      <c r="L59" s="17">
        <v>13.149979999999999</v>
      </c>
      <c r="M59" s="17">
        <v>13.935544</v>
      </c>
      <c r="N59" s="17">
        <v>14.345226</v>
      </c>
      <c r="O59" s="17">
        <v>14.815917000000001</v>
      </c>
      <c r="P59" s="17">
        <v>15.310114</v>
      </c>
      <c r="Q59" s="17">
        <v>15.745749</v>
      </c>
      <c r="R59" s="17">
        <v>16.142973000000001</v>
      </c>
      <c r="S59" s="17">
        <v>16.514085999999999</v>
      </c>
      <c r="T59" s="17">
        <v>16.901222000000001</v>
      </c>
      <c r="U59" s="17">
        <v>17.302613999999998</v>
      </c>
      <c r="V59" s="17">
        <v>17.692468999999999</v>
      </c>
      <c r="W59" s="17">
        <v>18.077641</v>
      </c>
      <c r="X59" s="17">
        <v>18.505747</v>
      </c>
      <c r="Y59" s="17">
        <v>18.926293999999999</v>
      </c>
      <c r="Z59" s="17">
        <v>19.383517999999999</v>
      </c>
      <c r="AA59" s="17">
        <v>19.854734000000001</v>
      </c>
      <c r="AB59" s="17">
        <v>20.403804999999998</v>
      </c>
      <c r="AC59" s="17">
        <v>20.967421000000002</v>
      </c>
      <c r="AD59" s="17">
        <v>21.6113</v>
      </c>
      <c r="AE59" s="17">
        <v>22.296206000000002</v>
      </c>
      <c r="AF59" s="17">
        <v>23.058088000000001</v>
      </c>
      <c r="AG59" s="17">
        <v>23.855129000000002</v>
      </c>
      <c r="AH59" s="16">
        <v>2.7609999999999999E-2</v>
      </c>
    </row>
    <row r="60" spans="1:34" ht="15" customHeight="1" x14ac:dyDescent="0.45">
      <c r="A60" s="26" t="s">
        <v>1334</v>
      </c>
      <c r="B60" s="318" t="s">
        <v>1321</v>
      </c>
      <c r="C60" s="17">
        <v>7.5093370000000004</v>
      </c>
      <c r="D60" s="17">
        <v>8.033963</v>
      </c>
      <c r="E60" s="17">
        <v>8.3792430000000007</v>
      </c>
      <c r="F60" s="17">
        <v>8.3123740000000002</v>
      </c>
      <c r="G60" s="17">
        <v>8.2531540000000003</v>
      </c>
      <c r="H60" s="17">
        <v>8.491816</v>
      </c>
      <c r="I60" s="17">
        <v>8.8148759999999999</v>
      </c>
      <c r="J60" s="17">
        <v>9.1114040000000003</v>
      </c>
      <c r="K60" s="17">
        <v>9.4470620000000007</v>
      </c>
      <c r="L60" s="17">
        <v>9.8244609999999994</v>
      </c>
      <c r="M60" s="17">
        <v>10.39181</v>
      </c>
      <c r="N60" s="17">
        <v>10.66583</v>
      </c>
      <c r="O60" s="17">
        <v>10.996665</v>
      </c>
      <c r="P60" s="17">
        <v>11.368639999999999</v>
      </c>
      <c r="Q60" s="17">
        <v>11.688713</v>
      </c>
      <c r="R60" s="17">
        <v>11.973523</v>
      </c>
      <c r="S60" s="17">
        <v>12.234162</v>
      </c>
      <c r="T60" s="17">
        <v>12.510605999999999</v>
      </c>
      <c r="U60" s="17">
        <v>12.799357000000001</v>
      </c>
      <c r="V60" s="17">
        <v>13.079166000000001</v>
      </c>
      <c r="W60" s="17">
        <v>13.352703</v>
      </c>
      <c r="X60" s="17">
        <v>13.665138000000001</v>
      </c>
      <c r="Y60" s="17">
        <v>13.964121</v>
      </c>
      <c r="Z60" s="17">
        <v>14.296023</v>
      </c>
      <c r="AA60" s="17">
        <v>14.631834</v>
      </c>
      <c r="AB60" s="17">
        <v>15.037912</v>
      </c>
      <c r="AC60" s="17">
        <v>15.449629</v>
      </c>
      <c r="AD60" s="17">
        <v>15.930128</v>
      </c>
      <c r="AE60" s="17">
        <v>16.443424</v>
      </c>
      <c r="AF60" s="17">
        <v>17.019991000000001</v>
      </c>
      <c r="AG60" s="17">
        <v>17.621220000000001</v>
      </c>
      <c r="AH60" s="16">
        <v>2.8840000000000001E-2</v>
      </c>
    </row>
    <row r="61" spans="1:34" ht="15" customHeight="1" x14ac:dyDescent="0.45">
      <c r="A61" s="26" t="s">
        <v>1335</v>
      </c>
      <c r="B61" s="318" t="s">
        <v>1323</v>
      </c>
      <c r="C61" s="17">
        <v>3.1803910000000002</v>
      </c>
      <c r="D61" s="17">
        <v>4.2067449999999997</v>
      </c>
      <c r="E61" s="17">
        <v>4.4111520000000004</v>
      </c>
      <c r="F61" s="17">
        <v>4.2317429999999998</v>
      </c>
      <c r="G61" s="17">
        <v>4.0717540000000003</v>
      </c>
      <c r="H61" s="17">
        <v>4.2246810000000004</v>
      </c>
      <c r="I61" s="17">
        <v>4.4338550000000003</v>
      </c>
      <c r="J61" s="17">
        <v>4.6179899999999998</v>
      </c>
      <c r="K61" s="17">
        <v>4.8844120000000002</v>
      </c>
      <c r="L61" s="17">
        <v>5.1501279999999996</v>
      </c>
      <c r="M61" s="17">
        <v>5.3223469999999997</v>
      </c>
      <c r="N61" s="17">
        <v>5.466774</v>
      </c>
      <c r="O61" s="17">
        <v>5.6684869999999998</v>
      </c>
      <c r="P61" s="17">
        <v>5.8987049999999996</v>
      </c>
      <c r="Q61" s="17">
        <v>6.0770020000000002</v>
      </c>
      <c r="R61" s="17">
        <v>6.2264340000000002</v>
      </c>
      <c r="S61" s="17">
        <v>6.3614449999999998</v>
      </c>
      <c r="T61" s="17">
        <v>6.4787790000000003</v>
      </c>
      <c r="U61" s="17">
        <v>6.6419790000000001</v>
      </c>
      <c r="V61" s="17">
        <v>6.7684949999999997</v>
      </c>
      <c r="W61" s="17">
        <v>6.8970859999999998</v>
      </c>
      <c r="X61" s="17">
        <v>7.0397169999999996</v>
      </c>
      <c r="Y61" s="17">
        <v>7.1636899999999999</v>
      </c>
      <c r="Z61" s="17">
        <v>7.2994529999999997</v>
      </c>
      <c r="AA61" s="17">
        <v>7.4582560000000004</v>
      </c>
      <c r="AB61" s="17">
        <v>7.6547460000000003</v>
      </c>
      <c r="AC61" s="17">
        <v>7.8589440000000002</v>
      </c>
      <c r="AD61" s="17">
        <v>8.1114180000000005</v>
      </c>
      <c r="AE61" s="17">
        <v>8.4117029999999993</v>
      </c>
      <c r="AF61" s="17">
        <v>8.7563340000000007</v>
      </c>
      <c r="AG61" s="17">
        <v>9.0906219999999998</v>
      </c>
      <c r="AH61" s="16">
        <v>3.5628E-2</v>
      </c>
    </row>
    <row r="62" spans="1:34" ht="15" customHeight="1" x14ac:dyDescent="0.45">
      <c r="A62" s="26" t="s">
        <v>1336</v>
      </c>
      <c r="B62" s="318" t="s">
        <v>1325</v>
      </c>
      <c r="C62" s="17">
        <v>13.520962000000001</v>
      </c>
      <c r="D62" s="17">
        <v>14.226796999999999</v>
      </c>
      <c r="E62" s="17">
        <v>14.981429</v>
      </c>
      <c r="F62" s="17">
        <v>14.7113</v>
      </c>
      <c r="G62" s="17">
        <v>14.465588</v>
      </c>
      <c r="H62" s="17">
        <v>14.506976999999999</v>
      </c>
      <c r="I62" s="17">
        <v>14.692211</v>
      </c>
      <c r="J62" s="17">
        <v>14.828442000000001</v>
      </c>
      <c r="K62" s="17">
        <v>14.990189000000001</v>
      </c>
      <c r="L62" s="17">
        <v>15.158488</v>
      </c>
      <c r="M62" s="17">
        <v>16.172536999999998</v>
      </c>
      <c r="N62" s="17">
        <v>16.228237</v>
      </c>
      <c r="O62" s="17">
        <v>16.518045000000001</v>
      </c>
      <c r="P62" s="17">
        <v>16.732807000000001</v>
      </c>
      <c r="Q62" s="17">
        <v>16.915248999999999</v>
      </c>
      <c r="R62" s="17">
        <v>17.099495000000001</v>
      </c>
      <c r="S62" s="17">
        <v>17.288758999999999</v>
      </c>
      <c r="T62" s="17">
        <v>17.477139999999999</v>
      </c>
      <c r="U62" s="17">
        <v>17.763908000000001</v>
      </c>
      <c r="V62" s="17">
        <v>17.987539000000002</v>
      </c>
      <c r="W62" s="17">
        <v>18.298531000000001</v>
      </c>
      <c r="X62" s="17">
        <v>18.572744</v>
      </c>
      <c r="Y62" s="17">
        <v>18.879465</v>
      </c>
      <c r="Z62" s="17">
        <v>19.206713000000001</v>
      </c>
      <c r="AA62" s="17">
        <v>19.582688999999998</v>
      </c>
      <c r="AB62" s="17">
        <v>20.011928999999999</v>
      </c>
      <c r="AC62" s="17">
        <v>20.497513000000001</v>
      </c>
      <c r="AD62" s="17">
        <v>21.045555</v>
      </c>
      <c r="AE62" s="17">
        <v>21.644814</v>
      </c>
      <c r="AF62" s="17">
        <v>22.326311</v>
      </c>
      <c r="AG62" s="17">
        <v>23.022608000000002</v>
      </c>
      <c r="AH62" s="16">
        <v>1.7899999999999999E-2</v>
      </c>
    </row>
    <row r="63" spans="1:34" ht="15" customHeight="1" x14ac:dyDescent="0.45">
      <c r="A63" s="26" t="s">
        <v>1337</v>
      </c>
      <c r="B63" s="318" t="s">
        <v>1327</v>
      </c>
      <c r="C63" s="17">
        <v>2.530745</v>
      </c>
      <c r="D63" s="17">
        <v>3.6574339999999999</v>
      </c>
      <c r="E63" s="17">
        <v>3.8103560000000001</v>
      </c>
      <c r="F63" s="17">
        <v>3.6144090000000002</v>
      </c>
      <c r="G63" s="17">
        <v>3.4317000000000002</v>
      </c>
      <c r="H63" s="17">
        <v>3.6020379999999999</v>
      </c>
      <c r="I63" s="17">
        <v>3.7879299999999998</v>
      </c>
      <c r="J63" s="17">
        <v>3.935829</v>
      </c>
      <c r="K63" s="17">
        <v>4.1732180000000003</v>
      </c>
      <c r="L63" s="17">
        <v>4.4110230000000001</v>
      </c>
      <c r="M63" s="17">
        <v>4.5548570000000002</v>
      </c>
      <c r="N63" s="17">
        <v>4.6667310000000004</v>
      </c>
      <c r="O63" s="17">
        <v>4.8519459999999999</v>
      </c>
      <c r="P63" s="17">
        <v>5.056654</v>
      </c>
      <c r="Q63" s="17">
        <v>5.2167630000000003</v>
      </c>
      <c r="R63" s="17">
        <v>5.3321820000000004</v>
      </c>
      <c r="S63" s="17">
        <v>5.4504479999999997</v>
      </c>
      <c r="T63" s="17">
        <v>5.5352600000000001</v>
      </c>
      <c r="U63" s="17">
        <v>5.6950940000000001</v>
      </c>
      <c r="V63" s="17">
        <v>5.8103949999999998</v>
      </c>
      <c r="W63" s="17">
        <v>5.9313209999999996</v>
      </c>
      <c r="X63" s="17">
        <v>6.042726</v>
      </c>
      <c r="Y63" s="17">
        <v>6.1522040000000002</v>
      </c>
      <c r="Z63" s="17">
        <v>6.2668590000000002</v>
      </c>
      <c r="AA63" s="17">
        <v>6.415889</v>
      </c>
      <c r="AB63" s="17">
        <v>6.5867760000000004</v>
      </c>
      <c r="AC63" s="17">
        <v>6.7655110000000001</v>
      </c>
      <c r="AD63" s="17">
        <v>6.9836179999999999</v>
      </c>
      <c r="AE63" s="17">
        <v>7.2680870000000004</v>
      </c>
      <c r="AF63" s="17">
        <v>7.5728710000000001</v>
      </c>
      <c r="AG63" s="17">
        <v>7.8775050000000002</v>
      </c>
      <c r="AH63" s="16">
        <v>3.8574999999999998E-2</v>
      </c>
    </row>
    <row r="64" spans="1:34" ht="15" customHeight="1" x14ac:dyDescent="0.45">
      <c r="A64" s="26" t="s">
        <v>1338</v>
      </c>
      <c r="B64" s="66" t="s">
        <v>1329</v>
      </c>
      <c r="C64" s="70">
        <v>4.6935580000000003</v>
      </c>
      <c r="D64" s="70">
        <v>5.7288350000000001</v>
      </c>
      <c r="E64" s="70">
        <v>5.9242439999999998</v>
      </c>
      <c r="F64" s="70">
        <v>5.7565869999999997</v>
      </c>
      <c r="G64" s="70">
        <v>5.6358160000000002</v>
      </c>
      <c r="H64" s="70">
        <v>5.8066680000000002</v>
      </c>
      <c r="I64" s="70">
        <v>6.0418469999999997</v>
      </c>
      <c r="J64" s="70">
        <v>6.2653169999999996</v>
      </c>
      <c r="K64" s="70">
        <v>6.5745129999999996</v>
      </c>
      <c r="L64" s="70">
        <v>6.8838739999999996</v>
      </c>
      <c r="M64" s="70">
        <v>7.2147589999999999</v>
      </c>
      <c r="N64" s="70">
        <v>7.4018110000000004</v>
      </c>
      <c r="O64" s="70">
        <v>7.6598879999999996</v>
      </c>
      <c r="P64" s="70">
        <v>7.9426880000000004</v>
      </c>
      <c r="Q64" s="70">
        <v>8.169295</v>
      </c>
      <c r="R64" s="70">
        <v>8.3724480000000003</v>
      </c>
      <c r="S64" s="70">
        <v>8.550122</v>
      </c>
      <c r="T64" s="70">
        <v>8.7041439999999994</v>
      </c>
      <c r="U64" s="70">
        <v>8.8972960000000008</v>
      </c>
      <c r="V64" s="70">
        <v>9.0586120000000001</v>
      </c>
      <c r="W64" s="70">
        <v>9.2263990000000007</v>
      </c>
      <c r="X64" s="70">
        <v>9.4132879999999997</v>
      </c>
      <c r="Y64" s="70">
        <v>9.5803960000000004</v>
      </c>
      <c r="Z64" s="70">
        <v>9.7555049999999994</v>
      </c>
      <c r="AA64" s="70">
        <v>9.9638200000000001</v>
      </c>
      <c r="AB64" s="70">
        <v>10.212486999999999</v>
      </c>
      <c r="AC64" s="70">
        <v>10.479651</v>
      </c>
      <c r="AD64" s="70">
        <v>10.795484999999999</v>
      </c>
      <c r="AE64" s="70">
        <v>11.156001</v>
      </c>
      <c r="AF64" s="70">
        <v>11.556625</v>
      </c>
      <c r="AG64" s="70">
        <v>11.955171999999999</v>
      </c>
      <c r="AH64" s="71">
        <v>3.1656999999999998E-2</v>
      </c>
    </row>
    <row r="65" spans="2:34" ht="15" customHeight="1" thickBot="1" x14ac:dyDescent="0.5"/>
    <row r="66" spans="2:34" ht="15" customHeight="1" x14ac:dyDescent="0.45">
      <c r="B66" s="436" t="s">
        <v>1339</v>
      </c>
      <c r="C66" s="436"/>
      <c r="D66" s="436"/>
      <c r="E66" s="436"/>
      <c r="F66" s="436"/>
      <c r="G66" s="436"/>
      <c r="H66" s="436"/>
      <c r="I66" s="436"/>
      <c r="J66" s="436"/>
      <c r="K66" s="436"/>
      <c r="L66" s="436"/>
      <c r="M66" s="436"/>
      <c r="N66" s="436"/>
      <c r="O66" s="436"/>
      <c r="P66" s="436"/>
      <c r="Q66" s="436"/>
      <c r="R66" s="436"/>
      <c r="S66" s="436"/>
      <c r="T66" s="436"/>
      <c r="U66" s="436"/>
      <c r="V66" s="436"/>
      <c r="W66" s="436"/>
      <c r="X66" s="436"/>
      <c r="Y66" s="436"/>
      <c r="Z66" s="436"/>
      <c r="AA66" s="436"/>
      <c r="AB66" s="436"/>
      <c r="AC66" s="436"/>
      <c r="AD66" s="436"/>
      <c r="AE66" s="436"/>
      <c r="AF66" s="436"/>
      <c r="AG66" s="436"/>
      <c r="AH66" s="436"/>
    </row>
    <row r="67" spans="2:34" ht="15" customHeight="1" x14ac:dyDescent="0.45">
      <c r="B67" s="27" t="s">
        <v>1340</v>
      </c>
    </row>
    <row r="68" spans="2:34" ht="15" customHeight="1" x14ac:dyDescent="0.45">
      <c r="B68" s="27" t="s">
        <v>1341</v>
      </c>
    </row>
    <row r="69" spans="2:34" ht="15" customHeight="1" x14ac:dyDescent="0.45">
      <c r="B69" s="27" t="s">
        <v>1342</v>
      </c>
    </row>
    <row r="70" spans="2:34" ht="15" customHeight="1" x14ac:dyDescent="0.45">
      <c r="B70" s="27" t="s">
        <v>1343</v>
      </c>
    </row>
    <row r="71" spans="2:34" ht="15" customHeight="1" x14ac:dyDescent="0.45">
      <c r="B71" s="27" t="s">
        <v>1344</v>
      </c>
    </row>
    <row r="72" spans="2:34" ht="15" customHeight="1" x14ac:dyDescent="0.45">
      <c r="B72" s="27" t="s">
        <v>1345</v>
      </c>
    </row>
    <row r="73" spans="2:34" ht="15" customHeight="1" x14ac:dyDescent="0.45">
      <c r="B73" s="27" t="s">
        <v>1346</v>
      </c>
    </row>
    <row r="74" spans="2:34" ht="15" customHeight="1" x14ac:dyDescent="0.45">
      <c r="B74" s="27" t="s">
        <v>1347</v>
      </c>
    </row>
    <row r="75" spans="2:34" ht="15" customHeight="1" x14ac:dyDescent="0.45">
      <c r="B75" s="27" t="s">
        <v>1348</v>
      </c>
    </row>
    <row r="76" spans="2:34" ht="15" customHeight="1" x14ac:dyDescent="0.45">
      <c r="B76" s="27" t="s">
        <v>1349</v>
      </c>
    </row>
    <row r="77" spans="2:34" ht="15" customHeight="1" x14ac:dyDescent="0.45">
      <c r="B77" s="27" t="s">
        <v>1350</v>
      </c>
    </row>
    <row r="78" spans="2:34" ht="15" customHeight="1" x14ac:dyDescent="0.45">
      <c r="B78" s="27" t="s">
        <v>1351</v>
      </c>
    </row>
    <row r="79" spans="2:34" ht="15" customHeight="1" x14ac:dyDescent="0.45">
      <c r="B79" s="27" t="s">
        <v>1352</v>
      </c>
    </row>
    <row r="80" spans="2:34" ht="15" customHeight="1" x14ac:dyDescent="0.45">
      <c r="B80" s="27" t="s">
        <v>1353</v>
      </c>
    </row>
    <row r="81" spans="2:2" ht="15" customHeight="1" x14ac:dyDescent="0.45">
      <c r="B81" s="27" t="s">
        <v>1354</v>
      </c>
    </row>
    <row r="82" spans="2:2" ht="15" customHeight="1" x14ac:dyDescent="0.45">
      <c r="B82" s="27" t="s">
        <v>166</v>
      </c>
    </row>
    <row r="83" spans="2:2" ht="15" customHeight="1" x14ac:dyDescent="0.45">
      <c r="B83" s="27" t="s">
        <v>1355</v>
      </c>
    </row>
    <row r="84" spans="2:2" ht="15" customHeight="1" x14ac:dyDescent="0.45">
      <c r="B84" s="27" t="s">
        <v>1356</v>
      </c>
    </row>
    <row r="85" spans="2:2" ht="15" customHeight="1" x14ac:dyDescent="0.45">
      <c r="B85" s="27" t="s">
        <v>1263</v>
      </c>
    </row>
    <row r="86" spans="2:2" ht="15" customHeight="1" x14ac:dyDescent="0.45">
      <c r="B86" s="27" t="s">
        <v>1357</v>
      </c>
    </row>
    <row r="87" spans="2:2" ht="15" customHeight="1" x14ac:dyDescent="0.45">
      <c r="B87" s="27" t="s">
        <v>1358</v>
      </c>
    </row>
    <row r="88" spans="2:2" ht="15" customHeight="1" x14ac:dyDescent="0.45">
      <c r="B88" s="27" t="s">
        <v>1359</v>
      </c>
    </row>
  </sheetData>
  <mergeCells count="1">
    <mergeCell ref="B66:AH6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J217"/>
  <sheetViews>
    <sheetView topLeftCell="A10" workbookViewId="0">
      <selection activeCell="B21" sqref="B21"/>
    </sheetView>
  </sheetViews>
  <sheetFormatPr defaultRowHeight="14.25" x14ac:dyDescent="0.45"/>
  <cols>
    <col min="1" max="1" width="25.265625" customWidth="1"/>
    <col min="2" max="34" width="18.73046875" customWidth="1"/>
    <col min="35" max="35" width="18.73046875" style="281" customWidth="1"/>
  </cols>
  <sheetData>
    <row r="1" spans="1:36" s="11" customFormat="1" x14ac:dyDescent="0.45">
      <c r="A1" s="12" t="s">
        <v>1177</v>
      </c>
      <c r="AI1" s="281"/>
    </row>
    <row r="2" spans="1:36" s="11" customFormat="1" x14ac:dyDescent="0.45">
      <c r="AI2" s="281"/>
    </row>
    <row r="3" spans="1:36" s="268" customFormat="1" x14ac:dyDescent="0.45">
      <c r="A3" s="268" t="s">
        <v>167</v>
      </c>
      <c r="AI3" s="274"/>
    </row>
    <row r="4" spans="1:36" x14ac:dyDescent="0.45">
      <c r="A4" s="12" t="s">
        <v>269</v>
      </c>
      <c r="B4" s="12">
        <v>2017</v>
      </c>
      <c r="C4" s="12">
        <v>2018</v>
      </c>
      <c r="D4" s="12">
        <v>2019</v>
      </c>
      <c r="E4" s="12">
        <v>2020</v>
      </c>
      <c r="F4" s="12">
        <v>2021</v>
      </c>
      <c r="G4" s="12">
        <v>2022</v>
      </c>
      <c r="H4" s="12">
        <v>2023</v>
      </c>
      <c r="I4" s="12">
        <v>2024</v>
      </c>
      <c r="J4" s="12">
        <v>2025</v>
      </c>
      <c r="K4" s="12">
        <v>2026</v>
      </c>
      <c r="L4" s="12">
        <v>2027</v>
      </c>
      <c r="M4" s="12">
        <v>2028</v>
      </c>
      <c r="N4" s="12">
        <v>2029</v>
      </c>
      <c r="O4" s="12">
        <v>2030</v>
      </c>
      <c r="P4" s="12">
        <v>2031</v>
      </c>
      <c r="Q4" s="12">
        <v>2032</v>
      </c>
      <c r="R4" s="12">
        <v>2033</v>
      </c>
      <c r="S4" s="12">
        <v>2034</v>
      </c>
      <c r="T4" s="12">
        <v>2035</v>
      </c>
      <c r="U4" s="12">
        <v>2036</v>
      </c>
      <c r="V4" s="12">
        <v>2037</v>
      </c>
      <c r="W4" s="12">
        <v>2038</v>
      </c>
      <c r="X4" s="12">
        <v>2039</v>
      </c>
      <c r="Y4" s="12">
        <v>2040</v>
      </c>
      <c r="Z4" s="12">
        <v>2041</v>
      </c>
      <c r="AA4" s="12">
        <v>2042</v>
      </c>
      <c r="AB4" s="12">
        <v>2043</v>
      </c>
      <c r="AC4" s="12">
        <v>2044</v>
      </c>
      <c r="AD4" s="12">
        <v>2045</v>
      </c>
      <c r="AE4" s="12">
        <v>2046</v>
      </c>
      <c r="AF4" s="12">
        <v>2047</v>
      </c>
      <c r="AG4" s="12">
        <v>2048</v>
      </c>
      <c r="AH4" s="12">
        <v>2049</v>
      </c>
      <c r="AI4" s="275">
        <v>2050</v>
      </c>
    </row>
    <row r="5" spans="1:36" x14ac:dyDescent="0.45">
      <c r="A5" s="12" t="s">
        <v>270</v>
      </c>
      <c r="B5" s="271">
        <f>'Start Year Prices'!B2</f>
        <v>1.8727131870631601E-5</v>
      </c>
      <c r="C5" s="276">
        <f>B5</f>
        <v>1.8727131870631601E-5</v>
      </c>
      <c r="D5" s="4">
        <f>$B5*('AEO Table 3'!C$46/'AEO Table 3'!$C$46)</f>
        <v>1.8727131870631601E-5</v>
      </c>
      <c r="E5" s="4">
        <f>$B5*('AEO Table 3'!D$46/'AEO Table 3'!$C$46)</f>
        <v>1.9098858397988496E-5</v>
      </c>
      <c r="F5" s="4">
        <f>$B5*('AEO Table 3'!E$46/'AEO Table 3'!$C$46)</f>
        <v>1.9132651718657308E-5</v>
      </c>
      <c r="G5" s="4">
        <f>$B5*('AEO Table 3'!F$46/'AEO Table 3'!$C$46)</f>
        <v>1.9352308303004566E-5</v>
      </c>
      <c r="H5" s="4">
        <f>$B5*('AEO Table 3'!G$46/'AEO Table 3'!$C$46)</f>
        <v>1.9656448189023844E-5</v>
      </c>
      <c r="I5" s="4">
        <f>$B5*('AEO Table 3'!H$46/'AEO Table 3'!$C$46)</f>
        <v>1.9932426974485785E-5</v>
      </c>
      <c r="J5" s="4">
        <f>$B5*('AEO Table 3'!I$46/'AEO Table 3'!$C$46)</f>
        <v>2.0354843482845895E-5</v>
      </c>
      <c r="K5" s="4">
        <f>$B5*('AEO Table 3'!J$46/'AEO Table 3'!$C$46)</f>
        <v>2.0704041129756922E-5</v>
      </c>
      <c r="L5" s="4">
        <f>$B5*('AEO Table 3'!K$46/'AEO Table 3'!$C$46)</f>
        <v>2.0856111072766563E-5</v>
      </c>
      <c r="M5" s="4">
        <f>$B5*('AEO Table 3'!L$46/'AEO Table 3'!$C$46)</f>
        <v>2.0827949972209219E-5</v>
      </c>
      <c r="N5" s="4">
        <f>$B5*('AEO Table 3'!M$46/'AEO Table 3'!$C$46)</f>
        <v>2.0754731110760137E-5</v>
      </c>
      <c r="O5" s="4">
        <f>$B5*('AEO Table 3'!N$46/'AEO Table 3'!$C$46)</f>
        <v>2.0670247809088113E-5</v>
      </c>
      <c r="P5" s="4">
        <f>$B5*('AEO Table 3'!O$46/'AEO Table 3'!$C$46)</f>
        <v>2.064208670853077E-5</v>
      </c>
      <c r="Q5" s="4">
        <f>$B5*('AEO Table 3'!P$46/'AEO Table 3'!$C$46)</f>
        <v>2.063082226830784E-5</v>
      </c>
      <c r="R5" s="4">
        <f>$B5*('AEO Table 3'!Q$46/'AEO Table 3'!$C$46)</f>
        <v>2.0743466670537196E-5</v>
      </c>
      <c r="S5" s="4">
        <f>$B5*('AEO Table 3'!R$46/'AEO Table 3'!$C$46)</f>
        <v>2.0788524431428942E-5</v>
      </c>
      <c r="T5" s="4">
        <f>$B5*('AEO Table 3'!S$46/'AEO Table 3'!$C$46)</f>
        <v>2.0597028947639024E-5</v>
      </c>
      <c r="U5" s="4">
        <f>$B5*('AEO Table 3'!T$46/'AEO Table 3'!$C$46)</f>
        <v>2.0444959004629383E-5</v>
      </c>
      <c r="V5" s="4">
        <f>$B5*('AEO Table 3'!U$46/'AEO Table 3'!$C$46)</f>
        <v>2.0354843482845895E-5</v>
      </c>
      <c r="W5" s="4">
        <f>$B5*('AEO Table 3'!V$46/'AEO Table 3'!$C$46)</f>
        <v>2.0292889061619746E-5</v>
      </c>
      <c r="X5" s="4">
        <f>$B5*('AEO Table 3'!W$46/'AEO Table 3'!$C$46)</f>
        <v>2.018024465939038E-5</v>
      </c>
      <c r="Y5" s="4">
        <f>$B5*('AEO Table 3'!X$46/'AEO Table 3'!$C$46)</f>
        <v>2.0056335816938082E-5</v>
      </c>
      <c r="Z5" s="4">
        <f>$B5*('AEO Table 3'!Y$46/'AEO Table 3'!$C$46)</f>
        <v>1.9949323634820191E-5</v>
      </c>
      <c r="AA5" s="4">
        <f>$B5*('AEO Table 3'!Z$46/'AEO Table 3'!$C$46)</f>
        <v>1.985357589292523E-5</v>
      </c>
      <c r="AB5" s="4">
        <f>$B5*('AEO Table 3'!AA$46/'AEO Table 3'!$C$46)</f>
        <v>1.970150594991559E-5</v>
      </c>
      <c r="AC5" s="4">
        <f>$B5*('AEO Table 3'!AB$46/'AEO Table 3'!$C$46)</f>
        <v>1.9605758208020632E-5</v>
      </c>
      <c r="AD5" s="4">
        <f>$B5*('AEO Table 3'!AC$46/'AEO Table 3'!$C$46)</f>
        <v>1.9532539346571546E-5</v>
      </c>
      <c r="AE5" s="4">
        <f>$B5*('AEO Table 3'!AD$46/'AEO Table 3'!$C$46)</f>
        <v>1.945932048512246E-5</v>
      </c>
      <c r="AF5" s="4">
        <f>$B5*('AEO Table 3'!AE$46/'AEO Table 3'!$C$46)</f>
        <v>1.9386101623673375E-5</v>
      </c>
      <c r="AG5" s="4">
        <f>$B5*('AEO Table 3'!AF$46/'AEO Table 3'!$C$46)</f>
        <v>1.9295986101889883E-5</v>
      </c>
      <c r="AH5" s="4">
        <f>$B5*('AEO Table 3'!AG$46/'AEO Table 3'!$C$46)</f>
        <v>1.9155180599103176E-5</v>
      </c>
      <c r="AI5" s="282">
        <f>$B5*('AEO Table 3'!AH$46/'AEO Table 3'!$C$46)</f>
        <v>1.9025639536539413E-5</v>
      </c>
    </row>
    <row r="6" spans="1:36" x14ac:dyDescent="0.45">
      <c r="A6" s="12" t="s">
        <v>271</v>
      </c>
      <c r="B6" s="272">
        <v>0</v>
      </c>
      <c r="C6" s="277">
        <f t="shared" ref="C6:C12" si="0">B6</f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6" x14ac:dyDescent="0.45">
      <c r="A7" s="12" t="s">
        <v>272</v>
      </c>
      <c r="B7" s="273">
        <f>'Start Year Prices'!D2</f>
        <v>1.8727131870631601E-5</v>
      </c>
      <c r="C7" s="278">
        <f t="shared" si="0"/>
        <v>1.8727131870631601E-5</v>
      </c>
      <c r="D7" s="4">
        <f>$B7*('AEO Table 3'!C$19/'AEO Table 3'!$D$19)</f>
        <v>1.8974558881308818E-5</v>
      </c>
      <c r="E7" s="4">
        <f>$B7*('AEO Table 3'!D$19/'AEO Table 3'!$D$19)</f>
        <v>1.8727131870631601E-5</v>
      </c>
      <c r="F7" s="4">
        <f>$B7*('AEO Table 3'!E$19/'AEO Table 3'!$D$19)</f>
        <v>1.8825071729024667E-5</v>
      </c>
      <c r="G7" s="4">
        <f>$B7*('AEO Table 3'!F$19/'AEO Table 3'!$D$19)</f>
        <v>1.8850845375970206E-5</v>
      </c>
      <c r="H7" s="4">
        <f>$B7*('AEO Table 3'!G$19/'AEO Table 3'!$D$19)</f>
        <v>1.8953939963752381E-5</v>
      </c>
      <c r="I7" s="4">
        <f>$B7*('AEO Table 3'!H$19/'AEO Table 3'!$D$19)</f>
        <v>1.9154974409927616E-5</v>
      </c>
      <c r="J7" s="4">
        <f>$B7*('AEO Table 3'!I$19/'AEO Table 3'!$D$19)</f>
        <v>1.9428175067550372E-5</v>
      </c>
      <c r="K7" s="4">
        <f>$B7*('AEO Table 3'!J$19/'AEO Table 3'!$D$19)</f>
        <v>1.967560207822759E-5</v>
      </c>
      <c r="L7" s="4">
        <f>$B7*('AEO Table 3'!K$19/'AEO Table 3'!$D$19)</f>
        <v>1.9809625042344413E-5</v>
      </c>
      <c r="M7" s="4">
        <f>$B7*('AEO Table 3'!L$19/'AEO Table 3'!$D$19)</f>
        <v>1.9783851395398871E-5</v>
      </c>
      <c r="N7" s="4">
        <f>$B7*('AEO Table 3'!M$19/'AEO Table 3'!$D$19)</f>
        <v>1.9716839913340452E-5</v>
      </c>
      <c r="O7" s="4">
        <f>$B7*('AEO Table 3'!N$19/'AEO Table 3'!$D$19)</f>
        <v>1.9727149372118674E-5</v>
      </c>
      <c r="P7" s="4">
        <f>$B7*('AEO Table 3'!O$19/'AEO Table 3'!$D$19)</f>
        <v>1.9685911537005801E-5</v>
      </c>
      <c r="Q7" s="4">
        <f>$B7*('AEO Table 3'!P$19/'AEO Table 3'!$D$19)</f>
        <v>1.9639518972503829E-5</v>
      </c>
      <c r="R7" s="4">
        <f>$B7*('AEO Table 3'!Q$19/'AEO Table 3'!$D$19)</f>
        <v>1.9706530454562237E-5</v>
      </c>
      <c r="S7" s="4">
        <f>$B7*('AEO Table 3'!R$19/'AEO Table 3'!$D$19)</f>
        <v>1.9732304101507783E-5</v>
      </c>
      <c r="T7" s="4">
        <f>$B7*('AEO Table 3'!S$19/'AEO Table 3'!$D$19)</f>
        <v>1.9639518972503829E-5</v>
      </c>
      <c r="U7" s="4">
        <f>$B7*('AEO Table 3'!T$19/'AEO Table 3'!$D$19)</f>
        <v>1.9582816949223632E-5</v>
      </c>
      <c r="V7" s="4">
        <f>$B7*('AEO Table 3'!U$19/'AEO Table 3'!$D$19)</f>
        <v>1.9520960196554326E-5</v>
      </c>
      <c r="W7" s="4">
        <f>$B7*('AEO Table 3'!V$19/'AEO Table 3'!$D$19)</f>
        <v>1.9541579114110763E-5</v>
      </c>
      <c r="X7" s="4">
        <f>$B7*('AEO Table 3'!W$19/'AEO Table 3'!$D$19)</f>
        <v>1.9484877090830566E-5</v>
      </c>
      <c r="Y7" s="4">
        <f>$B7*('AEO Table 3'!X$19/'AEO Table 3'!$D$19)</f>
        <v>1.9402401420604834E-5</v>
      </c>
      <c r="Z7" s="4">
        <f>$B7*('AEO Table 3'!Y$19/'AEO Table 3'!$D$19)</f>
        <v>1.9366318314881073E-5</v>
      </c>
      <c r="AA7" s="4">
        <f>$B7*('AEO Table 3'!Z$19/'AEO Table 3'!$D$19)</f>
        <v>1.9309616291600876E-5</v>
      </c>
      <c r="AB7" s="4">
        <f>$B7*('AEO Table 3'!AA$19/'AEO Table 3'!$D$19)</f>
        <v>1.9258068997709789E-5</v>
      </c>
      <c r="AC7" s="4">
        <f>$B7*('AEO Table 3'!AB$19/'AEO Table 3'!$D$19)</f>
        <v>1.9252914268320683E-5</v>
      </c>
      <c r="AD7" s="4">
        <f>$B7*('AEO Table 3'!AC$19/'AEO Table 3'!$D$19)</f>
        <v>1.9216831162596922E-5</v>
      </c>
      <c r="AE7" s="4">
        <f>$B7*('AEO Table 3'!AD$19/'AEO Table 3'!$D$19)</f>
        <v>1.9154974409927616E-5</v>
      </c>
      <c r="AF7" s="4">
        <f>$B7*('AEO Table 3'!AE$19/'AEO Table 3'!$D$19)</f>
        <v>1.9144664951149402E-5</v>
      </c>
      <c r="AG7" s="4">
        <f>$B7*('AEO Table 3'!AF$19/'AEO Table 3'!$D$19)</f>
        <v>1.9087962927869208E-5</v>
      </c>
      <c r="AH7" s="4">
        <f>$B7*('AEO Table 3'!AG$19/'AEO Table 3'!$D$19)</f>
        <v>1.8984868340087033E-5</v>
      </c>
      <c r="AI7" s="282">
        <f>$B7*('AEO Table 3'!AH$19/'AEO Table 3'!$D$19)</f>
        <v>1.8907547399250403E-5</v>
      </c>
    </row>
    <row r="8" spans="1:36" x14ac:dyDescent="0.45">
      <c r="A8" s="12" t="s">
        <v>273</v>
      </c>
      <c r="B8" s="273">
        <f>'Start Year Prices'!E2</f>
        <v>2.7059113774779599E-5</v>
      </c>
      <c r="C8" s="278">
        <f t="shared" si="0"/>
        <v>2.7059113774779599E-5</v>
      </c>
      <c r="D8" s="4">
        <f>$B8*('AEO Table 3'!C$26/'AEO Table 3'!$D$26)</f>
        <v>2.7605310313582231E-5</v>
      </c>
      <c r="E8" s="4">
        <f>$B8*('AEO Table 3'!D$26/'AEO Table 3'!$D$26)</f>
        <v>2.7059113774779599E-5</v>
      </c>
      <c r="F8" s="4">
        <f>$B8*('AEO Table 3'!E$26/'AEO Table 3'!$D$26)</f>
        <v>2.6790492526188141E-5</v>
      </c>
      <c r="G8" s="4">
        <f>$B8*('AEO Table 3'!F$26/'AEO Table 3'!$D$26)</f>
        <v>2.6745722318089566E-5</v>
      </c>
      <c r="H8" s="4">
        <f>$B8*('AEO Table 3'!G$26/'AEO Table 3'!$D$26)</f>
        <v>2.6718860193230421E-5</v>
      </c>
      <c r="I8" s="4">
        <f>$B8*('AEO Table 3'!H$26/'AEO Table 3'!$D$26)</f>
        <v>2.6871078900765581E-5</v>
      </c>
      <c r="J8" s="4">
        <f>$B8*('AEO Table 3'!I$26/'AEO Table 3'!$D$26)</f>
        <v>2.7256102690413337E-5</v>
      </c>
      <c r="K8" s="4">
        <f>$B8*('AEO Table 3'!J$26/'AEO Table 3'!$D$26)</f>
        <v>2.7587402230342799E-5</v>
      </c>
      <c r="L8" s="4">
        <f>$B8*('AEO Table 3'!K$26/'AEO Table 3'!$D$26)</f>
        <v>2.7703804771399104E-5</v>
      </c>
      <c r="M8" s="4">
        <f>$B8*('AEO Table 3'!L$26/'AEO Table 3'!$D$26)</f>
        <v>2.7533677980624511E-5</v>
      </c>
      <c r="N8" s="4">
        <f>$B8*('AEO Table 3'!M$26/'AEO Table 3'!$D$26)</f>
        <v>2.7300872898511915E-5</v>
      </c>
      <c r="O8" s="4">
        <f>$B8*('AEO Table 3'!N$26/'AEO Table 3'!$D$26)</f>
        <v>2.7247148648793624E-5</v>
      </c>
      <c r="P8" s="4">
        <f>$B8*('AEO Table 3'!O$26/'AEO Table 3'!$D$26)</f>
        <v>2.7085975899638748E-5</v>
      </c>
      <c r="Q8" s="4">
        <f>$B8*('AEO Table 3'!P$26/'AEO Table 3'!$D$26)</f>
        <v>2.6862124859145861E-5</v>
      </c>
      <c r="R8" s="4">
        <f>$B8*('AEO Table 3'!Q$26/'AEO Table 3'!$D$26)</f>
        <v>2.6942711233723301E-5</v>
      </c>
      <c r="S8" s="4">
        <f>$B8*('AEO Table 3'!R$26/'AEO Table 3'!$D$26)</f>
        <v>2.6924803150483872E-5</v>
      </c>
      <c r="T8" s="4">
        <f>$B8*('AEO Table 3'!S$26/'AEO Table 3'!$D$26)</f>
        <v>2.6709906151610701E-5</v>
      </c>
      <c r="U8" s="4">
        <f>$B8*('AEO Table 3'!T$26/'AEO Table 3'!$D$26)</f>
        <v>2.6593503610554403E-5</v>
      </c>
      <c r="V8" s="4">
        <f>$B8*('AEO Table 3'!U$26/'AEO Table 3'!$D$26)</f>
        <v>2.645023894463896E-5</v>
      </c>
      <c r="W8" s="4">
        <f>$B8*('AEO Table 3'!V$26/'AEO Table 3'!$D$26)</f>
        <v>2.6495009152737538E-5</v>
      </c>
      <c r="X8" s="4">
        <f>$B8*('AEO Table 3'!W$26/'AEO Table 3'!$D$26)</f>
        <v>2.6378606611681239E-5</v>
      </c>
      <c r="Y8" s="4">
        <f>$B8*('AEO Table 3'!X$26/'AEO Table 3'!$D$26)</f>
        <v>2.6181617696047502E-5</v>
      </c>
      <c r="Z8" s="4">
        <f>$B8*('AEO Table 3'!Y$26/'AEO Table 3'!$D$26)</f>
        <v>2.6127893446329211E-5</v>
      </c>
      <c r="AA8" s="4">
        <f>$B8*('AEO Table 3'!Z$26/'AEO Table 3'!$D$26)</f>
        <v>2.6056261113371491E-5</v>
      </c>
      <c r="AB8" s="4">
        <f>$B8*('AEO Table 3'!AA$26/'AEO Table 3'!$D$26)</f>
        <v>2.5912996447456044E-5</v>
      </c>
      <c r="AC8" s="4">
        <f>$B8*('AEO Table 3'!AB$26/'AEO Table 3'!$D$26)</f>
        <v>2.5895088364216614E-5</v>
      </c>
      <c r="AD8" s="4">
        <f>$B8*('AEO Table 3'!AC$26/'AEO Table 3'!$D$26)</f>
        <v>2.5805547948019462E-5</v>
      </c>
      <c r="AE8" s="4">
        <f>$B8*('AEO Table 3'!AD$26/'AEO Table 3'!$D$26)</f>
        <v>2.5689145406963164E-5</v>
      </c>
      <c r="AF8" s="4">
        <f>$B8*('AEO Table 3'!AE$26/'AEO Table 3'!$D$26)</f>
        <v>2.5680191365343444E-5</v>
      </c>
      <c r="AG8" s="4">
        <f>$B8*('AEO Table 3'!AF$26/'AEO Table 3'!$D$26)</f>
        <v>2.5572742865906862E-5</v>
      </c>
      <c r="AH8" s="4">
        <f>$B8*('AEO Table 3'!AG$26/'AEO Table 3'!$D$26)</f>
        <v>2.5420524158371702E-5</v>
      </c>
      <c r="AI8" s="282">
        <f>$B8*('AEO Table 3'!AH$26/'AEO Table 3'!$D$26)</f>
        <v>2.5313075658935121E-5</v>
      </c>
    </row>
    <row r="9" spans="1:36" x14ac:dyDescent="0.45">
      <c r="A9" s="12" t="s">
        <v>274</v>
      </c>
      <c r="B9" s="273">
        <f>'Start Year Prices'!F2</f>
        <v>1.8577486584396173E-5</v>
      </c>
      <c r="C9" s="278">
        <f t="shared" si="0"/>
        <v>1.8577486584396173E-5</v>
      </c>
      <c r="D9" s="4">
        <f>$B9*('AEO Table 3'!C$36/'AEO Table 3'!$D$36)</f>
        <v>1.9028761562154781E-5</v>
      </c>
      <c r="E9" s="4">
        <f>$B9*('AEO Table 3'!D$36/'AEO Table 3'!$D$36)</f>
        <v>1.8577486584396173E-5</v>
      </c>
      <c r="F9" s="4">
        <f>$B9*('AEO Table 3'!E$36/'AEO Table 3'!$D$36)</f>
        <v>1.7938180365904805E-5</v>
      </c>
      <c r="G9" s="4">
        <f>$B9*('AEO Table 3'!F$36/'AEO Table 3'!$D$36)</f>
        <v>1.7891172555721619E-5</v>
      </c>
      <c r="H9" s="4">
        <f>$B9*('AEO Table 3'!G$36/'AEO Table 3'!$D$36)</f>
        <v>1.780655849739188E-5</v>
      </c>
      <c r="I9" s="4">
        <f>$B9*('AEO Table 3'!H$36/'AEO Table 3'!$D$36)</f>
        <v>1.7862967869611703E-5</v>
      </c>
      <c r="J9" s="4">
        <f>$B9*('AEO Table 3'!I$36/'AEO Table 3'!$D$36)</f>
        <v>1.8135613168674196E-5</v>
      </c>
      <c r="K9" s="4">
        <f>$B9*('AEO Table 3'!J$36/'AEO Table 3'!$D$36)</f>
        <v>1.834244753348023E-5</v>
      </c>
      <c r="L9" s="4">
        <f>$B9*('AEO Table 3'!K$36/'AEO Table 3'!$D$36)</f>
        <v>1.8417660029773332E-5</v>
      </c>
      <c r="M9" s="4">
        <f>$B9*('AEO Table 3'!L$36/'AEO Table 3'!$D$36)</f>
        <v>1.834244753348023E-5</v>
      </c>
      <c r="N9" s="4">
        <f>$B9*('AEO Table 3'!M$36/'AEO Table 3'!$D$36)</f>
        <v>1.8239030351077211E-5</v>
      </c>
      <c r="O9" s="4">
        <f>$B9*('AEO Table 3'!N$36/'AEO Table 3'!$D$36)</f>
        <v>1.8107408482564286E-5</v>
      </c>
      <c r="P9" s="4">
        <f>$B9*('AEO Table 3'!O$36/'AEO Table 3'!$D$36)</f>
        <v>1.8003991300161268E-5</v>
      </c>
      <c r="Q9" s="4">
        <f>$B9*('AEO Table 3'!P$36/'AEO Table 3'!$D$36)</f>
        <v>1.7919377241831529E-5</v>
      </c>
      <c r="R9" s="4">
        <f>$B9*('AEO Table 3'!Q$36/'AEO Table 3'!$D$36)</f>
        <v>1.7956983489978082E-5</v>
      </c>
      <c r="S9" s="4">
        <f>$B9*('AEO Table 3'!R$36/'AEO Table 3'!$D$36)</f>
        <v>1.7956983489978082E-5</v>
      </c>
      <c r="T9" s="4">
        <f>$B9*('AEO Table 3'!S$36/'AEO Table 3'!$D$36)</f>
        <v>1.7853566307575063E-5</v>
      </c>
      <c r="U9" s="4">
        <f>$B9*('AEO Table 3'!T$36/'AEO Table 3'!$D$36)</f>
        <v>1.7787755373318604E-5</v>
      </c>
      <c r="V9" s="4">
        <f>$B9*('AEO Table 3'!U$36/'AEO Table 3'!$D$36)</f>
        <v>1.7740747563135414E-5</v>
      </c>
      <c r="W9" s="4">
        <f>$B9*('AEO Table 3'!V$36/'AEO Table 3'!$D$36)</f>
        <v>1.7750149125172051E-5</v>
      </c>
      <c r="X9" s="4">
        <f>$B9*('AEO Table 3'!W$36/'AEO Table 3'!$D$36)</f>
        <v>1.7684338190915585E-5</v>
      </c>
      <c r="Y9" s="4">
        <f>$B9*('AEO Table 3'!X$36/'AEO Table 3'!$D$36)</f>
        <v>1.759032257054921E-5</v>
      </c>
      <c r="Z9" s="4">
        <f>$B9*('AEO Table 3'!Y$36/'AEO Table 3'!$D$36)</f>
        <v>1.753391319832938E-5</v>
      </c>
      <c r="AA9" s="4">
        <f>$B9*('AEO Table 3'!Z$36/'AEO Table 3'!$D$36)</f>
        <v>1.7477503826109554E-5</v>
      </c>
      <c r="AB9" s="4">
        <f>$B9*('AEO Table 3'!AA$36/'AEO Table 3'!$D$36)</f>
        <v>1.7430496015926365E-5</v>
      </c>
      <c r="AC9" s="4">
        <f>$B9*('AEO Table 3'!AB$36/'AEO Table 3'!$D$36)</f>
        <v>1.7411692891853092E-5</v>
      </c>
      <c r="AD9" s="4">
        <f>$B9*('AEO Table 3'!AC$36/'AEO Table 3'!$D$36)</f>
        <v>1.7364685081669903E-5</v>
      </c>
      <c r="AE9" s="4">
        <f>$B9*('AEO Table 3'!AD$36/'AEO Table 3'!$D$36)</f>
        <v>1.7327078833523353E-5</v>
      </c>
      <c r="AF9" s="4">
        <f>$B9*('AEO Table 3'!AE$36/'AEO Table 3'!$D$36)</f>
        <v>1.7355283519633266E-5</v>
      </c>
      <c r="AG9" s="4">
        <f>$B9*('AEO Table 3'!AF$36/'AEO Table 3'!$D$36)</f>
        <v>1.7327078833523353E-5</v>
      </c>
      <c r="AH9" s="4">
        <f>$B9*('AEO Table 3'!AG$36/'AEO Table 3'!$D$36)</f>
        <v>1.7289472585376804E-5</v>
      </c>
      <c r="AI9" s="282">
        <f>$B9*('AEO Table 3'!AH$36/'AEO Table 3'!$D$36)</f>
        <v>1.7280071023340164E-5</v>
      </c>
    </row>
    <row r="10" spans="1:36" x14ac:dyDescent="0.45">
      <c r="A10" s="12" t="s">
        <v>275</v>
      </c>
      <c r="B10" s="272">
        <f t="shared" ref="B10:D10" si="1">B6</f>
        <v>0</v>
      </c>
      <c r="C10" s="277">
        <f t="shared" si="0"/>
        <v>0</v>
      </c>
      <c r="D10" s="11">
        <f t="shared" si="1"/>
        <v>0</v>
      </c>
      <c r="E10" s="11">
        <f t="shared" ref="E10:F10" si="2">E6</f>
        <v>0</v>
      </c>
      <c r="F10" s="11">
        <f t="shared" si="2"/>
        <v>0</v>
      </c>
      <c r="G10" s="11">
        <f t="shared" ref="G10:AI10" si="3">G6</f>
        <v>0</v>
      </c>
      <c r="H10" s="11">
        <f t="shared" si="3"/>
        <v>0</v>
      </c>
      <c r="I10" s="11">
        <f t="shared" si="3"/>
        <v>0</v>
      </c>
      <c r="J10" s="11">
        <f t="shared" si="3"/>
        <v>0</v>
      </c>
      <c r="K10" s="11">
        <f t="shared" si="3"/>
        <v>0</v>
      </c>
      <c r="L10" s="11">
        <f t="shared" si="3"/>
        <v>0</v>
      </c>
      <c r="M10" s="11">
        <f t="shared" si="3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11">
        <f t="shared" si="3"/>
        <v>0</v>
      </c>
      <c r="R10" s="11">
        <f t="shared" si="3"/>
        <v>0</v>
      </c>
      <c r="S10" s="11">
        <f t="shared" si="3"/>
        <v>0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>AH6</f>
        <v>0</v>
      </c>
      <c r="AI10" s="11">
        <f t="shared" si="3"/>
        <v>0</v>
      </c>
    </row>
    <row r="11" spans="1:36" x14ac:dyDescent="0.45">
      <c r="A11" s="12" t="s">
        <v>276</v>
      </c>
      <c r="B11" s="272">
        <v>0</v>
      </c>
      <c r="C11" s="277">
        <f t="shared" si="0"/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</row>
    <row r="12" spans="1:36" x14ac:dyDescent="0.45">
      <c r="A12" s="12" t="s">
        <v>277</v>
      </c>
      <c r="B12" s="273">
        <f>B9</f>
        <v>1.8577486584396173E-5</v>
      </c>
      <c r="C12" s="278">
        <f t="shared" si="0"/>
        <v>1.8577486584396173E-5</v>
      </c>
      <c r="D12" s="9">
        <f t="shared" ref="D12" si="4">D9</f>
        <v>1.9028761562154781E-5</v>
      </c>
      <c r="E12" s="9">
        <f t="shared" ref="E12:F12" si="5">E9</f>
        <v>1.8577486584396173E-5</v>
      </c>
      <c r="F12" s="9">
        <f t="shared" si="5"/>
        <v>1.7938180365904805E-5</v>
      </c>
      <c r="G12" s="9">
        <f t="shared" ref="G12:AI12" si="6">G9</f>
        <v>1.7891172555721619E-5</v>
      </c>
      <c r="H12" s="9">
        <f t="shared" si="6"/>
        <v>1.780655849739188E-5</v>
      </c>
      <c r="I12" s="9">
        <f t="shared" si="6"/>
        <v>1.7862967869611703E-5</v>
      </c>
      <c r="J12" s="9">
        <f t="shared" si="6"/>
        <v>1.8135613168674196E-5</v>
      </c>
      <c r="K12" s="9">
        <f t="shared" si="6"/>
        <v>1.834244753348023E-5</v>
      </c>
      <c r="L12" s="9">
        <f t="shared" si="6"/>
        <v>1.8417660029773332E-5</v>
      </c>
      <c r="M12" s="9">
        <f t="shared" si="6"/>
        <v>1.834244753348023E-5</v>
      </c>
      <c r="N12" s="9">
        <f t="shared" si="6"/>
        <v>1.8239030351077211E-5</v>
      </c>
      <c r="O12" s="9">
        <f t="shared" si="6"/>
        <v>1.8107408482564286E-5</v>
      </c>
      <c r="P12" s="9">
        <f t="shared" si="6"/>
        <v>1.8003991300161268E-5</v>
      </c>
      <c r="Q12" s="9">
        <f t="shared" si="6"/>
        <v>1.7919377241831529E-5</v>
      </c>
      <c r="R12" s="9">
        <f t="shared" si="6"/>
        <v>1.7956983489978082E-5</v>
      </c>
      <c r="S12" s="9">
        <f t="shared" si="6"/>
        <v>1.7956983489978082E-5</v>
      </c>
      <c r="T12" s="9">
        <f t="shared" si="6"/>
        <v>1.7853566307575063E-5</v>
      </c>
      <c r="U12" s="9">
        <f t="shared" si="6"/>
        <v>1.7787755373318604E-5</v>
      </c>
      <c r="V12" s="9">
        <f t="shared" si="6"/>
        <v>1.7740747563135414E-5</v>
      </c>
      <c r="W12" s="9">
        <f t="shared" si="6"/>
        <v>1.7750149125172051E-5</v>
      </c>
      <c r="X12" s="9">
        <f t="shared" si="6"/>
        <v>1.7684338190915585E-5</v>
      </c>
      <c r="Y12" s="9">
        <f t="shared" si="6"/>
        <v>1.759032257054921E-5</v>
      </c>
      <c r="Z12" s="9">
        <f t="shared" si="6"/>
        <v>1.753391319832938E-5</v>
      </c>
      <c r="AA12" s="9">
        <f t="shared" si="6"/>
        <v>1.7477503826109554E-5</v>
      </c>
      <c r="AB12" s="9">
        <f t="shared" si="6"/>
        <v>1.7430496015926365E-5</v>
      </c>
      <c r="AC12" s="9">
        <f t="shared" si="6"/>
        <v>1.7411692891853092E-5</v>
      </c>
      <c r="AD12" s="9">
        <f t="shared" si="6"/>
        <v>1.7364685081669903E-5</v>
      </c>
      <c r="AE12" s="9">
        <f t="shared" si="6"/>
        <v>1.7327078833523353E-5</v>
      </c>
      <c r="AF12" s="9">
        <f t="shared" si="6"/>
        <v>1.7355283519633266E-5</v>
      </c>
      <c r="AG12" s="9">
        <f t="shared" si="6"/>
        <v>1.7327078833523353E-5</v>
      </c>
      <c r="AH12" s="9">
        <f t="shared" si="6"/>
        <v>1.7289472585376804E-5</v>
      </c>
      <c r="AI12" s="283">
        <f t="shared" si="6"/>
        <v>1.7280071023340164E-5</v>
      </c>
    </row>
    <row r="13" spans="1:36" x14ac:dyDescent="0.45">
      <c r="B13" s="272"/>
      <c r="C13" s="27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6" s="268" customFormat="1" x14ac:dyDescent="0.45">
      <c r="A14" s="268" t="s">
        <v>158</v>
      </c>
      <c r="B14" s="274"/>
      <c r="C14" s="279"/>
      <c r="AI14" s="274"/>
    </row>
    <row r="15" spans="1:36" x14ac:dyDescent="0.45">
      <c r="A15" s="12" t="s">
        <v>269</v>
      </c>
      <c r="B15" s="275">
        <v>2017</v>
      </c>
      <c r="C15" s="280">
        <v>2018</v>
      </c>
      <c r="D15" s="12">
        <v>2019</v>
      </c>
      <c r="E15" s="12">
        <v>2020</v>
      </c>
      <c r="F15" s="12">
        <v>2021</v>
      </c>
      <c r="G15" s="12">
        <v>2022</v>
      </c>
      <c r="H15" s="12">
        <v>2023</v>
      </c>
      <c r="I15" s="12">
        <v>2024</v>
      </c>
      <c r="J15" s="12">
        <v>2025</v>
      </c>
      <c r="K15" s="12">
        <v>2026</v>
      </c>
      <c r="L15" s="12">
        <v>2027</v>
      </c>
      <c r="M15" s="12">
        <v>2028</v>
      </c>
      <c r="N15" s="12">
        <v>2029</v>
      </c>
      <c r="O15" s="12">
        <v>2030</v>
      </c>
      <c r="P15" s="12">
        <v>2031</v>
      </c>
      <c r="Q15" s="12">
        <v>2032</v>
      </c>
      <c r="R15" s="12">
        <v>2033</v>
      </c>
      <c r="S15" s="12">
        <v>2034</v>
      </c>
      <c r="T15" s="12">
        <v>2035</v>
      </c>
      <c r="U15" s="12">
        <v>2036</v>
      </c>
      <c r="V15" s="12">
        <v>2037</v>
      </c>
      <c r="W15" s="12">
        <v>2038</v>
      </c>
      <c r="X15" s="12">
        <v>2039</v>
      </c>
      <c r="Y15" s="12">
        <v>2040</v>
      </c>
      <c r="Z15" s="12">
        <v>2041</v>
      </c>
      <c r="AA15" s="12">
        <v>2042</v>
      </c>
      <c r="AB15" s="12">
        <v>2043</v>
      </c>
      <c r="AC15" s="12">
        <v>2044</v>
      </c>
      <c r="AD15" s="12">
        <v>2045</v>
      </c>
      <c r="AE15" s="12">
        <v>2046</v>
      </c>
      <c r="AF15" s="12">
        <v>2047</v>
      </c>
      <c r="AG15" s="12">
        <v>2048</v>
      </c>
      <c r="AH15" s="12">
        <v>2049</v>
      </c>
      <c r="AI15" s="275">
        <v>2050</v>
      </c>
    </row>
    <row r="16" spans="1:36" x14ac:dyDescent="0.45">
      <c r="A16" s="12" t="s">
        <v>270</v>
      </c>
      <c r="B16" s="272">
        <v>0</v>
      </c>
      <c r="C16" s="277">
        <f>B16</f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281">
        <v>0</v>
      </c>
    </row>
    <row r="17" spans="1:35" x14ac:dyDescent="0.45">
      <c r="A17" s="12" t="s">
        <v>271</v>
      </c>
      <c r="B17" s="273">
        <f>'Start Year Prices'!$C$3</f>
        <v>1.9762036528992948E-6</v>
      </c>
      <c r="C17" s="278">
        <f t="shared" ref="C17:C23" si="7">B17</f>
        <v>1.9762036528992948E-6</v>
      </c>
      <c r="D17" s="9">
        <f>$B17*('AEO Table 3'!C$52/'AEO Table 3'!$D$52)</f>
        <v>1.9666104312832785E-6</v>
      </c>
      <c r="E17" s="9">
        <f>$B17*('AEO Table 3'!D$52/'AEO Table 3'!$D$52)</f>
        <v>1.9762036528992948E-6</v>
      </c>
      <c r="F17" s="9">
        <f>$B17*('AEO Table 3'!E$52/'AEO Table 3'!$D$52)</f>
        <v>1.9474239880512467E-6</v>
      </c>
      <c r="G17" s="9">
        <f>$B17*('AEO Table 3'!F$52/'AEO Table 3'!$D$52)</f>
        <v>1.9186443232031991E-6</v>
      </c>
      <c r="H17" s="9">
        <f>$B17*('AEO Table 3'!G$52/'AEO Table 3'!$D$52)</f>
        <v>1.8994578799711669E-6</v>
      </c>
      <c r="I17" s="9">
        <f>$B17*('AEO Table 3'!H$52/'AEO Table 3'!$D$52)</f>
        <v>1.8898646583551508E-6</v>
      </c>
      <c r="J17" s="9">
        <f>$B17*('AEO Table 3'!I$52/'AEO Table 3'!$D$52)</f>
        <v>1.8706782151231188E-6</v>
      </c>
      <c r="K17" s="9">
        <f>$B17*('AEO Table 3'!J$52/'AEO Table 3'!$D$52)</f>
        <v>1.8802714367391347E-6</v>
      </c>
      <c r="L17" s="9">
        <f>$B17*('AEO Table 3'!K$52/'AEO Table 3'!$D$52)</f>
        <v>1.8898646583551508E-6</v>
      </c>
      <c r="M17" s="9">
        <f>$B17*('AEO Table 3'!L$52/'AEO Table 3'!$D$52)</f>
        <v>1.8802714367391347E-6</v>
      </c>
      <c r="N17" s="9">
        <f>$B17*('AEO Table 3'!M$52/'AEO Table 3'!$D$52)</f>
        <v>1.8802714367391347E-6</v>
      </c>
      <c r="O17" s="9">
        <f>$B17*('AEO Table 3'!N$52/'AEO Table 3'!$D$52)</f>
        <v>1.8802714367391347E-6</v>
      </c>
      <c r="P17" s="9">
        <f>$B17*('AEO Table 3'!O$52/'AEO Table 3'!$D$52)</f>
        <v>1.8706782151231188E-6</v>
      </c>
      <c r="Q17" s="9">
        <f>$B17*('AEO Table 3'!P$52/'AEO Table 3'!$D$52)</f>
        <v>1.8706782151231188E-6</v>
      </c>
      <c r="R17" s="9">
        <f>$B17*('AEO Table 3'!Q$52/'AEO Table 3'!$D$52)</f>
        <v>1.8802714367391347E-6</v>
      </c>
      <c r="S17" s="9">
        <f>$B17*('AEO Table 3'!R$52/'AEO Table 3'!$D$52)</f>
        <v>1.8802714367391347E-6</v>
      </c>
      <c r="T17" s="9">
        <f>$B17*('AEO Table 3'!S$52/'AEO Table 3'!$D$52)</f>
        <v>1.8706782151231188E-6</v>
      </c>
      <c r="U17" s="9">
        <f>$B17*('AEO Table 3'!T$52/'AEO Table 3'!$D$52)</f>
        <v>1.8706782151231188E-6</v>
      </c>
      <c r="V17" s="9">
        <f>$B17*('AEO Table 3'!U$52/'AEO Table 3'!$D$52)</f>
        <v>1.8802714367391347E-6</v>
      </c>
      <c r="W17" s="9">
        <f>$B17*('AEO Table 3'!V$52/'AEO Table 3'!$D$52)</f>
        <v>1.8802714367391347E-6</v>
      </c>
      <c r="X17" s="9">
        <f>$B17*('AEO Table 3'!W$52/'AEO Table 3'!$D$52)</f>
        <v>1.8706782151231188E-6</v>
      </c>
      <c r="Y17" s="9">
        <f>$B17*('AEO Table 3'!X$52/'AEO Table 3'!$D$52)</f>
        <v>1.8706782151231188E-6</v>
      </c>
      <c r="Z17" s="9">
        <f>$B17*('AEO Table 3'!Y$52/'AEO Table 3'!$D$52)</f>
        <v>1.8706782151231188E-6</v>
      </c>
      <c r="AA17" s="9">
        <f>$B17*('AEO Table 3'!Z$52/'AEO Table 3'!$D$52)</f>
        <v>1.8706782151231188E-6</v>
      </c>
      <c r="AB17" s="9">
        <f>$B17*('AEO Table 3'!AA$52/'AEO Table 3'!$D$52)</f>
        <v>1.8706782151231188E-6</v>
      </c>
      <c r="AC17" s="9">
        <f>$B17*('AEO Table 3'!AB$52/'AEO Table 3'!$D$52)</f>
        <v>1.8706782151231188E-6</v>
      </c>
      <c r="AD17" s="9">
        <f>$B17*('AEO Table 3'!AC$52/'AEO Table 3'!$D$52)</f>
        <v>1.8706782151231188E-6</v>
      </c>
      <c r="AE17" s="9">
        <f>$B17*('AEO Table 3'!AD$52/'AEO Table 3'!$D$52)</f>
        <v>1.8706782151231188E-6</v>
      </c>
      <c r="AF17" s="9">
        <f>$B17*('AEO Table 3'!AE$52/'AEO Table 3'!$D$52)</f>
        <v>1.8706782151231188E-6</v>
      </c>
      <c r="AG17" s="9">
        <f>$B17*('AEO Table 3'!AF$52/'AEO Table 3'!$D$52)</f>
        <v>1.8706782151231188E-6</v>
      </c>
      <c r="AH17" s="9">
        <f>$B17*('AEO Table 3'!AG$52/'AEO Table 3'!$D$52)</f>
        <v>1.8706782151231188E-6</v>
      </c>
      <c r="AI17" s="283">
        <f>$B17*('AEO Table 3'!AH$52/'AEO Table 3'!$D$52)</f>
        <v>1.8706782151231188E-6</v>
      </c>
    </row>
    <row r="18" spans="1:35" x14ac:dyDescent="0.45">
      <c r="A18" s="12" t="s">
        <v>272</v>
      </c>
      <c r="B18" s="272">
        <v>0</v>
      </c>
      <c r="C18" s="277">
        <f t="shared" si="7"/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281">
        <v>0</v>
      </c>
    </row>
    <row r="19" spans="1:35" x14ac:dyDescent="0.45">
      <c r="A19" s="12" t="s">
        <v>273</v>
      </c>
      <c r="B19" s="272">
        <v>0</v>
      </c>
      <c r="C19" s="277">
        <f t="shared" si="7"/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281">
        <v>0</v>
      </c>
    </row>
    <row r="20" spans="1:35" x14ac:dyDescent="0.45">
      <c r="A20" s="12" t="s">
        <v>274</v>
      </c>
      <c r="B20" s="273">
        <f>'Start Year Prices'!$F$3</f>
        <v>2.3704768419110269E-6</v>
      </c>
      <c r="C20" s="278">
        <f t="shared" si="7"/>
        <v>2.3704768419110269E-6</v>
      </c>
      <c r="D20" s="9">
        <f>$B20*('AEO Table 3'!C$34/'AEO Table 3'!$D$34)</f>
        <v>2.3704768419110269E-6</v>
      </c>
      <c r="E20" s="9">
        <f>$B20*('AEO Table 3'!D$34/'AEO Table 3'!$D$34)</f>
        <v>2.3704768419110269E-6</v>
      </c>
      <c r="F20" s="9">
        <f>$B20*('AEO Table 3'!E$34/'AEO Table 3'!$D$34)</f>
        <v>2.397828497779231E-6</v>
      </c>
      <c r="G20" s="9">
        <f>$B20*('AEO Table 3'!F$34/'AEO Table 3'!$D$34)</f>
        <v>2.397828497779231E-6</v>
      </c>
      <c r="H20" s="9">
        <f>$B20*('AEO Table 3'!G$34/'AEO Table 3'!$D$34)</f>
        <v>2.397828497779231E-6</v>
      </c>
      <c r="I20" s="9">
        <f>$B20*('AEO Table 3'!H$34/'AEO Table 3'!$D$34)</f>
        <v>2.4069457164019654E-6</v>
      </c>
      <c r="J20" s="9">
        <f>$B20*('AEO Table 3'!I$34/'AEO Table 3'!$D$34)</f>
        <v>2.4160629350247003E-6</v>
      </c>
      <c r="K20" s="9">
        <f>$B20*('AEO Table 3'!J$34/'AEO Table 3'!$D$34)</f>
        <v>2.4251801536474351E-6</v>
      </c>
      <c r="L20" s="9">
        <f>$B20*('AEO Table 3'!K$34/'AEO Table 3'!$D$34)</f>
        <v>2.4434145908929048E-6</v>
      </c>
      <c r="M20" s="9">
        <f>$B20*('AEO Table 3'!L$34/'AEO Table 3'!$D$34)</f>
        <v>2.4434145908929048E-6</v>
      </c>
      <c r="N20" s="9">
        <f>$B20*('AEO Table 3'!M$34/'AEO Table 3'!$D$34)</f>
        <v>2.4525318095156393E-6</v>
      </c>
      <c r="O20" s="9">
        <f>$B20*('AEO Table 3'!N$34/'AEO Table 3'!$D$34)</f>
        <v>2.4616490281383741E-6</v>
      </c>
      <c r="P20" s="9">
        <f>$B20*('AEO Table 3'!O$34/'AEO Table 3'!$D$34)</f>
        <v>2.4707662467611085E-6</v>
      </c>
      <c r="Q20" s="9">
        <f>$B20*('AEO Table 3'!P$34/'AEO Table 3'!$D$34)</f>
        <v>2.4707662467611085E-6</v>
      </c>
      <c r="R20" s="9">
        <f>$B20*('AEO Table 3'!Q$34/'AEO Table 3'!$D$34)</f>
        <v>2.4798834653838438E-6</v>
      </c>
      <c r="S20" s="9">
        <f>$B20*('AEO Table 3'!R$34/'AEO Table 3'!$D$34)</f>
        <v>2.4798834653838438E-6</v>
      </c>
      <c r="T20" s="9">
        <f>$B20*('AEO Table 3'!S$34/'AEO Table 3'!$D$34)</f>
        <v>2.4890006840065782E-6</v>
      </c>
      <c r="U20" s="9">
        <f>$B20*('AEO Table 3'!T$34/'AEO Table 3'!$D$34)</f>
        <v>2.4890006840065782E-6</v>
      </c>
      <c r="V20" s="9">
        <f>$B20*('AEO Table 3'!U$34/'AEO Table 3'!$D$34)</f>
        <v>2.4981179026293131E-6</v>
      </c>
      <c r="W20" s="9">
        <f>$B20*('AEO Table 3'!V$34/'AEO Table 3'!$D$34)</f>
        <v>2.5072351212520475E-6</v>
      </c>
      <c r="X20" s="9">
        <f>$B20*('AEO Table 3'!W$34/'AEO Table 3'!$D$34)</f>
        <v>2.5163523398747819E-6</v>
      </c>
      <c r="Y20" s="9">
        <f>$B20*('AEO Table 3'!X$34/'AEO Table 3'!$D$34)</f>
        <v>2.5254695584975172E-6</v>
      </c>
      <c r="Z20" s="9">
        <f>$B20*('AEO Table 3'!Y$34/'AEO Table 3'!$D$34)</f>
        <v>2.5345867771202516E-6</v>
      </c>
      <c r="AA20" s="9">
        <f>$B20*('AEO Table 3'!Z$34/'AEO Table 3'!$D$34)</f>
        <v>2.5437039957429865E-6</v>
      </c>
      <c r="AB20" s="9">
        <f>$B20*('AEO Table 3'!AA$34/'AEO Table 3'!$D$34)</f>
        <v>2.5528212143657213E-6</v>
      </c>
      <c r="AC20" s="9">
        <f>$B20*('AEO Table 3'!AB$34/'AEO Table 3'!$D$34)</f>
        <v>2.5619384329884557E-6</v>
      </c>
      <c r="AD20" s="9">
        <f>$B20*('AEO Table 3'!AC$34/'AEO Table 3'!$D$34)</f>
        <v>2.5710556516111906E-6</v>
      </c>
      <c r="AE20" s="9">
        <f>$B20*('AEO Table 3'!AD$34/'AEO Table 3'!$D$34)</f>
        <v>2.580172870233925E-6</v>
      </c>
      <c r="AF20" s="9">
        <f>$B20*('AEO Table 3'!AE$34/'AEO Table 3'!$D$34)</f>
        <v>2.5892900888566599E-6</v>
      </c>
      <c r="AG20" s="9">
        <f>$B20*('AEO Table 3'!AF$34/'AEO Table 3'!$D$34)</f>
        <v>2.5984073074793951E-6</v>
      </c>
      <c r="AH20" s="9">
        <f>$B20*('AEO Table 3'!AG$34/'AEO Table 3'!$D$34)</f>
        <v>2.6075245261021291E-6</v>
      </c>
      <c r="AI20" s="283">
        <f>$B20*('AEO Table 3'!AH$34/'AEO Table 3'!$D$34)</f>
        <v>2.6166417447248644E-6</v>
      </c>
    </row>
    <row r="21" spans="1:35" x14ac:dyDescent="0.45">
      <c r="A21" s="12" t="s">
        <v>275</v>
      </c>
      <c r="B21" s="272">
        <v>0</v>
      </c>
      <c r="C21" s="277">
        <f t="shared" si="7"/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281">
        <v>0</v>
      </c>
    </row>
    <row r="22" spans="1:35" x14ac:dyDescent="0.45">
      <c r="A22" s="12" t="s">
        <v>276</v>
      </c>
      <c r="B22" s="272">
        <v>0</v>
      </c>
      <c r="C22" s="277">
        <f t="shared" si="7"/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281">
        <v>0</v>
      </c>
    </row>
    <row r="23" spans="1:35" x14ac:dyDescent="0.45">
      <c r="A23" s="12" t="s">
        <v>277</v>
      </c>
      <c r="B23" s="273">
        <f>B20</f>
        <v>2.3704768419110269E-6</v>
      </c>
      <c r="C23" s="278">
        <f t="shared" si="7"/>
        <v>2.3704768419110269E-6</v>
      </c>
      <c r="D23" s="9">
        <f t="shared" ref="D23" si="8">D20</f>
        <v>2.3704768419110269E-6</v>
      </c>
      <c r="E23" s="9">
        <f t="shared" ref="E23:F23" si="9">E20</f>
        <v>2.3704768419110269E-6</v>
      </c>
      <c r="F23" s="9">
        <f t="shared" si="9"/>
        <v>2.397828497779231E-6</v>
      </c>
      <c r="G23" s="9">
        <f t="shared" ref="G23:AI23" si="10">G20</f>
        <v>2.397828497779231E-6</v>
      </c>
      <c r="H23" s="9">
        <f t="shared" si="10"/>
        <v>2.397828497779231E-6</v>
      </c>
      <c r="I23" s="9">
        <f t="shared" si="10"/>
        <v>2.4069457164019654E-6</v>
      </c>
      <c r="J23" s="9">
        <f t="shared" si="10"/>
        <v>2.4160629350247003E-6</v>
      </c>
      <c r="K23" s="9">
        <f t="shared" si="10"/>
        <v>2.4251801536474351E-6</v>
      </c>
      <c r="L23" s="9">
        <f t="shared" si="10"/>
        <v>2.4434145908929048E-6</v>
      </c>
      <c r="M23" s="9">
        <f t="shared" si="10"/>
        <v>2.4434145908929048E-6</v>
      </c>
      <c r="N23" s="9">
        <f t="shared" si="10"/>
        <v>2.4525318095156393E-6</v>
      </c>
      <c r="O23" s="9">
        <f t="shared" si="10"/>
        <v>2.4616490281383741E-6</v>
      </c>
      <c r="P23" s="9">
        <f t="shared" si="10"/>
        <v>2.4707662467611085E-6</v>
      </c>
      <c r="Q23" s="9">
        <f t="shared" si="10"/>
        <v>2.4707662467611085E-6</v>
      </c>
      <c r="R23" s="9">
        <f t="shared" si="10"/>
        <v>2.4798834653838438E-6</v>
      </c>
      <c r="S23" s="9">
        <f t="shared" si="10"/>
        <v>2.4798834653838438E-6</v>
      </c>
      <c r="T23" s="9">
        <f t="shared" si="10"/>
        <v>2.4890006840065782E-6</v>
      </c>
      <c r="U23" s="9">
        <f t="shared" si="10"/>
        <v>2.4890006840065782E-6</v>
      </c>
      <c r="V23" s="9">
        <f t="shared" si="10"/>
        <v>2.4981179026293131E-6</v>
      </c>
      <c r="W23" s="9">
        <f t="shared" si="10"/>
        <v>2.5072351212520475E-6</v>
      </c>
      <c r="X23" s="9">
        <f t="shared" si="10"/>
        <v>2.5163523398747819E-6</v>
      </c>
      <c r="Y23" s="9">
        <f t="shared" si="10"/>
        <v>2.5254695584975172E-6</v>
      </c>
      <c r="Z23" s="9">
        <f t="shared" si="10"/>
        <v>2.5345867771202516E-6</v>
      </c>
      <c r="AA23" s="9">
        <f t="shared" si="10"/>
        <v>2.5437039957429865E-6</v>
      </c>
      <c r="AB23" s="9">
        <f t="shared" si="10"/>
        <v>2.5528212143657213E-6</v>
      </c>
      <c r="AC23" s="9">
        <f t="shared" si="10"/>
        <v>2.5619384329884557E-6</v>
      </c>
      <c r="AD23" s="9">
        <f t="shared" si="10"/>
        <v>2.5710556516111906E-6</v>
      </c>
      <c r="AE23" s="9">
        <f t="shared" si="10"/>
        <v>2.580172870233925E-6</v>
      </c>
      <c r="AF23" s="9">
        <f t="shared" si="10"/>
        <v>2.5892900888566599E-6</v>
      </c>
      <c r="AG23" s="9">
        <f t="shared" si="10"/>
        <v>2.5984073074793951E-6</v>
      </c>
      <c r="AH23" s="9">
        <f t="shared" si="10"/>
        <v>2.6075245261021291E-6</v>
      </c>
      <c r="AI23" s="283">
        <f t="shared" si="10"/>
        <v>2.6166417447248644E-6</v>
      </c>
    </row>
    <row r="24" spans="1:35" x14ac:dyDescent="0.45">
      <c r="B24" s="272"/>
      <c r="C24" s="27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s="268" customFormat="1" x14ac:dyDescent="0.45">
      <c r="A25" s="268" t="s">
        <v>292</v>
      </c>
      <c r="B25" s="274"/>
      <c r="C25" s="279"/>
      <c r="AI25" s="274"/>
    </row>
    <row r="26" spans="1:35" x14ac:dyDescent="0.45">
      <c r="A26" s="12" t="s">
        <v>269</v>
      </c>
      <c r="B26" s="275">
        <v>2017</v>
      </c>
      <c r="C26" s="280">
        <v>2018</v>
      </c>
      <c r="D26" s="12">
        <v>2019</v>
      </c>
      <c r="E26" s="12">
        <v>2020</v>
      </c>
      <c r="F26" s="12">
        <v>2021</v>
      </c>
      <c r="G26" s="12">
        <v>2022</v>
      </c>
      <c r="H26" s="12">
        <v>2023</v>
      </c>
      <c r="I26" s="12">
        <v>2024</v>
      </c>
      <c r="J26" s="12">
        <v>2025</v>
      </c>
      <c r="K26" s="12">
        <v>2026</v>
      </c>
      <c r="L26" s="12">
        <v>2027</v>
      </c>
      <c r="M26" s="12">
        <v>2028</v>
      </c>
      <c r="N26" s="12">
        <v>2029</v>
      </c>
      <c r="O26" s="12">
        <v>2030</v>
      </c>
      <c r="P26" s="12">
        <v>2031</v>
      </c>
      <c r="Q26" s="12">
        <v>2032</v>
      </c>
      <c r="R26" s="12">
        <v>2033</v>
      </c>
      <c r="S26" s="12">
        <v>2034</v>
      </c>
      <c r="T26" s="12">
        <v>2035</v>
      </c>
      <c r="U26" s="12">
        <v>2036</v>
      </c>
      <c r="V26" s="12">
        <v>2037</v>
      </c>
      <c r="W26" s="12">
        <v>2038</v>
      </c>
      <c r="X26" s="12">
        <v>2039</v>
      </c>
      <c r="Y26" s="12">
        <v>2040</v>
      </c>
      <c r="Z26" s="12">
        <v>2041</v>
      </c>
      <c r="AA26" s="12">
        <v>2042</v>
      </c>
      <c r="AB26" s="12">
        <v>2043</v>
      </c>
      <c r="AC26" s="12">
        <v>2044</v>
      </c>
      <c r="AD26" s="12">
        <v>2045</v>
      </c>
      <c r="AE26" s="12">
        <v>2046</v>
      </c>
      <c r="AF26" s="12">
        <v>2047</v>
      </c>
      <c r="AG26" s="12">
        <v>2048</v>
      </c>
      <c r="AH26" s="12">
        <v>2049</v>
      </c>
      <c r="AI26" s="275">
        <v>2050</v>
      </c>
    </row>
    <row r="27" spans="1:35" x14ac:dyDescent="0.45">
      <c r="A27" s="12" t="s">
        <v>270</v>
      </c>
      <c r="B27" s="276">
        <f>C27</f>
        <v>1.0776657787582582E-5</v>
      </c>
      <c r="C27" s="276">
        <f>D27</f>
        <v>1.0776657787582582E-5</v>
      </c>
      <c r="D27" s="4">
        <f>'Natural Gas'!F4</f>
        <v>1.0776657787582582E-5</v>
      </c>
      <c r="E27" s="4">
        <f>$D$27*'AEO Table 13'!C44/'AEO Table 13'!$C$44</f>
        <v>1.0776657787582582E-5</v>
      </c>
      <c r="F27" s="4">
        <f>$D$27*'AEO Table 13'!D44/'AEO Table 13'!$C$44</f>
        <v>1.6170316414493364E-5</v>
      </c>
      <c r="G27" s="4">
        <f>$D$27*'AEO Table 13'!E44/'AEO Table 13'!$C$44</f>
        <v>1.6821951905895908E-5</v>
      </c>
      <c r="H27" s="4">
        <f>$D$27*'AEO Table 13'!F44/'AEO Table 13'!$C$44</f>
        <v>1.5604978793601008E-5</v>
      </c>
      <c r="I27" s="4">
        <f>$D$27*'AEO Table 13'!G44/'AEO Table 13'!$C$44</f>
        <v>1.4611353832031875E-5</v>
      </c>
      <c r="J27" s="4">
        <f>$D$27*'AEO Table 13'!H44/'AEO Table 13'!$C$44</f>
        <v>1.5020898451738522E-5</v>
      </c>
      <c r="K27" s="4">
        <f>$D$27*'AEO Table 13'!I44/'AEO Table 13'!$C$44</f>
        <v>1.5563295274203623E-5</v>
      </c>
      <c r="L27" s="4">
        <f>$D$27*'AEO Table 13'!J44/'AEO Table 13'!$C$44</f>
        <v>1.5864774600659608E-5</v>
      </c>
      <c r="M27" s="4">
        <f>$D$27*'AEO Table 13'!K44/'AEO Table 13'!$C$44</f>
        <v>1.6560294342747621E-5</v>
      </c>
      <c r="N27" s="4">
        <f>$D$27*'AEO Table 13'!L44/'AEO Table 13'!$C$44</f>
        <v>1.7160650709136468E-5</v>
      </c>
      <c r="O27" s="4">
        <f>$D$27*'AEO Table 13'!M44/'AEO Table 13'!$C$44</f>
        <v>1.7438735531899637E-5</v>
      </c>
      <c r="P27" s="4">
        <f>$D$27*'AEO Table 13'!N44/'AEO Table 13'!$C$44</f>
        <v>1.7514504311247139E-5</v>
      </c>
      <c r="Q27" s="4">
        <f>$D$27*'AEO Table 13'!O44/'AEO Table 13'!$C$44</f>
        <v>1.7851179693303391E-5</v>
      </c>
      <c r="R27" s="4">
        <f>$D$27*'AEO Table 13'!P44/'AEO Table 13'!$C$44</f>
        <v>1.8185810794163121E-5</v>
      </c>
      <c r="S27" s="4">
        <f>$D$27*'AEO Table 13'!Q44/'AEO Table 13'!$C$44</f>
        <v>1.8341374335214531E-5</v>
      </c>
      <c r="T27" s="4">
        <f>$D$27*'AEO Table 13'!R44/'AEO Table 13'!$C$44</f>
        <v>1.8423030853008126E-5</v>
      </c>
      <c r="U27" s="4">
        <f>$D$27*'AEO Table 13'!S44/'AEO Table 13'!$C$44</f>
        <v>1.8447118952106901E-5</v>
      </c>
      <c r="V27" s="4">
        <f>$D$27*'AEO Table 13'!T44/'AEO Table 13'!$C$44</f>
        <v>1.8400199569644966E-5</v>
      </c>
      <c r="W27" s="4">
        <f>$D$27*'AEO Table 13'!U44/'AEO Table 13'!$C$44</f>
        <v>1.8511904935026164E-5</v>
      </c>
      <c r="X27" s="4">
        <f>$D$27*'AEO Table 13'!V44/'AEO Table 13'!$C$44</f>
        <v>1.851511737690641E-5</v>
      </c>
      <c r="Y27" s="4">
        <f>$D$27*'AEO Table 13'!W44/'AEO Table 13'!$C$44</f>
        <v>1.8509365228539674E-5</v>
      </c>
      <c r="Z27" s="4">
        <f>$D$27*'AEO Table 13'!X44/'AEO Table 13'!$C$44</f>
        <v>1.8508165777837634E-5</v>
      </c>
      <c r="AA27" s="4">
        <f>$D$27*'AEO Table 13'!Y44/'AEO Table 13'!$C$44</f>
        <v>1.8402316860884218E-5</v>
      </c>
      <c r="AB27" s="4">
        <f>$D$27*'AEO Table 13'!Z44/'AEO Table 13'!$C$44</f>
        <v>1.8281980665451388E-5</v>
      </c>
      <c r="AC27" s="4">
        <f>$D$27*'AEO Table 13'!AA44/'AEO Table 13'!$C$44</f>
        <v>1.8262257523907424E-5</v>
      </c>
      <c r="AD27" s="4">
        <f>$D$27*'AEO Table 13'!AB44/'AEO Table 13'!$C$44</f>
        <v>1.8292660991702589E-5</v>
      </c>
      <c r="AE27" s="4">
        <f>$D$27*'AEO Table 13'!AC44/'AEO Table 13'!$C$44</f>
        <v>1.8362062252323178E-5</v>
      </c>
      <c r="AF27" s="4">
        <f>$D$27*'AEO Table 13'!AD44/'AEO Table 13'!$C$44</f>
        <v>1.8498570172221325E-5</v>
      </c>
      <c r="AG27" s="4">
        <f>$D$27*'AEO Table 13'!AE44/'AEO Table 13'!$C$44</f>
        <v>1.8754246126868574E-5</v>
      </c>
      <c r="AH27" s="4">
        <f>$D$27*'AEO Table 13'!AF44/'AEO Table 13'!$C$44</f>
        <v>1.905564722827877E-5</v>
      </c>
      <c r="AI27" s="4">
        <f>$D$27*'AEO Table 13'!AG44/'AEO Table 13'!$C$44</f>
        <v>1.9263903160171059E-5</v>
      </c>
    </row>
    <row r="28" spans="1:35" x14ac:dyDescent="0.45">
      <c r="A28" s="12" t="s">
        <v>271</v>
      </c>
      <c r="B28" s="276">
        <f t="shared" ref="B28:C34" si="11">C28</f>
        <v>6.5381662842511398E-6</v>
      </c>
      <c r="C28" s="276">
        <f t="shared" si="11"/>
        <v>6.5381662842511398E-6</v>
      </c>
      <c r="D28" s="4">
        <f>'Natural Gas'!G17</f>
        <v>6.5381662842511398E-6</v>
      </c>
      <c r="E28" s="4">
        <f>$D$28*'AEO Table 13'!C44/'AEO Table 13'!$C$44</f>
        <v>6.5381662842511398E-6</v>
      </c>
      <c r="F28" s="4">
        <f>$D$28*'AEO Table 13'!D44/'AEO Table 13'!$C$44</f>
        <v>9.8104829596365377E-6</v>
      </c>
      <c r="G28" s="4">
        <f>$D$28*'AEO Table 13'!E44/'AEO Table 13'!$C$44</f>
        <v>1.0205828277590189E-5</v>
      </c>
      <c r="H28" s="4">
        <f>$D$28*'AEO Table 13'!F44/'AEO Table 13'!$C$44</f>
        <v>9.4674943035064153E-6</v>
      </c>
      <c r="I28" s="4">
        <f>$D$28*'AEO Table 13'!G44/'AEO Table 13'!$C$44</f>
        <v>8.864664989356046E-6</v>
      </c>
      <c r="J28" s="4">
        <f>$D$28*'AEO Table 13'!H44/'AEO Table 13'!$C$44</f>
        <v>9.1131344942101218E-6</v>
      </c>
      <c r="K28" s="4">
        <f>$D$28*'AEO Table 13'!I44/'AEO Table 13'!$C$44</f>
        <v>9.4422050360447598E-6</v>
      </c>
      <c r="L28" s="4">
        <f>$D$28*'AEO Table 13'!J44/'AEO Table 13'!$C$44</f>
        <v>9.6251116483252847E-6</v>
      </c>
      <c r="M28" s="4">
        <f>$D$28*'AEO Table 13'!K44/'AEO Table 13'!$C$44</f>
        <v>1.0047081410879188E-5</v>
      </c>
      <c r="N28" s="4">
        <f>$D$28*'AEO Table 13'!L44/'AEO Table 13'!$C$44</f>
        <v>1.0411315835932744E-5</v>
      </c>
      <c r="O28" s="4">
        <f>$D$28*'AEO Table 13'!M44/'AEO Table 13'!$C$44</f>
        <v>1.0580029072280204E-5</v>
      </c>
      <c r="P28" s="4">
        <f>$D$28*'AEO Table 13'!N44/'AEO Table 13'!$C$44</f>
        <v>1.0625997765755792E-5</v>
      </c>
      <c r="Q28" s="4">
        <f>$D$28*'AEO Table 13'!O44/'AEO Table 13'!$C$44</f>
        <v>1.0830257720473285E-5</v>
      </c>
      <c r="R28" s="4">
        <f>$D$28*'AEO Table 13'!P44/'AEO Table 13'!$C$44</f>
        <v>1.1033277415858244E-5</v>
      </c>
      <c r="S28" s="4">
        <f>$D$28*'AEO Table 13'!Q44/'AEO Table 13'!$C$44</f>
        <v>1.1127657354352069E-5</v>
      </c>
      <c r="T28" s="4">
        <f>$D$28*'AEO Table 13'!R44/'AEO Table 13'!$C$44</f>
        <v>1.1177198121262438E-5</v>
      </c>
      <c r="U28" s="4">
        <f>$D$28*'AEO Table 13'!S44/'AEO Table 13'!$C$44</f>
        <v>1.119181229946904E-5</v>
      </c>
      <c r="V28" s="4">
        <f>$D$28*'AEO Table 13'!T44/'AEO Table 13'!$C$44</f>
        <v>1.1163346449431195E-5</v>
      </c>
      <c r="W28" s="4">
        <f>$D$28*'AEO Table 13'!U44/'AEO Table 13'!$C$44</f>
        <v>1.123111776295911E-5</v>
      </c>
      <c r="X28" s="4">
        <f>$D$28*'AEO Table 13'!V44/'AEO Table 13'!$C$44</f>
        <v>1.1233066741910241E-5</v>
      </c>
      <c r="Y28" s="4">
        <f>$D$28*'AEO Table 13'!W44/'AEO Table 13'!$C$44</f>
        <v>1.1229576930574046E-5</v>
      </c>
      <c r="Z28" s="4">
        <f>$D$28*'AEO Table 13'!X44/'AEO Table 13'!$C$44</f>
        <v>1.122884922739424E-5</v>
      </c>
      <c r="AA28" s="4">
        <f>$D$28*'AEO Table 13'!Y44/'AEO Table 13'!$C$44</f>
        <v>1.1164631003739894E-5</v>
      </c>
      <c r="AB28" s="4">
        <f>$D$28*'AEO Table 13'!Z44/'AEO Table 13'!$C$44</f>
        <v>1.1091623391244251E-5</v>
      </c>
      <c r="AC28" s="4">
        <f>$D$28*'AEO Table 13'!AA44/'AEO Table 13'!$C$44</f>
        <v>1.1079657419826765E-5</v>
      </c>
      <c r="AD28" s="4">
        <f>$D$28*'AEO Table 13'!AB44/'AEO Table 13'!$C$44</f>
        <v>1.1098103113471384E-5</v>
      </c>
      <c r="AE28" s="4">
        <f>$D$28*'AEO Table 13'!AC44/'AEO Table 13'!$C$44</f>
        <v>1.1140208652240268E-5</v>
      </c>
      <c r="AF28" s="4">
        <f>$D$28*'AEO Table 13'!AD44/'AEO Table 13'!$C$44</f>
        <v>1.1223027601955802E-5</v>
      </c>
      <c r="AG28" s="4">
        <f>$D$28*'AEO Table 13'!AE44/'AEO Table 13'!$C$44</f>
        <v>1.1378145444548387E-5</v>
      </c>
      <c r="AH28" s="4">
        <f>$D$28*'AEO Table 13'!AF44/'AEO Table 13'!$C$44</f>
        <v>1.1561004597925879E-5</v>
      </c>
      <c r="AI28" s="4">
        <f>$D$28*'AEO Table 13'!AG44/'AEO Table 13'!$C$44</f>
        <v>1.1687352853501217E-5</v>
      </c>
    </row>
    <row r="29" spans="1:35" x14ac:dyDescent="0.45">
      <c r="A29" s="12" t="s">
        <v>272</v>
      </c>
      <c r="B29" s="276">
        <f t="shared" si="11"/>
        <v>1.0776657787582582E-5</v>
      </c>
      <c r="C29" s="276">
        <f t="shared" si="11"/>
        <v>1.0776657787582582E-5</v>
      </c>
      <c r="D29" s="4">
        <f>D$27</f>
        <v>1.0776657787582582E-5</v>
      </c>
      <c r="E29" s="4">
        <f t="shared" ref="E29:E34" si="12">D29</f>
        <v>1.0776657787582582E-5</v>
      </c>
      <c r="F29" s="4">
        <f t="shared" ref="F29:AI29" si="13">E29</f>
        <v>1.0776657787582582E-5</v>
      </c>
      <c r="G29" s="4">
        <f t="shared" si="13"/>
        <v>1.0776657787582582E-5</v>
      </c>
      <c r="H29" s="4">
        <f t="shared" si="13"/>
        <v>1.0776657787582582E-5</v>
      </c>
      <c r="I29" s="4">
        <f t="shared" si="13"/>
        <v>1.0776657787582582E-5</v>
      </c>
      <c r="J29" s="4">
        <f t="shared" si="13"/>
        <v>1.0776657787582582E-5</v>
      </c>
      <c r="K29" s="4">
        <f t="shared" si="13"/>
        <v>1.0776657787582582E-5</v>
      </c>
      <c r="L29" s="4">
        <f t="shared" si="13"/>
        <v>1.0776657787582582E-5</v>
      </c>
      <c r="M29" s="4">
        <f t="shared" si="13"/>
        <v>1.0776657787582582E-5</v>
      </c>
      <c r="N29" s="4">
        <f t="shared" si="13"/>
        <v>1.0776657787582582E-5</v>
      </c>
      <c r="O29" s="4">
        <f t="shared" si="13"/>
        <v>1.0776657787582582E-5</v>
      </c>
      <c r="P29" s="4">
        <f t="shared" si="13"/>
        <v>1.0776657787582582E-5</v>
      </c>
      <c r="Q29" s="4">
        <f t="shared" si="13"/>
        <v>1.0776657787582582E-5</v>
      </c>
      <c r="R29" s="4">
        <f t="shared" si="13"/>
        <v>1.0776657787582582E-5</v>
      </c>
      <c r="S29" s="4">
        <f t="shared" si="13"/>
        <v>1.0776657787582582E-5</v>
      </c>
      <c r="T29" s="4">
        <f t="shared" si="13"/>
        <v>1.0776657787582582E-5</v>
      </c>
      <c r="U29" s="4">
        <f t="shared" si="13"/>
        <v>1.0776657787582582E-5</v>
      </c>
      <c r="V29" s="4">
        <f t="shared" si="13"/>
        <v>1.0776657787582582E-5</v>
      </c>
      <c r="W29" s="4">
        <f t="shared" si="13"/>
        <v>1.0776657787582582E-5</v>
      </c>
      <c r="X29" s="4">
        <f t="shared" si="13"/>
        <v>1.0776657787582582E-5</v>
      </c>
      <c r="Y29" s="4">
        <f t="shared" si="13"/>
        <v>1.0776657787582582E-5</v>
      </c>
      <c r="Z29" s="4">
        <f t="shared" si="13"/>
        <v>1.0776657787582582E-5</v>
      </c>
      <c r="AA29" s="4">
        <f t="shared" si="13"/>
        <v>1.0776657787582582E-5</v>
      </c>
      <c r="AB29" s="4">
        <f t="shared" si="13"/>
        <v>1.0776657787582582E-5</v>
      </c>
      <c r="AC29" s="4">
        <f t="shared" si="13"/>
        <v>1.0776657787582582E-5</v>
      </c>
      <c r="AD29" s="4">
        <f t="shared" si="13"/>
        <v>1.0776657787582582E-5</v>
      </c>
      <c r="AE29" s="4">
        <f t="shared" si="13"/>
        <v>1.0776657787582582E-5</v>
      </c>
      <c r="AF29" s="4">
        <f t="shared" si="13"/>
        <v>1.0776657787582582E-5</v>
      </c>
      <c r="AG29" s="4">
        <f t="shared" si="13"/>
        <v>1.0776657787582582E-5</v>
      </c>
      <c r="AH29" s="4">
        <f t="shared" si="13"/>
        <v>1.0776657787582582E-5</v>
      </c>
      <c r="AI29" s="4">
        <f t="shared" si="13"/>
        <v>1.0776657787582582E-5</v>
      </c>
    </row>
    <row r="30" spans="1:35" x14ac:dyDescent="0.45">
      <c r="A30" s="12" t="s">
        <v>273</v>
      </c>
      <c r="B30" s="276">
        <f t="shared" si="11"/>
        <v>1.0776657787582582E-5</v>
      </c>
      <c r="C30" s="276">
        <f t="shared" si="11"/>
        <v>1.0776657787582582E-5</v>
      </c>
      <c r="D30" s="4">
        <f t="shared" ref="D30:D34" si="14">D$27</f>
        <v>1.0776657787582582E-5</v>
      </c>
      <c r="E30" s="4">
        <f t="shared" si="12"/>
        <v>1.0776657787582582E-5</v>
      </c>
      <c r="F30" s="4">
        <f t="shared" ref="F30:AI30" si="15">E30</f>
        <v>1.0776657787582582E-5</v>
      </c>
      <c r="G30" s="4">
        <f t="shared" si="15"/>
        <v>1.0776657787582582E-5</v>
      </c>
      <c r="H30" s="4">
        <f t="shared" si="15"/>
        <v>1.0776657787582582E-5</v>
      </c>
      <c r="I30" s="4">
        <f t="shared" si="15"/>
        <v>1.0776657787582582E-5</v>
      </c>
      <c r="J30" s="4">
        <f t="shared" si="15"/>
        <v>1.0776657787582582E-5</v>
      </c>
      <c r="K30" s="4">
        <f t="shared" si="15"/>
        <v>1.0776657787582582E-5</v>
      </c>
      <c r="L30" s="4">
        <f t="shared" si="15"/>
        <v>1.0776657787582582E-5</v>
      </c>
      <c r="M30" s="4">
        <f t="shared" si="15"/>
        <v>1.0776657787582582E-5</v>
      </c>
      <c r="N30" s="4">
        <f t="shared" si="15"/>
        <v>1.0776657787582582E-5</v>
      </c>
      <c r="O30" s="4">
        <f t="shared" si="15"/>
        <v>1.0776657787582582E-5</v>
      </c>
      <c r="P30" s="4">
        <f t="shared" si="15"/>
        <v>1.0776657787582582E-5</v>
      </c>
      <c r="Q30" s="4">
        <f t="shared" si="15"/>
        <v>1.0776657787582582E-5</v>
      </c>
      <c r="R30" s="4">
        <f t="shared" si="15"/>
        <v>1.0776657787582582E-5</v>
      </c>
      <c r="S30" s="4">
        <f t="shared" si="15"/>
        <v>1.0776657787582582E-5</v>
      </c>
      <c r="T30" s="4">
        <f t="shared" si="15"/>
        <v>1.0776657787582582E-5</v>
      </c>
      <c r="U30" s="4">
        <f t="shared" si="15"/>
        <v>1.0776657787582582E-5</v>
      </c>
      <c r="V30" s="4">
        <f t="shared" si="15"/>
        <v>1.0776657787582582E-5</v>
      </c>
      <c r="W30" s="4">
        <f t="shared" si="15"/>
        <v>1.0776657787582582E-5</v>
      </c>
      <c r="X30" s="4">
        <f t="shared" si="15"/>
        <v>1.0776657787582582E-5</v>
      </c>
      <c r="Y30" s="4">
        <f t="shared" si="15"/>
        <v>1.0776657787582582E-5</v>
      </c>
      <c r="Z30" s="4">
        <f t="shared" si="15"/>
        <v>1.0776657787582582E-5</v>
      </c>
      <c r="AA30" s="4">
        <f t="shared" si="15"/>
        <v>1.0776657787582582E-5</v>
      </c>
      <c r="AB30" s="4">
        <f t="shared" si="15"/>
        <v>1.0776657787582582E-5</v>
      </c>
      <c r="AC30" s="4">
        <f t="shared" si="15"/>
        <v>1.0776657787582582E-5</v>
      </c>
      <c r="AD30" s="4">
        <f t="shared" si="15"/>
        <v>1.0776657787582582E-5</v>
      </c>
      <c r="AE30" s="4">
        <f t="shared" si="15"/>
        <v>1.0776657787582582E-5</v>
      </c>
      <c r="AF30" s="4">
        <f t="shared" si="15"/>
        <v>1.0776657787582582E-5</v>
      </c>
      <c r="AG30" s="4">
        <f t="shared" si="15"/>
        <v>1.0776657787582582E-5</v>
      </c>
      <c r="AH30" s="4">
        <f t="shared" si="15"/>
        <v>1.0776657787582582E-5</v>
      </c>
      <c r="AI30" s="4">
        <f t="shared" si="15"/>
        <v>1.0776657787582582E-5</v>
      </c>
    </row>
    <row r="31" spans="1:35" x14ac:dyDescent="0.45">
      <c r="A31" s="12" t="s">
        <v>274</v>
      </c>
      <c r="B31" s="276">
        <f t="shared" si="11"/>
        <v>1.0776657787582582E-5</v>
      </c>
      <c r="C31" s="276">
        <f t="shared" si="11"/>
        <v>1.0776657787582582E-5</v>
      </c>
      <c r="D31" s="4">
        <f t="shared" si="14"/>
        <v>1.0776657787582582E-5</v>
      </c>
      <c r="E31" s="4">
        <f t="shared" si="12"/>
        <v>1.0776657787582582E-5</v>
      </c>
      <c r="F31" s="4">
        <f t="shared" ref="F31:AI31" si="16">E31</f>
        <v>1.0776657787582582E-5</v>
      </c>
      <c r="G31" s="4">
        <f t="shared" si="16"/>
        <v>1.0776657787582582E-5</v>
      </c>
      <c r="H31" s="4">
        <f t="shared" si="16"/>
        <v>1.0776657787582582E-5</v>
      </c>
      <c r="I31" s="4">
        <f t="shared" si="16"/>
        <v>1.0776657787582582E-5</v>
      </c>
      <c r="J31" s="4">
        <f t="shared" si="16"/>
        <v>1.0776657787582582E-5</v>
      </c>
      <c r="K31" s="4">
        <f t="shared" si="16"/>
        <v>1.0776657787582582E-5</v>
      </c>
      <c r="L31" s="4">
        <f t="shared" si="16"/>
        <v>1.0776657787582582E-5</v>
      </c>
      <c r="M31" s="4">
        <f t="shared" si="16"/>
        <v>1.0776657787582582E-5</v>
      </c>
      <c r="N31" s="4">
        <f t="shared" si="16"/>
        <v>1.0776657787582582E-5</v>
      </c>
      <c r="O31" s="4">
        <f t="shared" si="16"/>
        <v>1.0776657787582582E-5</v>
      </c>
      <c r="P31" s="4">
        <f t="shared" si="16"/>
        <v>1.0776657787582582E-5</v>
      </c>
      <c r="Q31" s="4">
        <f t="shared" si="16"/>
        <v>1.0776657787582582E-5</v>
      </c>
      <c r="R31" s="4">
        <f t="shared" si="16"/>
        <v>1.0776657787582582E-5</v>
      </c>
      <c r="S31" s="4">
        <f t="shared" si="16"/>
        <v>1.0776657787582582E-5</v>
      </c>
      <c r="T31" s="4">
        <f t="shared" si="16"/>
        <v>1.0776657787582582E-5</v>
      </c>
      <c r="U31" s="4">
        <f t="shared" si="16"/>
        <v>1.0776657787582582E-5</v>
      </c>
      <c r="V31" s="4">
        <f t="shared" si="16"/>
        <v>1.0776657787582582E-5</v>
      </c>
      <c r="W31" s="4">
        <f t="shared" si="16"/>
        <v>1.0776657787582582E-5</v>
      </c>
      <c r="X31" s="4">
        <f t="shared" si="16"/>
        <v>1.0776657787582582E-5</v>
      </c>
      <c r="Y31" s="4">
        <f t="shared" si="16"/>
        <v>1.0776657787582582E-5</v>
      </c>
      <c r="Z31" s="4">
        <f t="shared" si="16"/>
        <v>1.0776657787582582E-5</v>
      </c>
      <c r="AA31" s="4">
        <f t="shared" si="16"/>
        <v>1.0776657787582582E-5</v>
      </c>
      <c r="AB31" s="4">
        <f t="shared" si="16"/>
        <v>1.0776657787582582E-5</v>
      </c>
      <c r="AC31" s="4">
        <f t="shared" si="16"/>
        <v>1.0776657787582582E-5</v>
      </c>
      <c r="AD31" s="4">
        <f t="shared" si="16"/>
        <v>1.0776657787582582E-5</v>
      </c>
      <c r="AE31" s="4">
        <f t="shared" si="16"/>
        <v>1.0776657787582582E-5</v>
      </c>
      <c r="AF31" s="4">
        <f t="shared" si="16"/>
        <v>1.0776657787582582E-5</v>
      </c>
      <c r="AG31" s="4">
        <f t="shared" si="16"/>
        <v>1.0776657787582582E-5</v>
      </c>
      <c r="AH31" s="4">
        <f t="shared" si="16"/>
        <v>1.0776657787582582E-5</v>
      </c>
      <c r="AI31" s="4">
        <f t="shared" si="16"/>
        <v>1.0776657787582582E-5</v>
      </c>
    </row>
    <row r="32" spans="1:35" x14ac:dyDescent="0.45">
      <c r="A32" s="12" t="s">
        <v>275</v>
      </c>
      <c r="B32" s="276">
        <f t="shared" si="11"/>
        <v>1.0776657787582582E-5</v>
      </c>
      <c r="C32" s="276">
        <f t="shared" si="11"/>
        <v>1.0776657787582582E-5</v>
      </c>
      <c r="D32" s="4">
        <f t="shared" si="14"/>
        <v>1.0776657787582582E-5</v>
      </c>
      <c r="E32" s="4">
        <f t="shared" si="12"/>
        <v>1.0776657787582582E-5</v>
      </c>
      <c r="F32" s="4">
        <f t="shared" ref="F32:AI32" si="17">E32</f>
        <v>1.0776657787582582E-5</v>
      </c>
      <c r="G32" s="4">
        <f t="shared" si="17"/>
        <v>1.0776657787582582E-5</v>
      </c>
      <c r="H32" s="4">
        <f t="shared" si="17"/>
        <v>1.0776657787582582E-5</v>
      </c>
      <c r="I32" s="4">
        <f t="shared" si="17"/>
        <v>1.0776657787582582E-5</v>
      </c>
      <c r="J32" s="4">
        <f t="shared" si="17"/>
        <v>1.0776657787582582E-5</v>
      </c>
      <c r="K32" s="4">
        <f t="shared" si="17"/>
        <v>1.0776657787582582E-5</v>
      </c>
      <c r="L32" s="4">
        <f t="shared" si="17"/>
        <v>1.0776657787582582E-5</v>
      </c>
      <c r="M32" s="4">
        <f t="shared" si="17"/>
        <v>1.0776657787582582E-5</v>
      </c>
      <c r="N32" s="4">
        <f t="shared" si="17"/>
        <v>1.0776657787582582E-5</v>
      </c>
      <c r="O32" s="4">
        <f t="shared" si="17"/>
        <v>1.0776657787582582E-5</v>
      </c>
      <c r="P32" s="4">
        <f t="shared" si="17"/>
        <v>1.0776657787582582E-5</v>
      </c>
      <c r="Q32" s="4">
        <f t="shared" si="17"/>
        <v>1.0776657787582582E-5</v>
      </c>
      <c r="R32" s="4">
        <f t="shared" si="17"/>
        <v>1.0776657787582582E-5</v>
      </c>
      <c r="S32" s="4">
        <f t="shared" si="17"/>
        <v>1.0776657787582582E-5</v>
      </c>
      <c r="T32" s="4">
        <f t="shared" si="17"/>
        <v>1.0776657787582582E-5</v>
      </c>
      <c r="U32" s="4">
        <f t="shared" si="17"/>
        <v>1.0776657787582582E-5</v>
      </c>
      <c r="V32" s="4">
        <f t="shared" si="17"/>
        <v>1.0776657787582582E-5</v>
      </c>
      <c r="W32" s="4">
        <f t="shared" si="17"/>
        <v>1.0776657787582582E-5</v>
      </c>
      <c r="X32" s="4">
        <f t="shared" si="17"/>
        <v>1.0776657787582582E-5</v>
      </c>
      <c r="Y32" s="4">
        <f t="shared" si="17"/>
        <v>1.0776657787582582E-5</v>
      </c>
      <c r="Z32" s="4">
        <f t="shared" si="17"/>
        <v>1.0776657787582582E-5</v>
      </c>
      <c r="AA32" s="4">
        <f t="shared" si="17"/>
        <v>1.0776657787582582E-5</v>
      </c>
      <c r="AB32" s="4">
        <f t="shared" si="17"/>
        <v>1.0776657787582582E-5</v>
      </c>
      <c r="AC32" s="4">
        <f t="shared" si="17"/>
        <v>1.0776657787582582E-5</v>
      </c>
      <c r="AD32" s="4">
        <f t="shared" si="17"/>
        <v>1.0776657787582582E-5</v>
      </c>
      <c r="AE32" s="4">
        <f t="shared" si="17"/>
        <v>1.0776657787582582E-5</v>
      </c>
      <c r="AF32" s="4">
        <f t="shared" si="17"/>
        <v>1.0776657787582582E-5</v>
      </c>
      <c r="AG32" s="4">
        <f t="shared" si="17"/>
        <v>1.0776657787582582E-5</v>
      </c>
      <c r="AH32" s="4">
        <f t="shared" si="17"/>
        <v>1.0776657787582582E-5</v>
      </c>
      <c r="AI32" s="4">
        <f t="shared" si="17"/>
        <v>1.0776657787582582E-5</v>
      </c>
    </row>
    <row r="33" spans="1:35" x14ac:dyDescent="0.45">
      <c r="A33" s="12" t="s">
        <v>276</v>
      </c>
      <c r="B33" s="276">
        <f t="shared" si="11"/>
        <v>1.0776657787582582E-5</v>
      </c>
      <c r="C33" s="276">
        <f t="shared" si="11"/>
        <v>1.0776657787582582E-5</v>
      </c>
      <c r="D33" s="4">
        <f t="shared" si="14"/>
        <v>1.0776657787582582E-5</v>
      </c>
      <c r="E33" s="4">
        <f t="shared" si="12"/>
        <v>1.0776657787582582E-5</v>
      </c>
      <c r="F33" s="4">
        <f t="shared" ref="F33:AI33" si="18">E33</f>
        <v>1.0776657787582582E-5</v>
      </c>
      <c r="G33" s="4">
        <f t="shared" si="18"/>
        <v>1.0776657787582582E-5</v>
      </c>
      <c r="H33" s="4">
        <f t="shared" si="18"/>
        <v>1.0776657787582582E-5</v>
      </c>
      <c r="I33" s="4">
        <f t="shared" si="18"/>
        <v>1.0776657787582582E-5</v>
      </c>
      <c r="J33" s="4">
        <f t="shared" si="18"/>
        <v>1.0776657787582582E-5</v>
      </c>
      <c r="K33" s="4">
        <f t="shared" si="18"/>
        <v>1.0776657787582582E-5</v>
      </c>
      <c r="L33" s="4">
        <f t="shared" si="18"/>
        <v>1.0776657787582582E-5</v>
      </c>
      <c r="M33" s="4">
        <f t="shared" si="18"/>
        <v>1.0776657787582582E-5</v>
      </c>
      <c r="N33" s="4">
        <f t="shared" si="18"/>
        <v>1.0776657787582582E-5</v>
      </c>
      <c r="O33" s="4">
        <f t="shared" si="18"/>
        <v>1.0776657787582582E-5</v>
      </c>
      <c r="P33" s="4">
        <f t="shared" si="18"/>
        <v>1.0776657787582582E-5</v>
      </c>
      <c r="Q33" s="4">
        <f t="shared" si="18"/>
        <v>1.0776657787582582E-5</v>
      </c>
      <c r="R33" s="4">
        <f t="shared" si="18"/>
        <v>1.0776657787582582E-5</v>
      </c>
      <c r="S33" s="4">
        <f t="shared" si="18"/>
        <v>1.0776657787582582E-5</v>
      </c>
      <c r="T33" s="4">
        <f t="shared" si="18"/>
        <v>1.0776657787582582E-5</v>
      </c>
      <c r="U33" s="4">
        <f t="shared" si="18"/>
        <v>1.0776657787582582E-5</v>
      </c>
      <c r="V33" s="4">
        <f t="shared" si="18"/>
        <v>1.0776657787582582E-5</v>
      </c>
      <c r="W33" s="4">
        <f t="shared" si="18"/>
        <v>1.0776657787582582E-5</v>
      </c>
      <c r="X33" s="4">
        <f t="shared" si="18"/>
        <v>1.0776657787582582E-5</v>
      </c>
      <c r="Y33" s="4">
        <f t="shared" si="18"/>
        <v>1.0776657787582582E-5</v>
      </c>
      <c r="Z33" s="4">
        <f t="shared" si="18"/>
        <v>1.0776657787582582E-5</v>
      </c>
      <c r="AA33" s="4">
        <f t="shared" si="18"/>
        <v>1.0776657787582582E-5</v>
      </c>
      <c r="AB33" s="4">
        <f t="shared" si="18"/>
        <v>1.0776657787582582E-5</v>
      </c>
      <c r="AC33" s="4">
        <f t="shared" si="18"/>
        <v>1.0776657787582582E-5</v>
      </c>
      <c r="AD33" s="4">
        <f t="shared" si="18"/>
        <v>1.0776657787582582E-5</v>
      </c>
      <c r="AE33" s="4">
        <f t="shared" si="18"/>
        <v>1.0776657787582582E-5</v>
      </c>
      <c r="AF33" s="4">
        <f t="shared" si="18"/>
        <v>1.0776657787582582E-5</v>
      </c>
      <c r="AG33" s="4">
        <f t="shared" si="18"/>
        <v>1.0776657787582582E-5</v>
      </c>
      <c r="AH33" s="4">
        <f t="shared" si="18"/>
        <v>1.0776657787582582E-5</v>
      </c>
      <c r="AI33" s="4">
        <f t="shared" si="18"/>
        <v>1.0776657787582582E-5</v>
      </c>
    </row>
    <row r="34" spans="1:35" x14ac:dyDescent="0.45">
      <c r="A34" s="12" t="s">
        <v>277</v>
      </c>
      <c r="B34" s="276">
        <f t="shared" si="11"/>
        <v>1.0776657787582582E-5</v>
      </c>
      <c r="C34" s="276">
        <f t="shared" si="11"/>
        <v>1.0776657787582582E-5</v>
      </c>
      <c r="D34" s="4">
        <f t="shared" si="14"/>
        <v>1.0776657787582582E-5</v>
      </c>
      <c r="E34" s="4">
        <f t="shared" si="12"/>
        <v>1.0776657787582582E-5</v>
      </c>
      <c r="F34" s="4">
        <f t="shared" ref="F34:AI34" si="19">E34</f>
        <v>1.0776657787582582E-5</v>
      </c>
      <c r="G34" s="4">
        <f t="shared" si="19"/>
        <v>1.0776657787582582E-5</v>
      </c>
      <c r="H34" s="4">
        <f t="shared" si="19"/>
        <v>1.0776657787582582E-5</v>
      </c>
      <c r="I34" s="4">
        <f t="shared" si="19"/>
        <v>1.0776657787582582E-5</v>
      </c>
      <c r="J34" s="4">
        <f t="shared" si="19"/>
        <v>1.0776657787582582E-5</v>
      </c>
      <c r="K34" s="4">
        <f t="shared" si="19"/>
        <v>1.0776657787582582E-5</v>
      </c>
      <c r="L34" s="4">
        <f t="shared" si="19"/>
        <v>1.0776657787582582E-5</v>
      </c>
      <c r="M34" s="4">
        <f t="shared" si="19"/>
        <v>1.0776657787582582E-5</v>
      </c>
      <c r="N34" s="4">
        <f t="shared" si="19"/>
        <v>1.0776657787582582E-5</v>
      </c>
      <c r="O34" s="4">
        <f t="shared" si="19"/>
        <v>1.0776657787582582E-5</v>
      </c>
      <c r="P34" s="4">
        <f t="shared" si="19"/>
        <v>1.0776657787582582E-5</v>
      </c>
      <c r="Q34" s="4">
        <f t="shared" si="19"/>
        <v>1.0776657787582582E-5</v>
      </c>
      <c r="R34" s="4">
        <f t="shared" si="19"/>
        <v>1.0776657787582582E-5</v>
      </c>
      <c r="S34" s="4">
        <f t="shared" si="19"/>
        <v>1.0776657787582582E-5</v>
      </c>
      <c r="T34" s="4">
        <f t="shared" si="19"/>
        <v>1.0776657787582582E-5</v>
      </c>
      <c r="U34" s="4">
        <f t="shared" si="19"/>
        <v>1.0776657787582582E-5</v>
      </c>
      <c r="V34" s="4">
        <f t="shared" si="19"/>
        <v>1.0776657787582582E-5</v>
      </c>
      <c r="W34" s="4">
        <f t="shared" si="19"/>
        <v>1.0776657787582582E-5</v>
      </c>
      <c r="X34" s="4">
        <f t="shared" si="19"/>
        <v>1.0776657787582582E-5</v>
      </c>
      <c r="Y34" s="4">
        <f t="shared" si="19"/>
        <v>1.0776657787582582E-5</v>
      </c>
      <c r="Z34" s="4">
        <f t="shared" si="19"/>
        <v>1.0776657787582582E-5</v>
      </c>
      <c r="AA34" s="4">
        <f t="shared" si="19"/>
        <v>1.0776657787582582E-5</v>
      </c>
      <c r="AB34" s="4">
        <f t="shared" si="19"/>
        <v>1.0776657787582582E-5</v>
      </c>
      <c r="AC34" s="4">
        <f t="shared" si="19"/>
        <v>1.0776657787582582E-5</v>
      </c>
      <c r="AD34" s="4">
        <f t="shared" si="19"/>
        <v>1.0776657787582582E-5</v>
      </c>
      <c r="AE34" s="4">
        <f t="shared" si="19"/>
        <v>1.0776657787582582E-5</v>
      </c>
      <c r="AF34" s="4">
        <f t="shared" si="19"/>
        <v>1.0776657787582582E-5</v>
      </c>
      <c r="AG34" s="4">
        <f t="shared" si="19"/>
        <v>1.0776657787582582E-5</v>
      </c>
      <c r="AH34" s="4">
        <f t="shared" si="19"/>
        <v>1.0776657787582582E-5</v>
      </c>
      <c r="AI34" s="4">
        <f t="shared" si="19"/>
        <v>1.0776657787582582E-5</v>
      </c>
    </row>
    <row r="35" spans="1:35" x14ac:dyDescent="0.45">
      <c r="B35" s="272"/>
      <c r="C35" s="277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5" s="268" customFormat="1" x14ac:dyDescent="0.45">
      <c r="A36" s="268" t="s">
        <v>1178</v>
      </c>
      <c r="B36" s="274"/>
      <c r="C36" s="279"/>
      <c r="AI36" s="274"/>
    </row>
    <row r="37" spans="1:35" x14ac:dyDescent="0.45">
      <c r="A37" s="12" t="s">
        <v>269</v>
      </c>
      <c r="B37" s="275">
        <v>2017</v>
      </c>
      <c r="C37" s="280">
        <v>2018</v>
      </c>
      <c r="D37" s="12">
        <v>2019</v>
      </c>
      <c r="E37" s="12">
        <v>2020</v>
      </c>
      <c r="F37" s="12">
        <v>2021</v>
      </c>
      <c r="G37" s="12">
        <v>2022</v>
      </c>
      <c r="H37" s="12">
        <v>2023</v>
      </c>
      <c r="I37" s="12">
        <v>2024</v>
      </c>
      <c r="J37" s="12">
        <v>2025</v>
      </c>
      <c r="K37" s="12">
        <v>2026</v>
      </c>
      <c r="L37" s="12">
        <v>2027</v>
      </c>
      <c r="M37" s="12">
        <v>2028</v>
      </c>
      <c r="N37" s="12">
        <v>2029</v>
      </c>
      <c r="O37" s="12">
        <v>2030</v>
      </c>
      <c r="P37" s="12">
        <v>2031</v>
      </c>
      <c r="Q37" s="12">
        <v>2032</v>
      </c>
      <c r="R37" s="12">
        <v>2033</v>
      </c>
      <c r="S37" s="12">
        <v>2034</v>
      </c>
      <c r="T37" s="12">
        <v>2035</v>
      </c>
      <c r="U37" s="12">
        <v>2036</v>
      </c>
      <c r="V37" s="12">
        <v>2037</v>
      </c>
      <c r="W37" s="12">
        <v>2038</v>
      </c>
      <c r="X37" s="12">
        <v>2039</v>
      </c>
      <c r="Y37" s="12">
        <v>2040</v>
      </c>
      <c r="Z37" s="12">
        <v>2041</v>
      </c>
      <c r="AA37" s="12">
        <v>2042</v>
      </c>
      <c r="AB37" s="12">
        <v>2043</v>
      </c>
      <c r="AC37" s="12">
        <v>2044</v>
      </c>
      <c r="AD37" s="12">
        <v>2045</v>
      </c>
      <c r="AE37" s="12">
        <v>2046</v>
      </c>
      <c r="AF37" s="12">
        <v>2047</v>
      </c>
      <c r="AG37" s="12">
        <v>2048</v>
      </c>
      <c r="AH37" s="12">
        <v>2049</v>
      </c>
      <c r="AI37" s="275">
        <v>2050</v>
      </c>
    </row>
    <row r="38" spans="1:35" x14ac:dyDescent="0.45">
      <c r="A38" s="12" t="s">
        <v>270</v>
      </c>
      <c r="B38" s="272">
        <v>0</v>
      </c>
      <c r="C38" s="277">
        <f>B38</f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281">
        <v>0</v>
      </c>
    </row>
    <row r="39" spans="1:35" x14ac:dyDescent="0.45">
      <c r="A39" s="12" t="s">
        <v>271</v>
      </c>
      <c r="B39" s="273">
        <f>'Start Year Prices'!C5</f>
        <v>7.4000000000000001E-7</v>
      </c>
      <c r="C39" s="278">
        <f t="shared" ref="C39:C45" si="20">B39</f>
        <v>7.4000000000000001E-7</v>
      </c>
      <c r="D39" s="9">
        <f>$B39*('AEO Table 3'!C$53/'AEO Table 3'!$D$53)</f>
        <v>7.4000000000000001E-7</v>
      </c>
      <c r="E39" s="9">
        <f>$B39*('AEO Table 3'!D$53/'AEO Table 3'!$D$53)</f>
        <v>7.4000000000000001E-7</v>
      </c>
      <c r="F39" s="9">
        <f>$B39*('AEO Table 3'!E$53/'AEO Table 3'!$D$53)</f>
        <v>7.4000000000000001E-7</v>
      </c>
      <c r="G39" s="9">
        <f>$B39*('AEO Table 3'!F$53/'AEO Table 3'!$D$53)</f>
        <v>7.4000000000000001E-7</v>
      </c>
      <c r="H39" s="9">
        <f>$B39*('AEO Table 3'!G$53/'AEO Table 3'!$D$53)</f>
        <v>7.4000000000000001E-7</v>
      </c>
      <c r="I39" s="9">
        <f>$B39*('AEO Table 3'!H$53/'AEO Table 3'!$D$53)</f>
        <v>7.4000000000000001E-7</v>
      </c>
      <c r="J39" s="9">
        <f>$B39*('AEO Table 3'!I$53/'AEO Table 3'!$D$53)</f>
        <v>7.5088235294117644E-7</v>
      </c>
      <c r="K39" s="9">
        <f>$B39*('AEO Table 3'!J$53/'AEO Table 3'!$D$53)</f>
        <v>7.5088235294117644E-7</v>
      </c>
      <c r="L39" s="9">
        <f>$B39*('AEO Table 3'!K$53/'AEO Table 3'!$D$53)</f>
        <v>7.5088235294117644E-7</v>
      </c>
      <c r="M39" s="9">
        <f>$B39*('AEO Table 3'!L$53/'AEO Table 3'!$D$53)</f>
        <v>7.5088235294117644E-7</v>
      </c>
      <c r="N39" s="9">
        <f>$B39*('AEO Table 3'!M$53/'AEO Table 3'!$D$53)</f>
        <v>7.5088235294117644E-7</v>
      </c>
      <c r="O39" s="9">
        <f>$B39*('AEO Table 3'!N$53/'AEO Table 3'!$D$53)</f>
        <v>7.5088235294117644E-7</v>
      </c>
      <c r="P39" s="9">
        <f>$B39*('AEO Table 3'!O$53/'AEO Table 3'!$D$53)</f>
        <v>7.5088235294117644E-7</v>
      </c>
      <c r="Q39" s="9">
        <f>$B39*('AEO Table 3'!P$53/'AEO Table 3'!$D$53)</f>
        <v>7.6176470588235288E-7</v>
      </c>
      <c r="R39" s="9">
        <f>$B39*('AEO Table 3'!Q$53/'AEO Table 3'!$D$53)</f>
        <v>7.6176470588235288E-7</v>
      </c>
      <c r="S39" s="9">
        <f>$B39*('AEO Table 3'!R$53/'AEO Table 3'!$D$53)</f>
        <v>7.6176470588235288E-7</v>
      </c>
      <c r="T39" s="9">
        <f>$B39*('AEO Table 3'!S$53/'AEO Table 3'!$D$53)</f>
        <v>7.6176470588235288E-7</v>
      </c>
      <c r="U39" s="9">
        <f>$B39*('AEO Table 3'!T$53/'AEO Table 3'!$D$53)</f>
        <v>7.6176470588235288E-7</v>
      </c>
      <c r="V39" s="9">
        <f>$B39*('AEO Table 3'!U$53/'AEO Table 3'!$D$53)</f>
        <v>7.6176470588235288E-7</v>
      </c>
      <c r="W39" s="9">
        <f>$B39*('AEO Table 3'!V$53/'AEO Table 3'!$D$53)</f>
        <v>7.7264705882352931E-7</v>
      </c>
      <c r="X39" s="9">
        <f>$B39*('AEO Table 3'!W$53/'AEO Table 3'!$D$53)</f>
        <v>7.7264705882352931E-7</v>
      </c>
      <c r="Y39" s="9">
        <f>$B39*('AEO Table 3'!X$53/'AEO Table 3'!$D$53)</f>
        <v>7.7264705882352931E-7</v>
      </c>
      <c r="Z39" s="9">
        <f>$B39*('AEO Table 3'!Y$53/'AEO Table 3'!$D$53)</f>
        <v>7.7264705882352931E-7</v>
      </c>
      <c r="AA39" s="9">
        <f>$B39*('AEO Table 3'!Z$53/'AEO Table 3'!$D$53)</f>
        <v>7.7264705882352931E-7</v>
      </c>
      <c r="AB39" s="9">
        <f>$B39*('AEO Table 3'!AA$53/'AEO Table 3'!$D$53)</f>
        <v>7.8352941176470575E-7</v>
      </c>
      <c r="AC39" s="9">
        <f>$B39*('AEO Table 3'!AB$53/'AEO Table 3'!$D$53)</f>
        <v>7.8352941176470575E-7</v>
      </c>
      <c r="AD39" s="9">
        <f>$B39*('AEO Table 3'!AC$53/'AEO Table 3'!$D$53)</f>
        <v>7.8352941176470575E-7</v>
      </c>
      <c r="AE39" s="9">
        <f>$B39*('AEO Table 3'!AD$53/'AEO Table 3'!$D$53)</f>
        <v>7.8352941176470575E-7</v>
      </c>
      <c r="AF39" s="9">
        <f>$B39*('AEO Table 3'!AE$53/'AEO Table 3'!$D$53)</f>
        <v>7.8352941176470575E-7</v>
      </c>
      <c r="AG39" s="9">
        <f>$B39*('AEO Table 3'!AF$53/'AEO Table 3'!$D$53)</f>
        <v>7.9441176470588229E-7</v>
      </c>
      <c r="AH39" s="9">
        <f>$B39*('AEO Table 3'!AG$53/'AEO Table 3'!$D$53)</f>
        <v>7.9441176470588229E-7</v>
      </c>
      <c r="AI39" s="283">
        <f>$B39*('AEO Table 3'!AH$53/'AEO Table 3'!$D$53)</f>
        <v>7.9441176470588229E-7</v>
      </c>
    </row>
    <row r="40" spans="1:35" x14ac:dyDescent="0.45">
      <c r="A40" s="12" t="s">
        <v>272</v>
      </c>
      <c r="B40" s="272">
        <v>0</v>
      </c>
      <c r="C40" s="277">
        <f t="shared" si="20"/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281">
        <v>0</v>
      </c>
    </row>
    <row r="41" spans="1:35" x14ac:dyDescent="0.45">
      <c r="A41" s="12" t="s">
        <v>273</v>
      </c>
      <c r="B41" s="272">
        <v>0</v>
      </c>
      <c r="C41" s="277">
        <f t="shared" si="20"/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281">
        <v>0</v>
      </c>
    </row>
    <row r="42" spans="1:35" x14ac:dyDescent="0.45">
      <c r="A42" s="12" t="s">
        <v>274</v>
      </c>
      <c r="B42" s="272">
        <v>0</v>
      </c>
      <c r="C42" s="277">
        <f t="shared" si="20"/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281">
        <v>0</v>
      </c>
    </row>
    <row r="43" spans="1:35" x14ac:dyDescent="0.45">
      <c r="A43" s="12" t="s">
        <v>275</v>
      </c>
      <c r="B43" s="272">
        <v>0</v>
      </c>
      <c r="C43" s="277">
        <f t="shared" si="20"/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281">
        <v>0</v>
      </c>
    </row>
    <row r="44" spans="1:35" x14ac:dyDescent="0.45">
      <c r="A44" s="12" t="s">
        <v>276</v>
      </c>
      <c r="B44" s="272">
        <v>0</v>
      </c>
      <c r="C44" s="277">
        <f t="shared" si="20"/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281">
        <v>0</v>
      </c>
    </row>
    <row r="45" spans="1:35" x14ac:dyDescent="0.45">
      <c r="A45" s="12" t="s">
        <v>277</v>
      </c>
      <c r="B45" s="272">
        <f>B42</f>
        <v>0</v>
      </c>
      <c r="C45" s="277">
        <f t="shared" si="20"/>
        <v>0</v>
      </c>
      <c r="D45" s="11">
        <f t="shared" ref="D45" si="21">D42</f>
        <v>0</v>
      </c>
      <c r="E45" s="11">
        <f t="shared" ref="E45:F45" si="22">E42</f>
        <v>0</v>
      </c>
      <c r="F45" s="11">
        <f t="shared" si="22"/>
        <v>0</v>
      </c>
      <c r="G45" s="11">
        <f t="shared" ref="G45:AI45" si="23">G42</f>
        <v>0</v>
      </c>
      <c r="H45" s="11">
        <f t="shared" si="23"/>
        <v>0</v>
      </c>
      <c r="I45" s="11">
        <f t="shared" si="23"/>
        <v>0</v>
      </c>
      <c r="J45" s="11">
        <f t="shared" si="23"/>
        <v>0</v>
      </c>
      <c r="K45" s="11">
        <f t="shared" si="23"/>
        <v>0</v>
      </c>
      <c r="L45" s="11">
        <f t="shared" si="23"/>
        <v>0</v>
      </c>
      <c r="M45" s="11">
        <f t="shared" si="23"/>
        <v>0</v>
      </c>
      <c r="N45" s="11">
        <f t="shared" si="23"/>
        <v>0</v>
      </c>
      <c r="O45" s="11">
        <f t="shared" si="23"/>
        <v>0</v>
      </c>
      <c r="P45" s="11">
        <f t="shared" si="23"/>
        <v>0</v>
      </c>
      <c r="Q45" s="11">
        <f t="shared" si="23"/>
        <v>0</v>
      </c>
      <c r="R45" s="11">
        <f t="shared" si="23"/>
        <v>0</v>
      </c>
      <c r="S45" s="11">
        <f t="shared" si="23"/>
        <v>0</v>
      </c>
      <c r="T45" s="11">
        <f t="shared" si="23"/>
        <v>0</v>
      </c>
      <c r="U45" s="11">
        <f t="shared" si="23"/>
        <v>0</v>
      </c>
      <c r="V45" s="11">
        <f t="shared" si="23"/>
        <v>0</v>
      </c>
      <c r="W45" s="11">
        <f t="shared" si="23"/>
        <v>0</v>
      </c>
      <c r="X45" s="11">
        <f t="shared" si="23"/>
        <v>0</v>
      </c>
      <c r="Y45" s="11">
        <f t="shared" si="23"/>
        <v>0</v>
      </c>
      <c r="Z45" s="11">
        <f t="shared" si="23"/>
        <v>0</v>
      </c>
      <c r="AA45" s="11">
        <f t="shared" si="23"/>
        <v>0</v>
      </c>
      <c r="AB45" s="11">
        <f t="shared" si="23"/>
        <v>0</v>
      </c>
      <c r="AC45" s="11">
        <f t="shared" si="23"/>
        <v>0</v>
      </c>
      <c r="AD45" s="11">
        <f t="shared" si="23"/>
        <v>0</v>
      </c>
      <c r="AE45" s="11">
        <f t="shared" si="23"/>
        <v>0</v>
      </c>
      <c r="AF45" s="11">
        <f t="shared" si="23"/>
        <v>0</v>
      </c>
      <c r="AG45" s="11">
        <f t="shared" si="23"/>
        <v>0</v>
      </c>
      <c r="AH45" s="11">
        <f t="shared" si="23"/>
        <v>0</v>
      </c>
      <c r="AI45" s="281">
        <f t="shared" si="23"/>
        <v>0</v>
      </c>
    </row>
    <row r="46" spans="1:35" x14ac:dyDescent="0.45">
      <c r="B46" s="272"/>
      <c r="C46" s="27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5" s="268" customFormat="1" x14ac:dyDescent="0.45">
      <c r="A47" s="268" t="s">
        <v>1179</v>
      </c>
      <c r="B47" s="274"/>
      <c r="C47" s="279"/>
      <c r="AI47" s="274"/>
    </row>
    <row r="48" spans="1:35" x14ac:dyDescent="0.45">
      <c r="A48" s="12" t="s">
        <v>269</v>
      </c>
      <c r="B48" s="275">
        <v>2017</v>
      </c>
      <c r="C48" s="280">
        <v>2018</v>
      </c>
      <c r="D48" s="12">
        <v>2019</v>
      </c>
      <c r="E48" s="12">
        <v>2020</v>
      </c>
      <c r="F48" s="12">
        <v>2021</v>
      </c>
      <c r="G48" s="12">
        <v>2022</v>
      </c>
      <c r="H48" s="12">
        <v>2023</v>
      </c>
      <c r="I48" s="12">
        <v>2024</v>
      </c>
      <c r="J48" s="12">
        <v>2025</v>
      </c>
      <c r="K48" s="12">
        <v>2026</v>
      </c>
      <c r="L48" s="12">
        <v>2027</v>
      </c>
      <c r="M48" s="12">
        <v>2028</v>
      </c>
      <c r="N48" s="12">
        <v>2029</v>
      </c>
      <c r="O48" s="12">
        <v>2030</v>
      </c>
      <c r="P48" s="12">
        <v>2031</v>
      </c>
      <c r="Q48" s="12">
        <v>2032</v>
      </c>
      <c r="R48" s="12">
        <v>2033</v>
      </c>
      <c r="S48" s="12">
        <v>2034</v>
      </c>
      <c r="T48" s="12">
        <v>2035</v>
      </c>
      <c r="U48" s="12">
        <v>2036</v>
      </c>
      <c r="V48" s="12">
        <v>2037</v>
      </c>
      <c r="W48" s="12">
        <v>2038</v>
      </c>
      <c r="X48" s="12">
        <v>2039</v>
      </c>
      <c r="Y48" s="12">
        <v>2040</v>
      </c>
      <c r="Z48" s="12">
        <v>2041</v>
      </c>
      <c r="AA48" s="12">
        <v>2042</v>
      </c>
      <c r="AB48" s="12">
        <v>2043</v>
      </c>
      <c r="AC48" s="12">
        <v>2044</v>
      </c>
      <c r="AD48" s="12">
        <v>2045</v>
      </c>
      <c r="AE48" s="12">
        <v>2046</v>
      </c>
      <c r="AF48" s="12">
        <v>2047</v>
      </c>
      <c r="AG48" s="12">
        <v>2048</v>
      </c>
      <c r="AH48" s="12">
        <v>2049</v>
      </c>
      <c r="AI48" s="275">
        <v>2050</v>
      </c>
    </row>
    <row r="49" spans="1:35" x14ac:dyDescent="0.45">
      <c r="A49" s="12" t="s">
        <v>270</v>
      </c>
      <c r="B49" s="272">
        <v>0</v>
      </c>
      <c r="C49" s="277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281">
        <v>0</v>
      </c>
    </row>
    <row r="50" spans="1:35" x14ac:dyDescent="0.45">
      <c r="A50" s="12" t="s">
        <v>271</v>
      </c>
      <c r="B50" s="272">
        <v>0</v>
      </c>
      <c r="C50" s="277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281">
        <v>0</v>
      </c>
    </row>
    <row r="51" spans="1:35" x14ac:dyDescent="0.45">
      <c r="A51" s="12" t="s">
        <v>272</v>
      </c>
      <c r="B51" s="272">
        <v>0</v>
      </c>
      <c r="C51" s="277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281">
        <v>0</v>
      </c>
    </row>
    <row r="52" spans="1:35" x14ac:dyDescent="0.45">
      <c r="A52" s="12" t="s">
        <v>273</v>
      </c>
      <c r="B52" s="272">
        <v>0</v>
      </c>
      <c r="C52" s="277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281">
        <v>0</v>
      </c>
    </row>
    <row r="53" spans="1:35" x14ac:dyDescent="0.45">
      <c r="A53" s="12" t="s">
        <v>274</v>
      </c>
      <c r="B53" s="272">
        <v>0</v>
      </c>
      <c r="C53" s="277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281">
        <v>0</v>
      </c>
    </row>
    <row r="54" spans="1:35" x14ac:dyDescent="0.45">
      <c r="A54" s="12" t="s">
        <v>275</v>
      </c>
      <c r="B54" s="272">
        <v>0</v>
      </c>
      <c r="C54" s="277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281">
        <v>0</v>
      </c>
    </row>
    <row r="55" spans="1:35" x14ac:dyDescent="0.45">
      <c r="A55" s="12" t="s">
        <v>276</v>
      </c>
      <c r="B55" s="272">
        <v>0</v>
      </c>
      <c r="C55" s="277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281">
        <v>0</v>
      </c>
    </row>
    <row r="56" spans="1:35" x14ac:dyDescent="0.45">
      <c r="A56" s="12" t="s">
        <v>277</v>
      </c>
      <c r="B56" s="272">
        <f>B53</f>
        <v>0</v>
      </c>
      <c r="C56" s="277">
        <f t="shared" ref="C56:D56" si="24">C53</f>
        <v>0</v>
      </c>
      <c r="D56" s="11">
        <f t="shared" si="24"/>
        <v>0</v>
      </c>
      <c r="E56" s="11">
        <f t="shared" ref="E56:F56" si="25">E53</f>
        <v>0</v>
      </c>
      <c r="F56" s="11">
        <f t="shared" si="25"/>
        <v>0</v>
      </c>
      <c r="G56" s="11">
        <f t="shared" ref="G56:AI56" si="26">G53</f>
        <v>0</v>
      </c>
      <c r="H56" s="11">
        <f t="shared" si="26"/>
        <v>0</v>
      </c>
      <c r="I56" s="11">
        <f t="shared" si="26"/>
        <v>0</v>
      </c>
      <c r="J56" s="11">
        <f t="shared" si="26"/>
        <v>0</v>
      </c>
      <c r="K56" s="11">
        <f t="shared" si="26"/>
        <v>0</v>
      </c>
      <c r="L56" s="11">
        <f t="shared" si="26"/>
        <v>0</v>
      </c>
      <c r="M56" s="11">
        <f t="shared" si="26"/>
        <v>0</v>
      </c>
      <c r="N56" s="11">
        <f t="shared" si="26"/>
        <v>0</v>
      </c>
      <c r="O56" s="11">
        <f t="shared" si="26"/>
        <v>0</v>
      </c>
      <c r="P56" s="11">
        <f t="shared" si="26"/>
        <v>0</v>
      </c>
      <c r="Q56" s="11">
        <f t="shared" si="26"/>
        <v>0</v>
      </c>
      <c r="R56" s="11">
        <f t="shared" si="26"/>
        <v>0</v>
      </c>
      <c r="S56" s="11">
        <f t="shared" si="26"/>
        <v>0</v>
      </c>
      <c r="T56" s="11">
        <f t="shared" si="26"/>
        <v>0</v>
      </c>
      <c r="U56" s="11">
        <f t="shared" si="26"/>
        <v>0</v>
      </c>
      <c r="V56" s="11">
        <f t="shared" si="26"/>
        <v>0</v>
      </c>
      <c r="W56" s="11">
        <f t="shared" si="26"/>
        <v>0</v>
      </c>
      <c r="X56" s="11">
        <f t="shared" si="26"/>
        <v>0</v>
      </c>
      <c r="Y56" s="11">
        <f t="shared" si="26"/>
        <v>0</v>
      </c>
      <c r="Z56" s="11">
        <f t="shared" si="26"/>
        <v>0</v>
      </c>
      <c r="AA56" s="11">
        <f t="shared" si="26"/>
        <v>0</v>
      </c>
      <c r="AB56" s="11">
        <f t="shared" si="26"/>
        <v>0</v>
      </c>
      <c r="AC56" s="11">
        <f t="shared" si="26"/>
        <v>0</v>
      </c>
      <c r="AD56" s="11">
        <f t="shared" si="26"/>
        <v>0</v>
      </c>
      <c r="AE56" s="11">
        <f t="shared" si="26"/>
        <v>0</v>
      </c>
      <c r="AF56" s="11">
        <f t="shared" si="26"/>
        <v>0</v>
      </c>
      <c r="AG56" s="11">
        <f t="shared" si="26"/>
        <v>0</v>
      </c>
      <c r="AH56" s="11">
        <f t="shared" si="26"/>
        <v>0</v>
      </c>
      <c r="AI56" s="281">
        <f t="shared" si="26"/>
        <v>0</v>
      </c>
    </row>
    <row r="57" spans="1:35" s="268" customFormat="1" x14ac:dyDescent="0.45">
      <c r="A57" s="268" t="s">
        <v>1180</v>
      </c>
      <c r="B57" s="274"/>
      <c r="C57" s="279"/>
      <c r="AI57" s="274"/>
    </row>
    <row r="58" spans="1:35" x14ac:dyDescent="0.45">
      <c r="A58" s="12" t="s">
        <v>269</v>
      </c>
      <c r="B58" s="275">
        <v>2017</v>
      </c>
      <c r="C58" s="280">
        <v>2018</v>
      </c>
      <c r="D58" s="12">
        <v>2019</v>
      </c>
      <c r="E58" s="12">
        <v>2020</v>
      </c>
      <c r="F58" s="12">
        <v>2021</v>
      </c>
      <c r="G58" s="12">
        <v>2022</v>
      </c>
      <c r="H58" s="12">
        <v>2023</v>
      </c>
      <c r="I58" s="12">
        <v>2024</v>
      </c>
      <c r="J58" s="12">
        <v>2025</v>
      </c>
      <c r="K58" s="12">
        <v>2026</v>
      </c>
      <c r="L58" s="12">
        <v>2027</v>
      </c>
      <c r="M58" s="12">
        <v>2028</v>
      </c>
      <c r="N58" s="12">
        <v>2029</v>
      </c>
      <c r="O58" s="12">
        <v>2030</v>
      </c>
      <c r="P58" s="12">
        <v>2031</v>
      </c>
      <c r="Q58" s="12">
        <v>2032</v>
      </c>
      <c r="R58" s="12">
        <v>2033</v>
      </c>
      <c r="S58" s="12">
        <v>2034</v>
      </c>
      <c r="T58" s="12">
        <v>2035</v>
      </c>
      <c r="U58" s="12">
        <v>2036</v>
      </c>
      <c r="V58" s="12">
        <v>2037</v>
      </c>
      <c r="W58" s="12">
        <v>2038</v>
      </c>
      <c r="X58" s="12">
        <v>2039</v>
      </c>
      <c r="Y58" s="12">
        <v>2040</v>
      </c>
      <c r="Z58" s="12">
        <v>2041</v>
      </c>
      <c r="AA58" s="12">
        <v>2042</v>
      </c>
      <c r="AB58" s="12">
        <v>2043</v>
      </c>
      <c r="AC58" s="12">
        <v>2044</v>
      </c>
      <c r="AD58" s="12">
        <v>2045</v>
      </c>
      <c r="AE58" s="12">
        <v>2046</v>
      </c>
      <c r="AF58" s="12">
        <v>2047</v>
      </c>
      <c r="AG58" s="12">
        <v>2048</v>
      </c>
      <c r="AH58" s="12">
        <v>2049</v>
      </c>
      <c r="AI58" s="275">
        <v>2050</v>
      </c>
    </row>
    <row r="59" spans="1:35" x14ac:dyDescent="0.45">
      <c r="A59" s="12" t="s">
        <v>270</v>
      </c>
      <c r="B59" s="272">
        <v>0</v>
      </c>
      <c r="C59" s="277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281">
        <v>0</v>
      </c>
    </row>
    <row r="60" spans="1:35" x14ac:dyDescent="0.45">
      <c r="A60" s="12" t="s">
        <v>271</v>
      </c>
      <c r="B60" s="272">
        <v>0</v>
      </c>
      <c r="C60" s="277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281">
        <v>0</v>
      </c>
    </row>
    <row r="61" spans="1:35" x14ac:dyDescent="0.45">
      <c r="A61" s="12" t="s">
        <v>272</v>
      </c>
      <c r="B61" s="272">
        <v>0</v>
      </c>
      <c r="C61" s="277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281">
        <v>0</v>
      </c>
    </row>
    <row r="62" spans="1:35" x14ac:dyDescent="0.45">
      <c r="A62" s="12" t="s">
        <v>273</v>
      </c>
      <c r="B62" s="272">
        <v>0</v>
      </c>
      <c r="C62" s="277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281">
        <v>0</v>
      </c>
    </row>
    <row r="63" spans="1:35" x14ac:dyDescent="0.45">
      <c r="A63" s="12" t="s">
        <v>274</v>
      </c>
      <c r="B63" s="272">
        <v>0</v>
      </c>
      <c r="C63" s="277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281">
        <v>0</v>
      </c>
    </row>
    <row r="64" spans="1:35" x14ac:dyDescent="0.45">
      <c r="A64" s="12" t="s">
        <v>275</v>
      </c>
      <c r="B64" s="272">
        <v>0</v>
      </c>
      <c r="C64" s="277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281">
        <v>0</v>
      </c>
    </row>
    <row r="65" spans="1:35" x14ac:dyDescent="0.45">
      <c r="A65" s="12" t="s">
        <v>276</v>
      </c>
      <c r="B65" s="272">
        <v>0</v>
      </c>
      <c r="C65" s="277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281">
        <v>0</v>
      </c>
    </row>
    <row r="66" spans="1:35" x14ac:dyDescent="0.45">
      <c r="A66" s="12" t="s">
        <v>277</v>
      </c>
      <c r="B66" s="272">
        <f>B63</f>
        <v>0</v>
      </c>
      <c r="C66" s="277">
        <f t="shared" ref="C66:D66" si="27">C63</f>
        <v>0</v>
      </c>
      <c r="D66" s="11">
        <f t="shared" si="27"/>
        <v>0</v>
      </c>
      <c r="E66" s="11">
        <f t="shared" ref="E66:F66" si="28">E63</f>
        <v>0</v>
      </c>
      <c r="F66" s="11">
        <f t="shared" si="28"/>
        <v>0</v>
      </c>
      <c r="G66" s="11">
        <f t="shared" ref="G66:AI66" si="29">G63</f>
        <v>0</v>
      </c>
      <c r="H66" s="11">
        <f t="shared" si="29"/>
        <v>0</v>
      </c>
      <c r="I66" s="11">
        <f t="shared" si="29"/>
        <v>0</v>
      </c>
      <c r="J66" s="11">
        <f t="shared" si="29"/>
        <v>0</v>
      </c>
      <c r="K66" s="11">
        <f t="shared" si="29"/>
        <v>0</v>
      </c>
      <c r="L66" s="11">
        <f t="shared" si="29"/>
        <v>0</v>
      </c>
      <c r="M66" s="11">
        <f t="shared" si="29"/>
        <v>0</v>
      </c>
      <c r="N66" s="11">
        <f t="shared" si="29"/>
        <v>0</v>
      </c>
      <c r="O66" s="11">
        <f t="shared" si="29"/>
        <v>0</v>
      </c>
      <c r="P66" s="11">
        <f t="shared" si="29"/>
        <v>0</v>
      </c>
      <c r="Q66" s="11">
        <f t="shared" si="29"/>
        <v>0</v>
      </c>
      <c r="R66" s="11">
        <f t="shared" si="29"/>
        <v>0</v>
      </c>
      <c r="S66" s="11">
        <f t="shared" si="29"/>
        <v>0</v>
      </c>
      <c r="T66" s="11">
        <f t="shared" si="29"/>
        <v>0</v>
      </c>
      <c r="U66" s="11">
        <f t="shared" si="29"/>
        <v>0</v>
      </c>
      <c r="V66" s="11">
        <f t="shared" si="29"/>
        <v>0</v>
      </c>
      <c r="W66" s="11">
        <f t="shared" si="29"/>
        <v>0</v>
      </c>
      <c r="X66" s="11">
        <f t="shared" si="29"/>
        <v>0</v>
      </c>
      <c r="Y66" s="11">
        <f t="shared" si="29"/>
        <v>0</v>
      </c>
      <c r="Z66" s="11">
        <f t="shared" si="29"/>
        <v>0</v>
      </c>
      <c r="AA66" s="11">
        <f t="shared" si="29"/>
        <v>0</v>
      </c>
      <c r="AB66" s="11">
        <f t="shared" si="29"/>
        <v>0</v>
      </c>
      <c r="AC66" s="11">
        <f t="shared" si="29"/>
        <v>0</v>
      </c>
      <c r="AD66" s="11">
        <f t="shared" si="29"/>
        <v>0</v>
      </c>
      <c r="AE66" s="11">
        <f t="shared" si="29"/>
        <v>0</v>
      </c>
      <c r="AF66" s="11">
        <f t="shared" si="29"/>
        <v>0</v>
      </c>
      <c r="AG66" s="11">
        <f t="shared" si="29"/>
        <v>0</v>
      </c>
      <c r="AH66" s="11">
        <f t="shared" si="29"/>
        <v>0</v>
      </c>
      <c r="AI66" s="281">
        <f t="shared" si="29"/>
        <v>0</v>
      </c>
    </row>
    <row r="67" spans="1:35" s="268" customFormat="1" x14ac:dyDescent="0.45">
      <c r="A67" s="268" t="s">
        <v>1181</v>
      </c>
      <c r="B67" s="274"/>
      <c r="C67" s="279"/>
      <c r="AI67" s="274"/>
    </row>
    <row r="68" spans="1:35" x14ac:dyDescent="0.45">
      <c r="A68" s="12" t="s">
        <v>269</v>
      </c>
      <c r="B68" s="275">
        <v>2017</v>
      </c>
      <c r="C68" s="280">
        <v>2018</v>
      </c>
      <c r="D68" s="12">
        <v>2019</v>
      </c>
      <c r="E68" s="12">
        <v>2020</v>
      </c>
      <c r="F68" s="12">
        <v>2021</v>
      </c>
      <c r="G68" s="12">
        <v>2022</v>
      </c>
      <c r="H68" s="12">
        <v>2023</v>
      </c>
      <c r="I68" s="12">
        <v>2024</v>
      </c>
      <c r="J68" s="12">
        <v>2025</v>
      </c>
      <c r="K68" s="12">
        <v>2026</v>
      </c>
      <c r="L68" s="12">
        <v>2027</v>
      </c>
      <c r="M68" s="12">
        <v>2028</v>
      </c>
      <c r="N68" s="12">
        <v>2029</v>
      </c>
      <c r="O68" s="12">
        <v>2030</v>
      </c>
      <c r="P68" s="12">
        <v>2031</v>
      </c>
      <c r="Q68" s="12">
        <v>2032</v>
      </c>
      <c r="R68" s="12">
        <v>2033</v>
      </c>
      <c r="S68" s="12">
        <v>2034</v>
      </c>
      <c r="T68" s="12">
        <v>2035</v>
      </c>
      <c r="U68" s="12">
        <v>2036</v>
      </c>
      <c r="V68" s="12">
        <v>2037</v>
      </c>
      <c r="W68" s="12">
        <v>2038</v>
      </c>
      <c r="X68" s="12">
        <v>2039</v>
      </c>
      <c r="Y68" s="12">
        <v>2040</v>
      </c>
      <c r="Z68" s="12">
        <v>2041</v>
      </c>
      <c r="AA68" s="12">
        <v>2042</v>
      </c>
      <c r="AB68" s="12">
        <v>2043</v>
      </c>
      <c r="AC68" s="12">
        <v>2044</v>
      </c>
      <c r="AD68" s="12">
        <v>2045</v>
      </c>
      <c r="AE68" s="12">
        <v>2046</v>
      </c>
      <c r="AF68" s="12">
        <v>2047</v>
      </c>
      <c r="AG68" s="12">
        <v>2048</v>
      </c>
      <c r="AH68" s="12">
        <v>2049</v>
      </c>
      <c r="AI68" s="275">
        <v>2050</v>
      </c>
    </row>
    <row r="69" spans="1:35" x14ac:dyDescent="0.45">
      <c r="A69" s="12" t="s">
        <v>270</v>
      </c>
      <c r="B69" s="272">
        <v>0</v>
      </c>
      <c r="C69" s="277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281">
        <v>0</v>
      </c>
    </row>
    <row r="70" spans="1:35" x14ac:dyDescent="0.45">
      <c r="A70" s="12" t="s">
        <v>271</v>
      </c>
      <c r="B70" s="272">
        <v>0</v>
      </c>
      <c r="C70" s="277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281">
        <v>0</v>
      </c>
    </row>
    <row r="71" spans="1:35" x14ac:dyDescent="0.45">
      <c r="A71" s="12" t="s">
        <v>272</v>
      </c>
      <c r="B71" s="272">
        <v>0</v>
      </c>
      <c r="C71" s="277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281">
        <v>0</v>
      </c>
    </row>
    <row r="72" spans="1:35" x14ac:dyDescent="0.45">
      <c r="A72" s="12" t="s">
        <v>273</v>
      </c>
      <c r="B72" s="272">
        <v>0</v>
      </c>
      <c r="C72" s="277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281">
        <v>0</v>
      </c>
    </row>
    <row r="73" spans="1:35" x14ac:dyDescent="0.45">
      <c r="A73" s="12" t="s">
        <v>274</v>
      </c>
      <c r="B73" s="272">
        <v>0</v>
      </c>
      <c r="C73" s="277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281">
        <v>0</v>
      </c>
    </row>
    <row r="74" spans="1:35" x14ac:dyDescent="0.45">
      <c r="A74" s="12" t="s">
        <v>275</v>
      </c>
      <c r="B74" s="272">
        <v>0</v>
      </c>
      <c r="C74" s="277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281">
        <v>0</v>
      </c>
    </row>
    <row r="75" spans="1:35" x14ac:dyDescent="0.45">
      <c r="A75" s="12" t="s">
        <v>276</v>
      </c>
      <c r="B75" s="272">
        <v>0</v>
      </c>
      <c r="C75" s="277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281">
        <v>0</v>
      </c>
    </row>
    <row r="76" spans="1:35" x14ac:dyDescent="0.45">
      <c r="A76" s="12" t="s">
        <v>277</v>
      </c>
      <c r="B76" s="272">
        <f>B73</f>
        <v>0</v>
      </c>
      <c r="C76" s="277">
        <f t="shared" ref="C76:D76" si="30">C73</f>
        <v>0</v>
      </c>
      <c r="D76" s="11">
        <f t="shared" si="30"/>
        <v>0</v>
      </c>
      <c r="E76" s="11">
        <f t="shared" ref="E76:F76" si="31">E73</f>
        <v>0</v>
      </c>
      <c r="F76" s="11">
        <f t="shared" si="31"/>
        <v>0</v>
      </c>
      <c r="G76" s="11">
        <f t="shared" ref="G76:AI76" si="32">G73</f>
        <v>0</v>
      </c>
      <c r="H76" s="11">
        <f t="shared" si="32"/>
        <v>0</v>
      </c>
      <c r="I76" s="11">
        <f t="shared" si="32"/>
        <v>0</v>
      </c>
      <c r="J76" s="11">
        <f t="shared" si="32"/>
        <v>0</v>
      </c>
      <c r="K76" s="11">
        <f t="shared" si="32"/>
        <v>0</v>
      </c>
      <c r="L76" s="11">
        <f t="shared" si="32"/>
        <v>0</v>
      </c>
      <c r="M76" s="11">
        <f t="shared" si="32"/>
        <v>0</v>
      </c>
      <c r="N76" s="11">
        <f t="shared" si="32"/>
        <v>0</v>
      </c>
      <c r="O76" s="11">
        <f t="shared" si="32"/>
        <v>0</v>
      </c>
      <c r="P76" s="11">
        <f t="shared" si="32"/>
        <v>0</v>
      </c>
      <c r="Q76" s="11">
        <f t="shared" si="32"/>
        <v>0</v>
      </c>
      <c r="R76" s="11">
        <f t="shared" si="32"/>
        <v>0</v>
      </c>
      <c r="S76" s="11">
        <f t="shared" si="32"/>
        <v>0</v>
      </c>
      <c r="T76" s="11">
        <f t="shared" si="32"/>
        <v>0</v>
      </c>
      <c r="U76" s="11">
        <f t="shared" si="32"/>
        <v>0</v>
      </c>
      <c r="V76" s="11">
        <f t="shared" si="32"/>
        <v>0</v>
      </c>
      <c r="W76" s="11">
        <f t="shared" si="32"/>
        <v>0</v>
      </c>
      <c r="X76" s="11">
        <f t="shared" si="32"/>
        <v>0</v>
      </c>
      <c r="Y76" s="11">
        <f t="shared" si="32"/>
        <v>0</v>
      </c>
      <c r="Z76" s="11">
        <f t="shared" si="32"/>
        <v>0</v>
      </c>
      <c r="AA76" s="11">
        <f t="shared" si="32"/>
        <v>0</v>
      </c>
      <c r="AB76" s="11">
        <f t="shared" si="32"/>
        <v>0</v>
      </c>
      <c r="AC76" s="11">
        <f t="shared" si="32"/>
        <v>0</v>
      </c>
      <c r="AD76" s="11">
        <f t="shared" si="32"/>
        <v>0</v>
      </c>
      <c r="AE76" s="11">
        <f t="shared" si="32"/>
        <v>0</v>
      </c>
      <c r="AF76" s="11">
        <f t="shared" si="32"/>
        <v>0</v>
      </c>
      <c r="AG76" s="11">
        <f t="shared" si="32"/>
        <v>0</v>
      </c>
      <c r="AH76" s="11">
        <f t="shared" si="32"/>
        <v>0</v>
      </c>
      <c r="AI76" s="281">
        <f t="shared" si="32"/>
        <v>0</v>
      </c>
    </row>
    <row r="77" spans="1:35" s="268" customFormat="1" x14ac:dyDescent="0.45">
      <c r="A77" s="268" t="s">
        <v>1182</v>
      </c>
      <c r="B77" s="274"/>
      <c r="C77" s="279"/>
      <c r="AI77" s="274"/>
    </row>
    <row r="78" spans="1:35" x14ac:dyDescent="0.45">
      <c r="A78" s="12" t="s">
        <v>269</v>
      </c>
      <c r="B78" s="275">
        <v>2017</v>
      </c>
      <c r="C78" s="280">
        <v>2018</v>
      </c>
      <c r="D78" s="12">
        <v>2019</v>
      </c>
      <c r="E78" s="12">
        <v>2020</v>
      </c>
      <c r="F78" s="12">
        <v>2021</v>
      </c>
      <c r="G78" s="12">
        <v>2022</v>
      </c>
      <c r="H78" s="12">
        <v>2023</v>
      </c>
      <c r="I78" s="12">
        <v>2024</v>
      </c>
      <c r="J78" s="12">
        <v>2025</v>
      </c>
      <c r="K78" s="12">
        <v>2026</v>
      </c>
      <c r="L78" s="12">
        <v>2027</v>
      </c>
      <c r="M78" s="12">
        <v>2028</v>
      </c>
      <c r="N78" s="12">
        <v>2029</v>
      </c>
      <c r="O78" s="12">
        <v>2030</v>
      </c>
      <c r="P78" s="12">
        <v>2031</v>
      </c>
      <c r="Q78" s="12">
        <v>2032</v>
      </c>
      <c r="R78" s="12">
        <v>2033</v>
      </c>
      <c r="S78" s="12">
        <v>2034</v>
      </c>
      <c r="T78" s="12">
        <v>2035</v>
      </c>
      <c r="U78" s="12">
        <v>2036</v>
      </c>
      <c r="V78" s="12">
        <v>2037</v>
      </c>
      <c r="W78" s="12">
        <v>2038</v>
      </c>
      <c r="X78" s="12">
        <v>2039</v>
      </c>
      <c r="Y78" s="12">
        <v>2040</v>
      </c>
      <c r="Z78" s="12">
        <v>2041</v>
      </c>
      <c r="AA78" s="12">
        <v>2042</v>
      </c>
      <c r="AB78" s="12">
        <v>2043</v>
      </c>
      <c r="AC78" s="12">
        <v>2044</v>
      </c>
      <c r="AD78" s="12">
        <v>2045</v>
      </c>
      <c r="AE78" s="12">
        <v>2046</v>
      </c>
      <c r="AF78" s="12">
        <v>2047</v>
      </c>
      <c r="AG78" s="12">
        <v>2048</v>
      </c>
      <c r="AH78" s="12">
        <v>2049</v>
      </c>
      <c r="AI78" s="275">
        <v>2050</v>
      </c>
    </row>
    <row r="79" spans="1:35" x14ac:dyDescent="0.45">
      <c r="A79" s="12" t="s">
        <v>270</v>
      </c>
      <c r="B79" s="272">
        <v>0</v>
      </c>
      <c r="C79" s="277">
        <f>B79</f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281">
        <v>0</v>
      </c>
    </row>
    <row r="80" spans="1:35" x14ac:dyDescent="0.45">
      <c r="A80" s="12" t="s">
        <v>271</v>
      </c>
      <c r="B80" s="273">
        <f>'Start Year Prices'!C$6</f>
        <v>3.2223799272623401E-6</v>
      </c>
      <c r="C80" s="278">
        <f t="shared" ref="C80:C86" si="33">B80</f>
        <v>3.2223799272623401E-6</v>
      </c>
      <c r="D80" s="9">
        <f t="shared" ref="D80:E83" si="34">C80</f>
        <v>3.2223799272623401E-6</v>
      </c>
      <c r="E80" s="9">
        <f t="shared" si="34"/>
        <v>3.2223799272623401E-6</v>
      </c>
      <c r="F80" s="9">
        <f t="shared" ref="F80:F83" si="35">E80</f>
        <v>3.2223799272623401E-6</v>
      </c>
      <c r="G80" s="9">
        <f t="shared" ref="G80:G83" si="36">F80</f>
        <v>3.2223799272623401E-6</v>
      </c>
      <c r="H80" s="9">
        <f t="shared" ref="H80:H83" si="37">G80</f>
        <v>3.2223799272623401E-6</v>
      </c>
      <c r="I80" s="9">
        <f t="shared" ref="I80:I83" si="38">H80</f>
        <v>3.2223799272623401E-6</v>
      </c>
      <c r="J80" s="9">
        <f t="shared" ref="J80:J83" si="39">I80</f>
        <v>3.2223799272623401E-6</v>
      </c>
      <c r="K80" s="9">
        <f t="shared" ref="K80:K83" si="40">J80</f>
        <v>3.2223799272623401E-6</v>
      </c>
      <c r="L80" s="9">
        <f t="shared" ref="L80:L83" si="41">K80</f>
        <v>3.2223799272623401E-6</v>
      </c>
      <c r="M80" s="9">
        <f t="shared" ref="M80:M83" si="42">L80</f>
        <v>3.2223799272623401E-6</v>
      </c>
      <c r="N80" s="9">
        <f t="shared" ref="N80:N83" si="43">M80</f>
        <v>3.2223799272623401E-6</v>
      </c>
      <c r="O80" s="9">
        <f t="shared" ref="O80:O83" si="44">N80</f>
        <v>3.2223799272623401E-6</v>
      </c>
      <c r="P80" s="9">
        <f t="shared" ref="P80:P83" si="45">O80</f>
        <v>3.2223799272623401E-6</v>
      </c>
      <c r="Q80" s="9">
        <f t="shared" ref="Q80:Q83" si="46">P80</f>
        <v>3.2223799272623401E-6</v>
      </c>
      <c r="R80" s="9">
        <f t="shared" ref="R80:R83" si="47">Q80</f>
        <v>3.2223799272623401E-6</v>
      </c>
      <c r="S80" s="9">
        <f t="shared" ref="S80:S83" si="48">R80</f>
        <v>3.2223799272623401E-6</v>
      </c>
      <c r="T80" s="9">
        <f t="shared" ref="T80:T83" si="49">S80</f>
        <v>3.2223799272623401E-6</v>
      </c>
      <c r="U80" s="9">
        <f t="shared" ref="U80:U83" si="50">T80</f>
        <v>3.2223799272623401E-6</v>
      </c>
      <c r="V80" s="9">
        <f t="shared" ref="V80:V83" si="51">U80</f>
        <v>3.2223799272623401E-6</v>
      </c>
      <c r="W80" s="9">
        <f t="shared" ref="W80:W83" si="52">V80</f>
        <v>3.2223799272623401E-6</v>
      </c>
      <c r="X80" s="9">
        <f t="shared" ref="X80:X83" si="53">W80</f>
        <v>3.2223799272623401E-6</v>
      </c>
      <c r="Y80" s="9">
        <f t="shared" ref="Y80:Y83" si="54">X80</f>
        <v>3.2223799272623401E-6</v>
      </c>
      <c r="Z80" s="9">
        <f t="shared" ref="Z80:Z83" si="55">Y80</f>
        <v>3.2223799272623401E-6</v>
      </c>
      <c r="AA80" s="9">
        <f t="shared" ref="AA80:AA83" si="56">Z80</f>
        <v>3.2223799272623401E-6</v>
      </c>
      <c r="AB80" s="9">
        <f t="shared" ref="AB80:AB83" si="57">AA80</f>
        <v>3.2223799272623401E-6</v>
      </c>
      <c r="AC80" s="9">
        <f t="shared" ref="AC80:AC83" si="58">AB80</f>
        <v>3.2223799272623401E-6</v>
      </c>
      <c r="AD80" s="9">
        <f t="shared" ref="AD80:AD83" si="59">AC80</f>
        <v>3.2223799272623401E-6</v>
      </c>
      <c r="AE80" s="9">
        <f t="shared" ref="AE80:AE83" si="60">AD80</f>
        <v>3.2223799272623401E-6</v>
      </c>
      <c r="AF80" s="9">
        <f t="shared" ref="AF80:AF83" si="61">AE80</f>
        <v>3.2223799272623401E-6</v>
      </c>
      <c r="AG80" s="9">
        <f t="shared" ref="AG80:AG83" si="62">AF80</f>
        <v>3.2223799272623401E-6</v>
      </c>
      <c r="AH80" s="9">
        <f t="shared" ref="AH80:AH83" si="63">AG80</f>
        <v>3.2223799272623401E-6</v>
      </c>
      <c r="AI80" s="283">
        <f t="shared" ref="AI80:AI83" si="64">AH80</f>
        <v>3.2223799272623401E-6</v>
      </c>
    </row>
    <row r="81" spans="1:35" x14ac:dyDescent="0.45">
      <c r="A81" s="12" t="s">
        <v>272</v>
      </c>
      <c r="B81" s="273">
        <f>'Start Year Prices'!D$6</f>
        <v>3.2223799272623401E-6</v>
      </c>
      <c r="C81" s="278">
        <f t="shared" si="33"/>
        <v>3.2223799272623401E-6</v>
      </c>
      <c r="D81" s="9">
        <f t="shared" si="34"/>
        <v>3.2223799272623401E-6</v>
      </c>
      <c r="E81" s="9">
        <f t="shared" si="34"/>
        <v>3.2223799272623401E-6</v>
      </c>
      <c r="F81" s="9">
        <f t="shared" si="35"/>
        <v>3.2223799272623401E-6</v>
      </c>
      <c r="G81" s="9">
        <f t="shared" si="36"/>
        <v>3.2223799272623401E-6</v>
      </c>
      <c r="H81" s="9">
        <f t="shared" si="37"/>
        <v>3.2223799272623401E-6</v>
      </c>
      <c r="I81" s="9">
        <f t="shared" si="38"/>
        <v>3.2223799272623401E-6</v>
      </c>
      <c r="J81" s="9">
        <f t="shared" si="39"/>
        <v>3.2223799272623401E-6</v>
      </c>
      <c r="K81" s="9">
        <f t="shared" si="40"/>
        <v>3.2223799272623401E-6</v>
      </c>
      <c r="L81" s="9">
        <f t="shared" si="41"/>
        <v>3.2223799272623401E-6</v>
      </c>
      <c r="M81" s="9">
        <f t="shared" si="42"/>
        <v>3.2223799272623401E-6</v>
      </c>
      <c r="N81" s="9">
        <f t="shared" si="43"/>
        <v>3.2223799272623401E-6</v>
      </c>
      <c r="O81" s="9">
        <f t="shared" si="44"/>
        <v>3.2223799272623401E-6</v>
      </c>
      <c r="P81" s="9">
        <f t="shared" si="45"/>
        <v>3.2223799272623401E-6</v>
      </c>
      <c r="Q81" s="9">
        <f t="shared" si="46"/>
        <v>3.2223799272623401E-6</v>
      </c>
      <c r="R81" s="9">
        <f t="shared" si="47"/>
        <v>3.2223799272623401E-6</v>
      </c>
      <c r="S81" s="9">
        <f t="shared" si="48"/>
        <v>3.2223799272623401E-6</v>
      </c>
      <c r="T81" s="9">
        <f t="shared" si="49"/>
        <v>3.2223799272623401E-6</v>
      </c>
      <c r="U81" s="9">
        <f t="shared" si="50"/>
        <v>3.2223799272623401E-6</v>
      </c>
      <c r="V81" s="9">
        <f t="shared" si="51"/>
        <v>3.2223799272623401E-6</v>
      </c>
      <c r="W81" s="9">
        <f t="shared" si="52"/>
        <v>3.2223799272623401E-6</v>
      </c>
      <c r="X81" s="9">
        <f t="shared" si="53"/>
        <v>3.2223799272623401E-6</v>
      </c>
      <c r="Y81" s="9">
        <f t="shared" si="54"/>
        <v>3.2223799272623401E-6</v>
      </c>
      <c r="Z81" s="9">
        <f t="shared" si="55"/>
        <v>3.2223799272623401E-6</v>
      </c>
      <c r="AA81" s="9">
        <f t="shared" si="56"/>
        <v>3.2223799272623401E-6</v>
      </c>
      <c r="AB81" s="9">
        <f t="shared" si="57"/>
        <v>3.2223799272623401E-6</v>
      </c>
      <c r="AC81" s="9">
        <f t="shared" si="58"/>
        <v>3.2223799272623401E-6</v>
      </c>
      <c r="AD81" s="9">
        <f t="shared" si="59"/>
        <v>3.2223799272623401E-6</v>
      </c>
      <c r="AE81" s="9">
        <f t="shared" si="60"/>
        <v>3.2223799272623401E-6</v>
      </c>
      <c r="AF81" s="9">
        <f t="shared" si="61"/>
        <v>3.2223799272623401E-6</v>
      </c>
      <c r="AG81" s="9">
        <f t="shared" si="62"/>
        <v>3.2223799272623401E-6</v>
      </c>
      <c r="AH81" s="9">
        <f t="shared" si="63"/>
        <v>3.2223799272623401E-6</v>
      </c>
      <c r="AI81" s="283">
        <f t="shared" si="64"/>
        <v>3.2223799272623401E-6</v>
      </c>
    </row>
    <row r="82" spans="1:35" x14ac:dyDescent="0.45">
      <c r="A82" s="12" t="s">
        <v>273</v>
      </c>
      <c r="B82" s="273">
        <f>'Start Year Prices'!C$6</f>
        <v>3.2223799272623401E-6</v>
      </c>
      <c r="C82" s="278">
        <f t="shared" si="33"/>
        <v>3.2223799272623401E-6</v>
      </c>
      <c r="D82" s="9">
        <f t="shared" si="34"/>
        <v>3.2223799272623401E-6</v>
      </c>
      <c r="E82" s="9">
        <f t="shared" si="34"/>
        <v>3.2223799272623401E-6</v>
      </c>
      <c r="F82" s="9">
        <f t="shared" si="35"/>
        <v>3.2223799272623401E-6</v>
      </c>
      <c r="G82" s="9">
        <f t="shared" si="36"/>
        <v>3.2223799272623401E-6</v>
      </c>
      <c r="H82" s="9">
        <f t="shared" si="37"/>
        <v>3.2223799272623401E-6</v>
      </c>
      <c r="I82" s="9">
        <f t="shared" si="38"/>
        <v>3.2223799272623401E-6</v>
      </c>
      <c r="J82" s="9">
        <f t="shared" si="39"/>
        <v>3.2223799272623401E-6</v>
      </c>
      <c r="K82" s="9">
        <f t="shared" si="40"/>
        <v>3.2223799272623401E-6</v>
      </c>
      <c r="L82" s="9">
        <f t="shared" si="41"/>
        <v>3.2223799272623401E-6</v>
      </c>
      <c r="M82" s="9">
        <f t="shared" si="42"/>
        <v>3.2223799272623401E-6</v>
      </c>
      <c r="N82" s="9">
        <f t="shared" si="43"/>
        <v>3.2223799272623401E-6</v>
      </c>
      <c r="O82" s="9">
        <f t="shared" si="44"/>
        <v>3.2223799272623401E-6</v>
      </c>
      <c r="P82" s="9">
        <f t="shared" si="45"/>
        <v>3.2223799272623401E-6</v>
      </c>
      <c r="Q82" s="9">
        <f t="shared" si="46"/>
        <v>3.2223799272623401E-6</v>
      </c>
      <c r="R82" s="9">
        <f t="shared" si="47"/>
        <v>3.2223799272623401E-6</v>
      </c>
      <c r="S82" s="9">
        <f t="shared" si="48"/>
        <v>3.2223799272623401E-6</v>
      </c>
      <c r="T82" s="9">
        <f t="shared" si="49"/>
        <v>3.2223799272623401E-6</v>
      </c>
      <c r="U82" s="9">
        <f t="shared" si="50"/>
        <v>3.2223799272623401E-6</v>
      </c>
      <c r="V82" s="9">
        <f t="shared" si="51"/>
        <v>3.2223799272623401E-6</v>
      </c>
      <c r="W82" s="9">
        <f t="shared" si="52"/>
        <v>3.2223799272623401E-6</v>
      </c>
      <c r="X82" s="9">
        <f t="shared" si="53"/>
        <v>3.2223799272623401E-6</v>
      </c>
      <c r="Y82" s="9">
        <f t="shared" si="54"/>
        <v>3.2223799272623401E-6</v>
      </c>
      <c r="Z82" s="9">
        <f t="shared" si="55"/>
        <v>3.2223799272623401E-6</v>
      </c>
      <c r="AA82" s="9">
        <f t="shared" si="56"/>
        <v>3.2223799272623401E-6</v>
      </c>
      <c r="AB82" s="9">
        <f t="shared" si="57"/>
        <v>3.2223799272623401E-6</v>
      </c>
      <c r="AC82" s="9">
        <f t="shared" si="58"/>
        <v>3.2223799272623401E-6</v>
      </c>
      <c r="AD82" s="9">
        <f t="shared" si="59"/>
        <v>3.2223799272623401E-6</v>
      </c>
      <c r="AE82" s="9">
        <f t="shared" si="60"/>
        <v>3.2223799272623401E-6</v>
      </c>
      <c r="AF82" s="9">
        <f t="shared" si="61"/>
        <v>3.2223799272623401E-6</v>
      </c>
      <c r="AG82" s="9">
        <f t="shared" si="62"/>
        <v>3.2223799272623401E-6</v>
      </c>
      <c r="AH82" s="9">
        <f t="shared" si="63"/>
        <v>3.2223799272623401E-6</v>
      </c>
      <c r="AI82" s="283">
        <f t="shared" si="64"/>
        <v>3.2223799272623401E-6</v>
      </c>
    </row>
    <row r="83" spans="1:35" x14ac:dyDescent="0.45">
      <c r="A83" s="12" t="s">
        <v>274</v>
      </c>
      <c r="B83" s="273">
        <f>'Start Year Prices'!F$6</f>
        <v>3.2223799272623401E-6</v>
      </c>
      <c r="C83" s="278">
        <f t="shared" si="33"/>
        <v>3.2223799272623401E-6</v>
      </c>
      <c r="D83" s="9">
        <f t="shared" si="34"/>
        <v>3.2223799272623401E-6</v>
      </c>
      <c r="E83" s="9">
        <f t="shared" si="34"/>
        <v>3.2223799272623401E-6</v>
      </c>
      <c r="F83" s="9">
        <f t="shared" si="35"/>
        <v>3.2223799272623401E-6</v>
      </c>
      <c r="G83" s="9">
        <f t="shared" si="36"/>
        <v>3.2223799272623401E-6</v>
      </c>
      <c r="H83" s="9">
        <f t="shared" si="37"/>
        <v>3.2223799272623401E-6</v>
      </c>
      <c r="I83" s="9">
        <f t="shared" si="38"/>
        <v>3.2223799272623401E-6</v>
      </c>
      <c r="J83" s="9">
        <f t="shared" si="39"/>
        <v>3.2223799272623401E-6</v>
      </c>
      <c r="K83" s="9">
        <f t="shared" si="40"/>
        <v>3.2223799272623401E-6</v>
      </c>
      <c r="L83" s="9">
        <f t="shared" si="41"/>
        <v>3.2223799272623401E-6</v>
      </c>
      <c r="M83" s="9">
        <f t="shared" si="42"/>
        <v>3.2223799272623401E-6</v>
      </c>
      <c r="N83" s="9">
        <f t="shared" si="43"/>
        <v>3.2223799272623401E-6</v>
      </c>
      <c r="O83" s="9">
        <f t="shared" si="44"/>
        <v>3.2223799272623401E-6</v>
      </c>
      <c r="P83" s="9">
        <f t="shared" si="45"/>
        <v>3.2223799272623401E-6</v>
      </c>
      <c r="Q83" s="9">
        <f t="shared" si="46"/>
        <v>3.2223799272623401E-6</v>
      </c>
      <c r="R83" s="9">
        <f t="shared" si="47"/>
        <v>3.2223799272623401E-6</v>
      </c>
      <c r="S83" s="9">
        <f t="shared" si="48"/>
        <v>3.2223799272623401E-6</v>
      </c>
      <c r="T83" s="9">
        <f t="shared" si="49"/>
        <v>3.2223799272623401E-6</v>
      </c>
      <c r="U83" s="9">
        <f t="shared" si="50"/>
        <v>3.2223799272623401E-6</v>
      </c>
      <c r="V83" s="9">
        <f t="shared" si="51"/>
        <v>3.2223799272623401E-6</v>
      </c>
      <c r="W83" s="9">
        <f t="shared" si="52"/>
        <v>3.2223799272623401E-6</v>
      </c>
      <c r="X83" s="9">
        <f t="shared" si="53"/>
        <v>3.2223799272623401E-6</v>
      </c>
      <c r="Y83" s="9">
        <f t="shared" si="54"/>
        <v>3.2223799272623401E-6</v>
      </c>
      <c r="Z83" s="9">
        <f t="shared" si="55"/>
        <v>3.2223799272623401E-6</v>
      </c>
      <c r="AA83" s="9">
        <f t="shared" si="56"/>
        <v>3.2223799272623401E-6</v>
      </c>
      <c r="AB83" s="9">
        <f t="shared" si="57"/>
        <v>3.2223799272623401E-6</v>
      </c>
      <c r="AC83" s="9">
        <f t="shared" si="58"/>
        <v>3.2223799272623401E-6</v>
      </c>
      <c r="AD83" s="9">
        <f t="shared" si="59"/>
        <v>3.2223799272623401E-6</v>
      </c>
      <c r="AE83" s="9">
        <f t="shared" si="60"/>
        <v>3.2223799272623401E-6</v>
      </c>
      <c r="AF83" s="9">
        <f t="shared" si="61"/>
        <v>3.2223799272623401E-6</v>
      </c>
      <c r="AG83" s="9">
        <f t="shared" si="62"/>
        <v>3.2223799272623401E-6</v>
      </c>
      <c r="AH83" s="9">
        <f t="shared" si="63"/>
        <v>3.2223799272623401E-6</v>
      </c>
      <c r="AI83" s="283">
        <f t="shared" si="64"/>
        <v>3.2223799272623401E-6</v>
      </c>
    </row>
    <row r="84" spans="1:35" x14ac:dyDescent="0.45">
      <c r="A84" s="12" t="s">
        <v>275</v>
      </c>
      <c r="B84" s="272">
        <v>0</v>
      </c>
      <c r="C84" s="277">
        <f t="shared" si="33"/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281">
        <v>0</v>
      </c>
    </row>
    <row r="85" spans="1:35" x14ac:dyDescent="0.45">
      <c r="A85" s="12" t="s">
        <v>276</v>
      </c>
      <c r="B85" s="272">
        <v>0</v>
      </c>
      <c r="C85" s="277">
        <f t="shared" si="33"/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281">
        <v>0</v>
      </c>
    </row>
    <row r="86" spans="1:35" x14ac:dyDescent="0.45">
      <c r="A86" s="12" t="s">
        <v>277</v>
      </c>
      <c r="B86" s="273">
        <f>B83</f>
        <v>3.2223799272623401E-6</v>
      </c>
      <c r="C86" s="278">
        <f t="shared" si="33"/>
        <v>3.2223799272623401E-6</v>
      </c>
      <c r="D86" s="9">
        <f t="shared" ref="D86" si="65">D83</f>
        <v>3.2223799272623401E-6</v>
      </c>
      <c r="E86" s="9">
        <f t="shared" ref="E86:F86" si="66">E83</f>
        <v>3.2223799272623401E-6</v>
      </c>
      <c r="F86" s="9">
        <f t="shared" si="66"/>
        <v>3.2223799272623401E-6</v>
      </c>
      <c r="G86" s="9">
        <f t="shared" ref="G86:AI86" si="67">G83</f>
        <v>3.2223799272623401E-6</v>
      </c>
      <c r="H86" s="9">
        <f t="shared" si="67"/>
        <v>3.2223799272623401E-6</v>
      </c>
      <c r="I86" s="9">
        <f t="shared" si="67"/>
        <v>3.2223799272623401E-6</v>
      </c>
      <c r="J86" s="9">
        <f t="shared" si="67"/>
        <v>3.2223799272623401E-6</v>
      </c>
      <c r="K86" s="9">
        <f t="shared" si="67"/>
        <v>3.2223799272623401E-6</v>
      </c>
      <c r="L86" s="9">
        <f t="shared" si="67"/>
        <v>3.2223799272623401E-6</v>
      </c>
      <c r="M86" s="9">
        <f t="shared" si="67"/>
        <v>3.2223799272623401E-6</v>
      </c>
      <c r="N86" s="9">
        <f t="shared" si="67"/>
        <v>3.2223799272623401E-6</v>
      </c>
      <c r="O86" s="9">
        <f t="shared" si="67"/>
        <v>3.2223799272623401E-6</v>
      </c>
      <c r="P86" s="9">
        <f t="shared" si="67"/>
        <v>3.2223799272623401E-6</v>
      </c>
      <c r="Q86" s="9">
        <f t="shared" si="67"/>
        <v>3.2223799272623401E-6</v>
      </c>
      <c r="R86" s="9">
        <f t="shared" si="67"/>
        <v>3.2223799272623401E-6</v>
      </c>
      <c r="S86" s="9">
        <f t="shared" si="67"/>
        <v>3.2223799272623401E-6</v>
      </c>
      <c r="T86" s="9">
        <f t="shared" si="67"/>
        <v>3.2223799272623401E-6</v>
      </c>
      <c r="U86" s="9">
        <f t="shared" si="67"/>
        <v>3.2223799272623401E-6</v>
      </c>
      <c r="V86" s="9">
        <f t="shared" si="67"/>
        <v>3.2223799272623401E-6</v>
      </c>
      <c r="W86" s="9">
        <f t="shared" si="67"/>
        <v>3.2223799272623401E-6</v>
      </c>
      <c r="X86" s="9">
        <f t="shared" si="67"/>
        <v>3.2223799272623401E-6</v>
      </c>
      <c r="Y86" s="9">
        <f t="shared" si="67"/>
        <v>3.2223799272623401E-6</v>
      </c>
      <c r="Z86" s="9">
        <f t="shared" si="67"/>
        <v>3.2223799272623401E-6</v>
      </c>
      <c r="AA86" s="9">
        <f t="shared" si="67"/>
        <v>3.2223799272623401E-6</v>
      </c>
      <c r="AB86" s="9">
        <f t="shared" si="67"/>
        <v>3.2223799272623401E-6</v>
      </c>
      <c r="AC86" s="9">
        <f t="shared" si="67"/>
        <v>3.2223799272623401E-6</v>
      </c>
      <c r="AD86" s="9">
        <f t="shared" si="67"/>
        <v>3.2223799272623401E-6</v>
      </c>
      <c r="AE86" s="9">
        <f t="shared" si="67"/>
        <v>3.2223799272623401E-6</v>
      </c>
      <c r="AF86" s="9">
        <f t="shared" si="67"/>
        <v>3.2223799272623401E-6</v>
      </c>
      <c r="AG86" s="9">
        <f t="shared" si="67"/>
        <v>3.2223799272623401E-6</v>
      </c>
      <c r="AH86" s="9">
        <f t="shared" si="67"/>
        <v>3.2223799272623401E-6</v>
      </c>
      <c r="AI86" s="283">
        <f t="shared" si="67"/>
        <v>3.2223799272623401E-6</v>
      </c>
    </row>
    <row r="87" spans="1:35" s="268" customFormat="1" x14ac:dyDescent="0.45">
      <c r="A87" s="268" t="s">
        <v>639</v>
      </c>
      <c r="B87" s="274"/>
      <c r="C87" s="279"/>
      <c r="AI87" s="274"/>
    </row>
    <row r="88" spans="1:35" x14ac:dyDescent="0.45">
      <c r="A88" s="12" t="s">
        <v>269</v>
      </c>
      <c r="B88" s="275">
        <v>2017</v>
      </c>
      <c r="C88" s="280">
        <v>2018</v>
      </c>
      <c r="D88" s="12">
        <v>2019</v>
      </c>
      <c r="E88" s="12">
        <v>2020</v>
      </c>
      <c r="F88" s="12">
        <v>2021</v>
      </c>
      <c r="G88" s="12">
        <v>2022</v>
      </c>
      <c r="H88" s="12">
        <v>2023</v>
      </c>
      <c r="I88" s="12">
        <v>2024</v>
      </c>
      <c r="J88" s="12">
        <v>2025</v>
      </c>
      <c r="K88" s="12">
        <v>2026</v>
      </c>
      <c r="L88" s="12">
        <v>2027</v>
      </c>
      <c r="M88" s="12">
        <v>2028</v>
      </c>
      <c r="N88" s="12">
        <v>2029</v>
      </c>
      <c r="O88" s="12">
        <v>2030</v>
      </c>
      <c r="P88" s="12">
        <v>2031</v>
      </c>
      <c r="Q88" s="12">
        <v>2032</v>
      </c>
      <c r="R88" s="12">
        <v>2033</v>
      </c>
      <c r="S88" s="12">
        <v>2034</v>
      </c>
      <c r="T88" s="12">
        <v>2035</v>
      </c>
      <c r="U88" s="12">
        <v>2036</v>
      </c>
      <c r="V88" s="12">
        <v>2037</v>
      </c>
      <c r="W88" s="12">
        <v>2038</v>
      </c>
      <c r="X88" s="12">
        <v>2039</v>
      </c>
      <c r="Y88" s="12">
        <v>2040</v>
      </c>
      <c r="Z88" s="12">
        <v>2041</v>
      </c>
      <c r="AA88" s="12">
        <v>2042</v>
      </c>
      <c r="AB88" s="12">
        <v>2043</v>
      </c>
      <c r="AC88" s="12">
        <v>2044</v>
      </c>
      <c r="AD88" s="12">
        <v>2045</v>
      </c>
      <c r="AE88" s="12">
        <v>2046</v>
      </c>
      <c r="AF88" s="12">
        <v>2047</v>
      </c>
      <c r="AG88" s="12">
        <v>2048</v>
      </c>
      <c r="AH88" s="12">
        <v>2049</v>
      </c>
      <c r="AI88" s="275">
        <v>2050</v>
      </c>
    </row>
    <row r="89" spans="1:35" x14ac:dyDescent="0.45">
      <c r="A89" s="12" t="s">
        <v>270</v>
      </c>
      <c r="B89" s="271">
        <f>'Start Year Prices'!$B$7</f>
        <v>3.2932342445413534E-5</v>
      </c>
      <c r="C89" s="276">
        <f>B89</f>
        <v>3.2932342445413534E-5</v>
      </c>
      <c r="D89" s="4">
        <f>$B89*('AEO Table 3'!C$41/'AEO Table 3'!$D$41)</f>
        <v>3.3262416037121557E-5</v>
      </c>
      <c r="E89" s="4">
        <f>$B89*('AEO Table 3'!D$41/'AEO Table 3'!$D$41)</f>
        <v>3.2932342445413534E-5</v>
      </c>
      <c r="F89" s="4">
        <f>$B89*('AEO Table 3'!E$41/'AEO Table 3'!$D$41)</f>
        <v>3.2977352480646443E-5</v>
      </c>
      <c r="G89" s="4">
        <f>$B89*('AEO Table 3'!F$41/'AEO Table 3'!$D$41)</f>
        <v>3.2977352480646443E-5</v>
      </c>
      <c r="H89" s="4">
        <f>$B89*('AEO Table 3'!G$41/'AEO Table 3'!$D$41)</f>
        <v>3.2842322374947715E-5</v>
      </c>
      <c r="I89" s="4">
        <f>$B89*('AEO Table 3'!H$41/'AEO Table 3'!$D$41)</f>
        <v>3.2407225367696235E-5</v>
      </c>
      <c r="J89" s="4">
        <f>$B89*('AEO Table 3'!I$41/'AEO Table 3'!$D$41)</f>
        <v>3.2782308994637168E-5</v>
      </c>
      <c r="K89" s="4">
        <f>$B89*('AEO Table 3'!J$41/'AEO Table 3'!$D$41)</f>
        <v>3.3052369206034636E-5</v>
      </c>
      <c r="L89" s="4">
        <f>$B89*('AEO Table 3'!K$41/'AEO Table 3'!$D$41)</f>
        <v>3.3457459523130839E-5</v>
      </c>
      <c r="M89" s="4">
        <f>$B89*('AEO Table 3'!L$41/'AEO Table 3'!$D$41)</f>
        <v>3.3622496318984843E-5</v>
      </c>
      <c r="N89" s="4">
        <f>$B89*('AEO Table 3'!M$41/'AEO Table 3'!$D$41)</f>
        <v>3.4072596671313962E-5</v>
      </c>
      <c r="O89" s="4">
        <f>$B89*('AEO Table 3'!N$41/'AEO Table 3'!$D$41)</f>
        <v>3.5122830826748559E-5</v>
      </c>
      <c r="P89" s="4">
        <f>$B89*('AEO Table 3'!O$41/'AEO Table 3'!$D$41)</f>
        <v>3.536288434799075E-5</v>
      </c>
      <c r="Q89" s="4">
        <f>$B89*('AEO Table 3'!P$41/'AEO Table 3'!$D$41)</f>
        <v>3.5677954594621134E-5</v>
      </c>
      <c r="R89" s="4">
        <f>$B89*('AEO Table 3'!Q$41/'AEO Table 3'!$D$41)</f>
        <v>3.6308095087881889E-5</v>
      </c>
      <c r="S89" s="4">
        <f>$B89*('AEO Table 3'!R$41/'AEO Table 3'!$D$41)</f>
        <v>3.6893225545909735E-5</v>
      </c>
      <c r="T89" s="4">
        <f>$B89*('AEO Table 3'!S$41/'AEO Table 3'!$D$41)</f>
        <v>3.7283312517928306E-5</v>
      </c>
      <c r="U89" s="4">
        <f>$B89*('AEO Table 3'!T$41/'AEO Table 3'!$D$41)</f>
        <v>3.7733412870257425E-5</v>
      </c>
      <c r="V89" s="4">
        <f>$B89*('AEO Table 3'!U$41/'AEO Table 3'!$D$41)</f>
        <v>3.7838436285800882E-5</v>
      </c>
      <c r="W89" s="4">
        <f>$B89*('AEO Table 3'!V$41/'AEO Table 3'!$D$41)</f>
        <v>3.8258529947974716E-5</v>
      </c>
      <c r="X89" s="4">
        <f>$B89*('AEO Table 3'!W$41/'AEO Table 3'!$D$41)</f>
        <v>3.8768643680614383E-5</v>
      </c>
      <c r="Y89" s="4">
        <f>$B89*('AEO Table 3'!X$41/'AEO Table 3'!$D$41)</f>
        <v>3.8903673786313124E-5</v>
      </c>
      <c r="Z89" s="4">
        <f>$B89*('AEO Table 3'!Y$41/'AEO Table 3'!$D$41)</f>
        <v>3.9188737342788224E-5</v>
      </c>
      <c r="AA89" s="4">
        <f>$B89*('AEO Table 3'!Z$41/'AEO Table 3'!$D$41)</f>
        <v>3.9788871145893709E-5</v>
      </c>
      <c r="AB89" s="4">
        <f>$B89*('AEO Table 3'!AA$41/'AEO Table 3'!$D$41)</f>
        <v>4.0118944737601725E-5</v>
      </c>
      <c r="AC89" s="4">
        <f>$B89*('AEO Table 3'!AB$41/'AEO Table 3'!$D$41)</f>
        <v>4.0434014984232103E-5</v>
      </c>
      <c r="AD89" s="4">
        <f>$B89*('AEO Table 3'!AC$41/'AEO Table 3'!$D$41)</f>
        <v>4.0944128716871769E-5</v>
      </c>
      <c r="AE89" s="4">
        <f>$B89*('AEO Table 3'!AD$41/'AEO Table 3'!$D$41)</f>
        <v>4.1079158822570503E-5</v>
      </c>
      <c r="AF89" s="4">
        <f>$B89*('AEO Table 3'!AE$41/'AEO Table 3'!$D$41)</f>
        <v>4.1784316041219452E-5</v>
      </c>
      <c r="AG89" s="4">
        <f>$B89*('AEO Table 3'!AF$41/'AEO Table 3'!$D$41)</f>
        <v>4.227942642878148E-5</v>
      </c>
      <c r="AH89" s="4">
        <f>$B89*('AEO Table 3'!AG$41/'AEO Table 3'!$D$41)</f>
        <v>4.2639506710644773E-5</v>
      </c>
      <c r="AI89" s="282">
        <f>$B89*('AEO Table 3'!AH$41/'AEO Table 3'!$D$41)</f>
        <v>4.2954576957275144E-5</v>
      </c>
    </row>
    <row r="90" spans="1:35" x14ac:dyDescent="0.45">
      <c r="A90" s="12" t="s">
        <v>271</v>
      </c>
      <c r="B90" s="272">
        <v>0</v>
      </c>
      <c r="C90" s="277">
        <f t="shared" ref="C90:C96" si="68">B90</f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281">
        <v>0</v>
      </c>
    </row>
    <row r="91" spans="1:35" x14ac:dyDescent="0.45">
      <c r="A91" s="12" t="s">
        <v>272</v>
      </c>
      <c r="B91" s="272">
        <v>0</v>
      </c>
      <c r="C91" s="277">
        <f t="shared" si="68"/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281">
        <v>0</v>
      </c>
    </row>
    <row r="92" spans="1:35" x14ac:dyDescent="0.45">
      <c r="A92" s="12" t="s">
        <v>273</v>
      </c>
      <c r="B92" s="272">
        <v>0</v>
      </c>
      <c r="C92" s="277">
        <f t="shared" si="68"/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281">
        <v>0</v>
      </c>
    </row>
    <row r="93" spans="1:35" x14ac:dyDescent="0.45">
      <c r="A93" s="12" t="s">
        <v>274</v>
      </c>
      <c r="B93" s="272">
        <v>0</v>
      </c>
      <c r="C93" s="277">
        <f t="shared" si="68"/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281">
        <v>0</v>
      </c>
    </row>
    <row r="94" spans="1:35" x14ac:dyDescent="0.45">
      <c r="A94" s="12" t="s">
        <v>275</v>
      </c>
      <c r="B94" s="272">
        <f t="shared" ref="B94:D94" si="69">B90</f>
        <v>0</v>
      </c>
      <c r="C94" s="277">
        <f t="shared" si="68"/>
        <v>0</v>
      </c>
      <c r="D94" s="11">
        <f t="shared" si="69"/>
        <v>0</v>
      </c>
      <c r="E94" s="11">
        <f t="shared" ref="E94:F94" si="70">E90</f>
        <v>0</v>
      </c>
      <c r="F94" s="11">
        <f t="shared" si="70"/>
        <v>0</v>
      </c>
      <c r="G94" s="11">
        <f t="shared" ref="G94:AI94" si="71">G90</f>
        <v>0</v>
      </c>
      <c r="H94" s="11">
        <f t="shared" si="71"/>
        <v>0</v>
      </c>
      <c r="I94" s="11">
        <f t="shared" si="71"/>
        <v>0</v>
      </c>
      <c r="J94" s="11">
        <f t="shared" si="71"/>
        <v>0</v>
      </c>
      <c r="K94" s="11">
        <f t="shared" si="71"/>
        <v>0</v>
      </c>
      <c r="L94" s="11">
        <f t="shared" si="71"/>
        <v>0</v>
      </c>
      <c r="M94" s="11">
        <f t="shared" si="71"/>
        <v>0</v>
      </c>
      <c r="N94" s="11">
        <f t="shared" si="71"/>
        <v>0</v>
      </c>
      <c r="O94" s="11">
        <f t="shared" si="71"/>
        <v>0</v>
      </c>
      <c r="P94" s="11">
        <f t="shared" si="71"/>
        <v>0</v>
      </c>
      <c r="Q94" s="11">
        <f t="shared" si="71"/>
        <v>0</v>
      </c>
      <c r="R94" s="11">
        <f t="shared" si="71"/>
        <v>0</v>
      </c>
      <c r="S94" s="11">
        <f t="shared" si="71"/>
        <v>0</v>
      </c>
      <c r="T94" s="11">
        <f t="shared" si="71"/>
        <v>0</v>
      </c>
      <c r="U94" s="11">
        <f t="shared" si="71"/>
        <v>0</v>
      </c>
      <c r="V94" s="11">
        <f t="shared" si="71"/>
        <v>0</v>
      </c>
      <c r="W94" s="11">
        <f t="shared" si="71"/>
        <v>0</v>
      </c>
      <c r="X94" s="11">
        <f t="shared" si="71"/>
        <v>0</v>
      </c>
      <c r="Y94" s="11">
        <f t="shared" si="71"/>
        <v>0</v>
      </c>
      <c r="Z94" s="11">
        <f t="shared" si="71"/>
        <v>0</v>
      </c>
      <c r="AA94" s="11">
        <f t="shared" si="71"/>
        <v>0</v>
      </c>
      <c r="AB94" s="11">
        <f t="shared" si="71"/>
        <v>0</v>
      </c>
      <c r="AC94" s="11">
        <f t="shared" si="71"/>
        <v>0</v>
      </c>
      <c r="AD94" s="11">
        <f t="shared" si="71"/>
        <v>0</v>
      </c>
      <c r="AE94" s="11">
        <f t="shared" si="71"/>
        <v>0</v>
      </c>
      <c r="AF94" s="11">
        <f t="shared" si="71"/>
        <v>0</v>
      </c>
      <c r="AG94" s="11">
        <f t="shared" si="71"/>
        <v>0</v>
      </c>
      <c r="AH94" s="11">
        <f t="shared" si="71"/>
        <v>0</v>
      </c>
      <c r="AI94" s="281">
        <f t="shared" si="71"/>
        <v>0</v>
      </c>
    </row>
    <row r="95" spans="1:35" x14ac:dyDescent="0.45">
      <c r="A95" s="12" t="s">
        <v>276</v>
      </c>
      <c r="B95" s="272">
        <v>0</v>
      </c>
      <c r="C95" s="277">
        <f t="shared" si="68"/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 x14ac:dyDescent="0.45">
      <c r="A96" s="12" t="s">
        <v>277</v>
      </c>
      <c r="B96" s="272">
        <f>B93</f>
        <v>0</v>
      </c>
      <c r="C96" s="277">
        <f t="shared" si="68"/>
        <v>0</v>
      </c>
      <c r="D96" s="11">
        <f t="shared" ref="D96" si="72">D93</f>
        <v>0</v>
      </c>
      <c r="E96" s="11">
        <f t="shared" ref="E96:F96" si="73">E93</f>
        <v>0</v>
      </c>
      <c r="F96" s="11">
        <f t="shared" si="73"/>
        <v>0</v>
      </c>
      <c r="G96" s="11">
        <f t="shared" ref="G96:AI96" si="74">G93</f>
        <v>0</v>
      </c>
      <c r="H96" s="11">
        <f t="shared" si="74"/>
        <v>0</v>
      </c>
      <c r="I96" s="11">
        <f t="shared" si="74"/>
        <v>0</v>
      </c>
      <c r="J96" s="11">
        <f t="shared" si="74"/>
        <v>0</v>
      </c>
      <c r="K96" s="11">
        <f t="shared" si="74"/>
        <v>0</v>
      </c>
      <c r="L96" s="11">
        <f t="shared" si="74"/>
        <v>0</v>
      </c>
      <c r="M96" s="11">
        <f t="shared" si="74"/>
        <v>0</v>
      </c>
      <c r="N96" s="11">
        <f t="shared" si="74"/>
        <v>0</v>
      </c>
      <c r="O96" s="11">
        <f t="shared" si="74"/>
        <v>0</v>
      </c>
      <c r="P96" s="11">
        <f t="shared" si="74"/>
        <v>0</v>
      </c>
      <c r="Q96" s="11">
        <f t="shared" si="74"/>
        <v>0</v>
      </c>
      <c r="R96" s="11">
        <f t="shared" si="74"/>
        <v>0</v>
      </c>
      <c r="S96" s="11">
        <f t="shared" si="74"/>
        <v>0</v>
      </c>
      <c r="T96" s="11">
        <f t="shared" si="74"/>
        <v>0</v>
      </c>
      <c r="U96" s="11">
        <f t="shared" si="74"/>
        <v>0</v>
      </c>
      <c r="V96" s="11">
        <f t="shared" si="74"/>
        <v>0</v>
      </c>
      <c r="W96" s="11">
        <f t="shared" si="74"/>
        <v>0</v>
      </c>
      <c r="X96" s="11">
        <f t="shared" si="74"/>
        <v>0</v>
      </c>
      <c r="Y96" s="11">
        <f t="shared" si="74"/>
        <v>0</v>
      </c>
      <c r="Z96" s="11">
        <f t="shared" si="74"/>
        <v>0</v>
      </c>
      <c r="AA96" s="11">
        <f t="shared" si="74"/>
        <v>0</v>
      </c>
      <c r="AB96" s="11">
        <f t="shared" si="74"/>
        <v>0</v>
      </c>
      <c r="AC96" s="11">
        <f t="shared" si="74"/>
        <v>0</v>
      </c>
      <c r="AD96" s="11">
        <f t="shared" si="74"/>
        <v>0</v>
      </c>
      <c r="AE96" s="11">
        <f t="shared" si="74"/>
        <v>0</v>
      </c>
      <c r="AF96" s="11">
        <f t="shared" si="74"/>
        <v>0</v>
      </c>
      <c r="AG96" s="11">
        <f t="shared" si="74"/>
        <v>0</v>
      </c>
      <c r="AH96" s="11">
        <f t="shared" si="74"/>
        <v>0</v>
      </c>
      <c r="AI96" s="281">
        <f t="shared" si="74"/>
        <v>0</v>
      </c>
    </row>
    <row r="97" spans="1:35" s="268" customFormat="1" x14ac:dyDescent="0.45">
      <c r="A97" s="268" t="s">
        <v>638</v>
      </c>
      <c r="B97" s="274"/>
      <c r="C97" s="279"/>
      <c r="AI97" s="274"/>
    </row>
    <row r="98" spans="1:35" x14ac:dyDescent="0.45">
      <c r="A98" s="12" t="s">
        <v>269</v>
      </c>
      <c r="B98" s="275">
        <v>2017</v>
      </c>
      <c r="C98" s="280">
        <v>2018</v>
      </c>
      <c r="D98" s="12">
        <v>2019</v>
      </c>
      <c r="E98" s="12">
        <v>2020</v>
      </c>
      <c r="F98" s="12">
        <v>2021</v>
      </c>
      <c r="G98" s="12">
        <v>2022</v>
      </c>
      <c r="H98" s="12">
        <v>2023</v>
      </c>
      <c r="I98" s="12">
        <v>2024</v>
      </c>
      <c r="J98" s="12">
        <v>2025</v>
      </c>
      <c r="K98" s="12">
        <v>2026</v>
      </c>
      <c r="L98" s="12">
        <v>2027</v>
      </c>
      <c r="M98" s="12">
        <v>2028</v>
      </c>
      <c r="N98" s="12">
        <v>2029</v>
      </c>
      <c r="O98" s="12">
        <v>2030</v>
      </c>
      <c r="P98" s="12">
        <v>2031</v>
      </c>
      <c r="Q98" s="12">
        <v>2032</v>
      </c>
      <c r="R98" s="12">
        <v>2033</v>
      </c>
      <c r="S98" s="12">
        <v>2034</v>
      </c>
      <c r="T98" s="12">
        <v>2035</v>
      </c>
      <c r="U98" s="12">
        <v>2036</v>
      </c>
      <c r="V98" s="12">
        <v>2037</v>
      </c>
      <c r="W98" s="12">
        <v>2038</v>
      </c>
      <c r="X98" s="12">
        <v>2039</v>
      </c>
      <c r="Y98" s="12">
        <v>2040</v>
      </c>
      <c r="Z98" s="12">
        <v>2041</v>
      </c>
      <c r="AA98" s="12">
        <v>2042</v>
      </c>
      <c r="AB98" s="12">
        <v>2043</v>
      </c>
      <c r="AC98" s="12">
        <v>2044</v>
      </c>
      <c r="AD98" s="12">
        <v>2045</v>
      </c>
      <c r="AE98" s="12">
        <v>2046</v>
      </c>
      <c r="AF98" s="12">
        <v>2047</v>
      </c>
      <c r="AG98" s="12">
        <v>2048</v>
      </c>
      <c r="AH98" s="12">
        <v>2049</v>
      </c>
      <c r="AI98" s="275">
        <v>2050</v>
      </c>
    </row>
    <row r="99" spans="1:35" x14ac:dyDescent="0.45">
      <c r="A99" s="12" t="s">
        <v>270</v>
      </c>
      <c r="B99" s="271">
        <f>'Start Year Prices'!B$8</f>
        <v>2.6256415630977488E-5</v>
      </c>
      <c r="C99" s="276">
        <f>B99</f>
        <v>2.6256415630977488E-5</v>
      </c>
      <c r="D99" s="4">
        <f>$B99*('AEO Table 3'!C$43/'AEO Table 3'!$D$43)</f>
        <v>2.7203812071270485E-5</v>
      </c>
      <c r="E99" s="4">
        <f>$B99*('AEO Table 3'!D$43/'AEO Table 3'!$D$43)</f>
        <v>2.6256415630977488E-5</v>
      </c>
      <c r="F99" s="4">
        <f>$B99*('AEO Table 3'!E$43/'AEO Table 3'!$D$43)</f>
        <v>2.6404061829464712E-5</v>
      </c>
      <c r="G99" s="4">
        <f>$B99*('AEO Table 3'!F$43/'AEO Table 3'!$D$43)</f>
        <v>2.6810088875304562E-5</v>
      </c>
      <c r="H99" s="4">
        <f>$B99*('AEO Table 3'!G$43/'AEO Table 3'!$D$43)</f>
        <v>2.6970038923665727E-5</v>
      </c>
      <c r="I99" s="4">
        <f>$B99*('AEO Table 3'!H$43/'AEO Table 3'!$D$43)</f>
        <v>2.7449889068749191E-5</v>
      </c>
      <c r="J99" s="4">
        <f>$B99*('AEO Table 3'!I$43/'AEO Table 3'!$D$43)</f>
        <v>2.7622142966984284E-5</v>
      </c>
      <c r="K99" s="4">
        <f>$B99*('AEO Table 3'!J$43/'AEO Table 3'!$D$43)</f>
        <v>2.8126600811815624E-5</v>
      </c>
      <c r="L99" s="4">
        <f>$B99*('AEO Table 3'!K$43/'AEO Table 3'!$D$43)</f>
        <v>2.8188120061185296E-5</v>
      </c>
      <c r="M99" s="4">
        <f>$B99*('AEO Table 3'!L$43/'AEO Table 3'!$D$43)</f>
        <v>2.8631058656646961E-5</v>
      </c>
      <c r="N99" s="4">
        <f>$B99*('AEO Table 3'!M$43/'AEO Table 3'!$D$43)</f>
        <v>2.8889439503999598E-5</v>
      </c>
      <c r="O99" s="4">
        <f>$B99*('AEO Table 3'!N$43/'AEO Table 3'!$D$43)</f>
        <v>2.9492328147822413E-5</v>
      </c>
      <c r="P99" s="4">
        <f>$B99*('AEO Table 3'!O$43/'AEO Table 3'!$D$43)</f>
        <v>2.9824532094418664E-5</v>
      </c>
      <c r="Q99" s="4">
        <f>$B99*('AEO Table 3'!P$43/'AEO Table 3'!$D$43)</f>
        <v>3.0046001392149501E-5</v>
      </c>
      <c r="R99" s="4">
        <f>$B99*('AEO Table 3'!Q$43/'AEO Table 3'!$D$43)</f>
        <v>3.0525851537232962E-5</v>
      </c>
      <c r="S99" s="4">
        <f>$B99*('AEO Table 3'!R$43/'AEO Table 3'!$D$43)</f>
        <v>3.0771928534711665E-5</v>
      </c>
      <c r="T99" s="4">
        <f>$B99*('AEO Table 3'!S$43/'AEO Table 3'!$D$43)</f>
        <v>3.1042613231938237E-5</v>
      </c>
      <c r="U99" s="4">
        <f>$B99*('AEO Table 3'!T$43/'AEO Table 3'!$D$43)</f>
        <v>3.1362513328660553E-5</v>
      </c>
      <c r="V99" s="4">
        <f>$B99*('AEO Table 3'!U$43/'AEO Table 3'!$D$43)</f>
        <v>3.1571678776517449E-5</v>
      </c>
      <c r="W99" s="4">
        <f>$B99*('AEO Table 3'!V$43/'AEO Table 3'!$D$43)</f>
        <v>3.184236347374402E-5</v>
      </c>
      <c r="X99" s="4">
        <f>$B99*('AEO Table 3'!W$43/'AEO Table 3'!$D$43)</f>
        <v>3.2113048170970599E-5</v>
      </c>
      <c r="Y99" s="4">
        <f>$B99*('AEO Table 3'!X$43/'AEO Table 3'!$D$43)</f>
        <v>3.2113048170970599E-5</v>
      </c>
      <c r="Z99" s="4">
        <f>$B99*('AEO Table 3'!Y$43/'AEO Table 3'!$D$43)</f>
        <v>3.2322213618827488E-5</v>
      </c>
      <c r="AA99" s="4">
        <f>$B99*('AEO Table 3'!Z$43/'AEO Table 3'!$D$43)</f>
        <v>3.2802063763910956E-5</v>
      </c>
      <c r="AB99" s="4">
        <f>$B99*('AEO Table 3'!AA$43/'AEO Table 3'!$D$43)</f>
        <v>3.2998925361893921E-5</v>
      </c>
      <c r="AC99" s="4">
        <f>$B99*('AEO Table 3'!AB$43/'AEO Table 3'!$D$43)</f>
        <v>3.3257306209246561E-5</v>
      </c>
      <c r="AD99" s="4">
        <f>$B99*('AEO Table 3'!AC$43/'AEO Table 3'!$D$43)</f>
        <v>3.3712548654582153E-5</v>
      </c>
      <c r="AE99" s="4">
        <f>$B99*('AEO Table 3'!AD$43/'AEO Table 3'!$D$43)</f>
        <v>3.3724852504456091E-5</v>
      </c>
      <c r="AF99" s="4">
        <f>$B99*('AEO Table 3'!AE$43/'AEO Table 3'!$D$43)</f>
        <v>3.4044752601178407E-5</v>
      </c>
      <c r="AG99" s="4">
        <f>$B99*('AEO Table 3'!AF$43/'AEO Table 3'!$D$43)</f>
        <v>3.4340044998152841E-5</v>
      </c>
      <c r="AH99" s="4">
        <f>$B99*('AEO Table 3'!AG$43/'AEO Table 3'!$D$43)</f>
        <v>3.4549210446009744E-5</v>
      </c>
      <c r="AI99" s="282">
        <f>$B99*('AEO Table 3'!AH$43/'AEO Table 3'!$D$43)</f>
        <v>3.4733768194118764E-5</v>
      </c>
    </row>
    <row r="100" spans="1:35" x14ac:dyDescent="0.45">
      <c r="A100" s="12" t="s">
        <v>271</v>
      </c>
      <c r="B100" s="271">
        <f>'Start Year Prices'!C$8</f>
        <v>2.6256415630977488E-5</v>
      </c>
      <c r="C100" s="276">
        <f t="shared" ref="C100:C106" si="75">B100</f>
        <v>2.6256415630977488E-5</v>
      </c>
      <c r="D100" s="4">
        <f>$B100*('AEO Table 3'!C$49/'AEO Table 3'!$D$49)</f>
        <v>2.6983364726344764E-5</v>
      </c>
      <c r="E100" s="4">
        <f>$B100*('AEO Table 3'!D$49/'AEO Table 3'!$D$49)</f>
        <v>2.6256415630977488E-5</v>
      </c>
      <c r="F100" s="4">
        <f>$B100*('AEO Table 3'!E$49/'AEO Table 3'!$D$49)</f>
        <v>2.534464896899141E-5</v>
      </c>
      <c r="G100" s="4">
        <f>$B100*('AEO Table 3'!F$49/'AEO Table 3'!$D$49)</f>
        <v>2.4642342215839971E-5</v>
      </c>
      <c r="H100" s="4">
        <f>$B100*('AEO Table 3'!G$49/'AEO Table 3'!$D$49)</f>
        <v>2.3816823751609331E-5</v>
      </c>
      <c r="I100" s="4">
        <f>$B100*('AEO Table 3'!H$49/'AEO Table 3'!$D$49)</f>
        <v>2.3311655736184615E-5</v>
      </c>
      <c r="J100" s="4">
        <f>$B100*('AEO Table 3'!I$49/'AEO Table 3'!$D$49)</f>
        <v>2.2498458443061898E-5</v>
      </c>
      <c r="K100" s="4">
        <f>$B100*('AEO Table 3'!J$49/'AEO Table 3'!$D$49)</f>
        <v>2.2769524207436134E-5</v>
      </c>
      <c r="L100" s="4">
        <f>$B100*('AEO Table 3'!K$49/'AEO Table 3'!$D$49)</f>
        <v>2.2707918351896534E-5</v>
      </c>
      <c r="M100" s="4">
        <f>$B100*('AEO Table 3'!L$49/'AEO Table 3'!$D$49)</f>
        <v>2.3077553485134132E-5</v>
      </c>
      <c r="N100" s="4">
        <f>$B100*('AEO Table 3'!M$49/'AEO Table 3'!$D$49)</f>
        <v>2.3311655736184615E-5</v>
      </c>
      <c r="O100" s="4">
        <f>$B100*('AEO Table 3'!N$49/'AEO Table 3'!$D$49)</f>
        <v>2.3434867447263813E-5</v>
      </c>
      <c r="P100" s="4">
        <f>$B100*('AEO Table 3'!O$49/'AEO Table 3'!$D$49)</f>
        <v>2.3656648527206372E-5</v>
      </c>
      <c r="Q100" s="4">
        <f>$B100*('AEO Table 3'!P$49/'AEO Table 3'!$D$49)</f>
        <v>2.3841466093825174E-5</v>
      </c>
      <c r="R100" s="4">
        <f>$B100*('AEO Table 3'!Q$49/'AEO Table 3'!$D$49)</f>
        <v>2.429734942481821E-5</v>
      </c>
      <c r="S100" s="4">
        <f>$B100*('AEO Table 3'!R$49/'AEO Table 3'!$D$49)</f>
        <v>2.4605378702516207E-5</v>
      </c>
      <c r="T100" s="4">
        <f>$B100*('AEO Table 3'!S$49/'AEO Table 3'!$D$49)</f>
        <v>2.4901086809106291E-5</v>
      </c>
      <c r="U100" s="4">
        <f>$B100*('AEO Table 3'!T$49/'AEO Table 3'!$D$49)</f>
        <v>2.5246079600128049E-5</v>
      </c>
      <c r="V100" s="4">
        <f>$B100*('AEO Table 3'!U$49/'AEO Table 3'!$D$49)</f>
        <v>2.5418575995638931E-5</v>
      </c>
      <c r="W100" s="4">
        <f>$B100*('AEO Table 3'!V$49/'AEO Table 3'!$D$49)</f>
        <v>2.5541787706718129E-5</v>
      </c>
      <c r="X100" s="4">
        <f>$B100*('AEO Table 3'!W$49/'AEO Table 3'!$D$49)</f>
        <v>2.5837495813308206E-5</v>
      </c>
      <c r="Y100" s="4">
        <f>$B100*('AEO Table 3'!X$49/'AEO Table 3'!$D$49)</f>
        <v>2.591142283995573E-5</v>
      </c>
      <c r="Z100" s="4">
        <f>$B100*('AEO Table 3'!Y$49/'AEO Table 3'!$D$49)</f>
        <v>2.615784626211413E-5</v>
      </c>
      <c r="AA100" s="4">
        <f>$B100*('AEO Table 3'!Z$49/'AEO Table 3'!$D$49)</f>
        <v>2.6626050764215093E-5</v>
      </c>
      <c r="AB100" s="4">
        <f>$B100*('AEO Table 3'!AA$49/'AEO Table 3'!$D$49)</f>
        <v>2.6810868330833892E-5</v>
      </c>
      <c r="AC100" s="4">
        <f>$B100*('AEO Table 3'!AB$49/'AEO Table 3'!$D$49)</f>
        <v>2.7044970581884368E-5</v>
      </c>
      <c r="AD100" s="4">
        <f>$B100*('AEO Table 3'!AC$49/'AEO Table 3'!$D$49)</f>
        <v>2.7537817426201171E-5</v>
      </c>
      <c r="AE100" s="4">
        <f>$B100*('AEO Table 3'!AD$49/'AEO Table 3'!$D$49)</f>
        <v>2.7648707966172449E-5</v>
      </c>
      <c r="AF100" s="4">
        <f>$B100*('AEO Table 3'!AE$49/'AEO Table 3'!$D$49)</f>
        <v>2.8092270126057568E-5</v>
      </c>
      <c r="AG100" s="4">
        <f>$B100*('AEO Table 3'!AF$49/'AEO Table 3'!$D$49)</f>
        <v>2.8523511114834766E-5</v>
      </c>
      <c r="AH100" s="4">
        <f>$B100*('AEO Table 3'!AG$49/'AEO Table 3'!$D$49)</f>
        <v>2.8806898050316926E-5</v>
      </c>
      <c r="AI100" s="282">
        <f>$B100*('AEO Table 3'!AH$49/'AEO Table 3'!$D$49)</f>
        <v>2.8991715616935729E-5</v>
      </c>
    </row>
    <row r="101" spans="1:35" x14ac:dyDescent="0.45">
      <c r="A101" s="12" t="s">
        <v>272</v>
      </c>
      <c r="B101" s="271">
        <f>'Start Year Prices'!D$8</f>
        <v>7.9262888493153228E-6</v>
      </c>
      <c r="C101" s="276">
        <f t="shared" si="75"/>
        <v>7.9262888493153228E-6</v>
      </c>
      <c r="D101" s="4">
        <f>$B101*('AEO Table 3'!C$17/'AEO Table 3'!$D$17)</f>
        <v>8.1458433291789856E-6</v>
      </c>
      <c r="E101" s="4">
        <f>$B101*('AEO Table 3'!D$17/'AEO Table 3'!$D$17)</f>
        <v>7.9262888493153228E-6</v>
      </c>
      <c r="F101" s="4">
        <f>$B101*('AEO Table 3'!E$17/'AEO Table 3'!$D$17)</f>
        <v>8.049090507544151E-6</v>
      </c>
      <c r="G101" s="4">
        <f>$B101*('AEO Table 3'!F$17/'AEO Table 3'!$D$17)</f>
        <v>8.2649237250372456E-6</v>
      </c>
      <c r="H101" s="4">
        <f>$B101*('AEO Table 3'!G$17/'AEO Table 3'!$D$17)</f>
        <v>8.4137742198600675E-6</v>
      </c>
      <c r="I101" s="4">
        <f>$B101*('AEO Table 3'!H$17/'AEO Table 3'!$D$17)</f>
        <v>8.6593775363177257E-6</v>
      </c>
      <c r="J101" s="4">
        <f>$B101*('AEO Table 3'!I$17/'AEO Table 3'!$D$17)</f>
        <v>8.8231130806228312E-6</v>
      </c>
      <c r="K101" s="4">
        <f>$B101*('AEO Table 3'!J$17/'AEO Table 3'!$D$17)</f>
        <v>8.9570785259633713E-6</v>
      </c>
      <c r="L101" s="4">
        <f>$B101*('AEO Table 3'!K$17/'AEO Table 3'!$D$17)</f>
        <v>8.9682423130750848E-6</v>
      </c>
      <c r="M101" s="4">
        <f>$B101*('AEO Table 3'!L$17/'AEO Table 3'!$D$17)</f>
        <v>9.0947652336744832E-6</v>
      </c>
      <c r="N101" s="4">
        <f>$B101*('AEO Table 3'!M$17/'AEO Table 3'!$D$17)</f>
        <v>9.1691904810858958E-6</v>
      </c>
      <c r="O101" s="4">
        <f>$B101*('AEO Table 3'!N$17/'AEO Table 3'!$D$17)</f>
        <v>9.2138456295327414E-6</v>
      </c>
      <c r="P101" s="4">
        <f>$B101*('AEO Table 3'!O$17/'AEO Table 3'!$D$17)</f>
        <v>9.3143197135381477E-6</v>
      </c>
      <c r="Q101" s="4">
        <f>$B101*('AEO Table 3'!P$17/'AEO Table 3'!$D$17)</f>
        <v>9.3775811738378469E-6</v>
      </c>
      <c r="R101" s="4">
        <f>$B101*('AEO Table 3'!Q$17/'AEO Table 3'!$D$17)</f>
        <v>9.4966615696961034E-6</v>
      </c>
      <c r="S101" s="4">
        <f>$B101*('AEO Table 3'!R$17/'AEO Table 3'!$D$17)</f>
        <v>9.5785293418486579E-6</v>
      </c>
      <c r="T101" s="4">
        <f>$B101*('AEO Table 3'!S$17/'AEO Table 3'!$D$17)</f>
        <v>9.6566758516306389E-6</v>
      </c>
      <c r="U101" s="4">
        <f>$B101*('AEO Table 3'!T$17/'AEO Table 3'!$D$17)</f>
        <v>9.7459861485243334E-6</v>
      </c>
      <c r="V101" s="4">
        <f>$B101*('AEO Table 3'!U$17/'AEO Table 3'!$D$17)</f>
        <v>9.8055263464534625E-6</v>
      </c>
      <c r="W101" s="4">
        <f>$B101*('AEO Table 3'!V$17/'AEO Table 3'!$D$17)</f>
        <v>9.8836728562354452E-6</v>
      </c>
      <c r="X101" s="4">
        <f>$B101*('AEO Table 3'!W$17/'AEO Table 3'!$D$17)</f>
        <v>9.965540628387998E-6</v>
      </c>
      <c r="Y101" s="4">
        <f>$B101*('AEO Table 3'!X$17/'AEO Table 3'!$D$17)</f>
        <v>9.9692618907585663E-6</v>
      </c>
      <c r="Z101" s="4">
        <f>$B101*('AEO Table 3'!Y$17/'AEO Table 3'!$D$17)</f>
        <v>1.0039965875799409E-5</v>
      </c>
      <c r="AA101" s="4">
        <f>$B101*('AEO Table 3'!Z$17/'AEO Table 3'!$D$17)</f>
        <v>1.0177652583510521E-5</v>
      </c>
      <c r="AB101" s="4">
        <f>$B101*('AEO Table 3'!AA$17/'AEO Table 3'!$D$17)</f>
        <v>1.023719278143965E-5</v>
      </c>
      <c r="AC101" s="4">
        <f>$B101*('AEO Table 3'!AB$17/'AEO Table 3'!$D$17)</f>
        <v>1.0311618028851061E-5</v>
      </c>
      <c r="AD101" s="4">
        <f>$B101*('AEO Table 3'!AC$17/'AEO Table 3'!$D$17)</f>
        <v>1.0441862211821029E-5</v>
      </c>
      <c r="AE101" s="4">
        <f>$B101*('AEO Table 3'!AD$17/'AEO Table 3'!$D$17)</f>
        <v>1.0460468523673884E-5</v>
      </c>
      <c r="AF101" s="4">
        <f>$B101*('AEO Table 3'!AE$17/'AEO Table 3'!$D$17)</f>
        <v>1.0553500082938147E-5</v>
      </c>
      <c r="AG101" s="4">
        <f>$B101*('AEO Table 3'!AF$17/'AEO Table 3'!$D$17)</f>
        <v>1.0653974166943552E-5</v>
      </c>
      <c r="AH101" s="4">
        <f>$B101*('AEO Table 3'!AG$17/'AEO Table 3'!$D$17)</f>
        <v>1.0720956889613823E-5</v>
      </c>
      <c r="AI101" s="282">
        <f>$B101*('AEO Table 3'!AH$17/'AEO Table 3'!$D$17)</f>
        <v>1.0769333300431242E-5</v>
      </c>
    </row>
    <row r="102" spans="1:35" x14ac:dyDescent="0.45">
      <c r="A102" s="12" t="s">
        <v>273</v>
      </c>
      <c r="B102" s="271">
        <f>'Start Year Prices'!C$8</f>
        <v>2.6256415630977488E-5</v>
      </c>
      <c r="C102" s="276">
        <f t="shared" si="75"/>
        <v>2.6256415630977488E-5</v>
      </c>
      <c r="D102" s="4">
        <f>$B102*('AEO Table 3'!C$23/'AEO Table 3'!$D$23)</f>
        <v>2.6980984631083975E-5</v>
      </c>
      <c r="E102" s="4">
        <f>$B102*('AEO Table 3'!D$23/'AEO Table 3'!$D$23)</f>
        <v>2.6256415630977488E-5</v>
      </c>
      <c r="F102" s="4">
        <f>$B102*('AEO Table 3'!E$23/'AEO Table 3'!$D$23)</f>
        <v>2.5458161647809324E-5</v>
      </c>
      <c r="G102" s="4">
        <f>$B102*('AEO Table 3'!F$23/'AEO Table 3'!$D$23)</f>
        <v>2.4954647596887864E-5</v>
      </c>
      <c r="H102" s="4">
        <f>$B102*('AEO Table 3'!G$23/'AEO Table 3'!$D$23)</f>
        <v>2.4242359427291653E-5</v>
      </c>
      <c r="I102" s="4">
        <f>$B102*('AEO Table 3'!H$23/'AEO Table 3'!$D$23)</f>
        <v>2.3837092020452434E-5</v>
      </c>
      <c r="J102" s="4">
        <f>$B102*('AEO Table 3'!I$23/'AEO Table 3'!$D$23)</f>
        <v>2.3137084681366505E-5</v>
      </c>
      <c r="K102" s="4">
        <f>$B102*('AEO Table 3'!J$23/'AEO Table 3'!$D$23)</f>
        <v>2.3603756240757124E-5</v>
      </c>
      <c r="L102" s="4">
        <f>$B102*('AEO Table 3'!K$23/'AEO Table 3'!$D$23)</f>
        <v>2.3652879562798246E-5</v>
      </c>
      <c r="M102" s="4">
        <f>$B102*('AEO Table 3'!L$23/'AEO Table 3'!$D$23)</f>
        <v>2.4070427800147749E-5</v>
      </c>
      <c r="N102" s="4">
        <f>$B102*('AEO Table 3'!M$23/'AEO Table 3'!$D$23)</f>
        <v>2.4328325240863611E-5</v>
      </c>
      <c r="O102" s="4">
        <f>$B102*('AEO Table 3'!N$23/'AEO Table 3'!$D$23)</f>
        <v>2.4844120122295352E-5</v>
      </c>
      <c r="P102" s="4">
        <f>$B102*('AEO Table 3'!O$23/'AEO Table 3'!$D$23)</f>
        <v>2.5175702546072897E-5</v>
      </c>
      <c r="Q102" s="4">
        <f>$B102*('AEO Table 3'!P$23/'AEO Table 3'!$D$23)</f>
        <v>2.538447666474765E-5</v>
      </c>
      <c r="R102" s="4">
        <f>$B102*('AEO Table 3'!Q$23/'AEO Table 3'!$D$23)</f>
        <v>2.5863429054648546E-5</v>
      </c>
      <c r="S102" s="4">
        <f>$B102*('AEO Table 3'!R$23/'AEO Table 3'!$D$23)</f>
        <v>2.6121326495364415E-5</v>
      </c>
      <c r="T102" s="4">
        <f>$B102*('AEO Table 3'!S$23/'AEO Table 3'!$D$23)</f>
        <v>2.6391504766590564E-5</v>
      </c>
      <c r="U102" s="4">
        <f>$B102*('AEO Table 3'!T$23/'AEO Table 3'!$D$23)</f>
        <v>2.6710806359857829E-5</v>
      </c>
      <c r="V102" s="4">
        <f>$B102*('AEO Table 3'!U$23/'AEO Table 3'!$D$23)</f>
        <v>2.6895018817512018E-5</v>
      </c>
      <c r="W102" s="4">
        <f>$B102*('AEO Table 3'!V$23/'AEO Table 3'!$D$23)</f>
        <v>2.715291625822789E-5</v>
      </c>
      <c r="X102" s="4">
        <f>$B102*('AEO Table 3'!W$23/'AEO Table 3'!$D$23)</f>
        <v>2.7447656190474597E-5</v>
      </c>
      <c r="Y102" s="4">
        <f>$B102*('AEO Table 3'!X$23/'AEO Table 3'!$D$23)</f>
        <v>2.7459937020984878E-5</v>
      </c>
      <c r="Z102" s="4">
        <f>$B102*('AEO Table 3'!Y$23/'AEO Table 3'!$D$23)</f>
        <v>2.7705553631190463E-5</v>
      </c>
      <c r="AA102" s="4">
        <f>$B102*('AEO Table 3'!Z$23/'AEO Table 3'!$D$23)</f>
        <v>2.8159944360070804E-5</v>
      </c>
      <c r="AB102" s="4">
        <f>$B102*('AEO Table 3'!AA$23/'AEO Table 3'!$D$23)</f>
        <v>2.836871847874556E-5</v>
      </c>
      <c r="AC102" s="4">
        <f>$B102*('AEO Table 3'!AB$23/'AEO Table 3'!$D$23)</f>
        <v>2.8614335088951145E-5</v>
      </c>
      <c r="AD102" s="4">
        <f>$B102*('AEO Table 3'!AC$23/'AEO Table 3'!$D$23)</f>
        <v>2.9068725817831486E-5</v>
      </c>
      <c r="AE102" s="4">
        <f>$B102*('AEO Table 3'!AD$23/'AEO Table 3'!$D$23)</f>
        <v>2.9130129970382879E-5</v>
      </c>
      <c r="AF102" s="4">
        <f>$B102*('AEO Table 3'!AE$23/'AEO Table 3'!$D$23)</f>
        <v>2.9461712394160425E-5</v>
      </c>
      <c r="AG102" s="4">
        <f>$B102*('AEO Table 3'!AF$23/'AEO Table 3'!$D$23)</f>
        <v>2.9793294817937974E-5</v>
      </c>
      <c r="AH102" s="4">
        <f>$B102*('AEO Table 3'!AG$23/'AEO Table 3'!$D$23)</f>
        <v>3.0026630597633281E-5</v>
      </c>
      <c r="AI102" s="282">
        <f>$B102*('AEO Table 3'!AH$23/'AEO Table 3'!$D$23)</f>
        <v>3.0210843055287477E-5</v>
      </c>
    </row>
    <row r="103" spans="1:35" x14ac:dyDescent="0.45">
      <c r="A103" s="12" t="s">
        <v>274</v>
      </c>
      <c r="B103" s="271">
        <f>'Start Year Prices'!F$8</f>
        <v>2.6256415630977488E-5</v>
      </c>
      <c r="C103" s="276">
        <f t="shared" si="75"/>
        <v>2.6256415630977488E-5</v>
      </c>
      <c r="D103" s="4">
        <f>$B103*('AEO Table 3'!C$30/'AEO Table 3'!$D$30)</f>
        <v>2.6983706016999867E-5</v>
      </c>
      <c r="E103" s="4">
        <f>$B103*('AEO Table 3'!D$30/'AEO Table 3'!$D$30)</f>
        <v>2.6256415630977488E-5</v>
      </c>
      <c r="F103" s="4">
        <f>$B103*('AEO Table 3'!E$30/'AEO Table 3'!$D$30)</f>
        <v>2.5492144377869224E-5</v>
      </c>
      <c r="G103" s="4">
        <f>$B103*('AEO Table 3'!F$30/'AEO Table 3'!$D$30)</f>
        <v>2.5011393105752731E-5</v>
      </c>
      <c r="H103" s="4">
        <f>$B103*('AEO Table 3'!G$30/'AEO Table 3'!$D$30)</f>
        <v>2.4308756631120942E-5</v>
      </c>
      <c r="I103" s="4">
        <f>$B103*('AEO Table 3'!H$30/'AEO Table 3'!$D$30)</f>
        <v>2.3938947960262107E-5</v>
      </c>
      <c r="J103" s="4">
        <f>$B103*('AEO Table 3'!I$30/'AEO Table 3'!$D$30)</f>
        <v>2.3236311485630311E-5</v>
      </c>
      <c r="K103" s="4">
        <f>$B103*('AEO Table 3'!J$30/'AEO Table 3'!$D$30)</f>
        <v>2.3729389713442096E-5</v>
      </c>
      <c r="L103" s="4">
        <f>$B103*('AEO Table 3'!K$30/'AEO Table 3'!$D$30)</f>
        <v>2.3791024491918567E-5</v>
      </c>
      <c r="M103" s="4">
        <f>$B103*('AEO Table 3'!L$30/'AEO Table 3'!$D$30)</f>
        <v>2.4222467941253877E-5</v>
      </c>
      <c r="N103" s="4">
        <f>$B103*('AEO Table 3'!M$30/'AEO Table 3'!$D$30)</f>
        <v>2.4481334010855065E-5</v>
      </c>
      <c r="O103" s="4">
        <f>$B103*('AEO Table 3'!N$30/'AEO Table 3'!$D$30)</f>
        <v>2.4641584434893896E-5</v>
      </c>
      <c r="P103" s="4">
        <f>$B103*('AEO Table 3'!O$30/'AEO Table 3'!$D$30)</f>
        <v>2.4974412238666849E-5</v>
      </c>
      <c r="Q103" s="4">
        <f>$B103*('AEO Table 3'!P$30/'AEO Table 3'!$D$30)</f>
        <v>2.5196297441182152E-5</v>
      </c>
      <c r="R103" s="4">
        <f>$B103*('AEO Table 3'!Q$30/'AEO Table 3'!$D$30)</f>
        <v>2.5640067846212757E-5</v>
      </c>
      <c r="S103" s="4">
        <f>$B103*('AEO Table 3'!R$30/'AEO Table 3'!$D$30)</f>
        <v>2.5898933915813948E-5</v>
      </c>
      <c r="T103" s="4">
        <f>$B103*('AEO Table 3'!S$30/'AEO Table 3'!$D$30)</f>
        <v>2.6182453896805718E-5</v>
      </c>
      <c r="U103" s="4">
        <f>$B103*('AEO Table 3'!T$30/'AEO Table 3'!$D$30)</f>
        <v>2.6502954744883377E-5</v>
      </c>
      <c r="V103" s="4">
        <f>$B103*('AEO Table 3'!U$30/'AEO Table 3'!$D$30)</f>
        <v>2.6687859080312795E-5</v>
      </c>
      <c r="W103" s="4">
        <f>$B103*('AEO Table 3'!V$30/'AEO Table 3'!$D$30)</f>
        <v>2.695905210560928E-5</v>
      </c>
      <c r="X103" s="4">
        <f>$B103*('AEO Table 3'!W$30/'AEO Table 3'!$D$30)</f>
        <v>2.7242572086601058E-5</v>
      </c>
      <c r="Y103" s="4">
        <f>$B103*('AEO Table 3'!X$30/'AEO Table 3'!$D$30)</f>
        <v>2.7267225997991644E-5</v>
      </c>
      <c r="Z103" s="4">
        <f>$B103*('AEO Table 3'!Y$30/'AEO Table 3'!$D$30)</f>
        <v>2.7513765111897537E-5</v>
      </c>
      <c r="AA103" s="4">
        <f>$B103*('AEO Table 3'!Z$30/'AEO Table 3'!$D$30)</f>
        <v>2.7969862472623436E-5</v>
      </c>
      <c r="AB103" s="4">
        <f>$B103*('AEO Table 3'!AA$30/'AEO Table 3'!$D$30)</f>
        <v>2.8191747675138739E-5</v>
      </c>
      <c r="AC103" s="4">
        <f>$B103*('AEO Table 3'!AB$30/'AEO Table 3'!$D$30)</f>
        <v>2.8438286789044628E-5</v>
      </c>
      <c r="AD103" s="4">
        <f>$B103*('AEO Table 3'!AC$30/'AEO Table 3'!$D$30)</f>
        <v>2.8906711105465826E-5</v>
      </c>
      <c r="AE103" s="4">
        <f>$B103*('AEO Table 3'!AD$30/'AEO Table 3'!$D$30)</f>
        <v>2.8956018928246999E-5</v>
      </c>
      <c r="AF103" s="4">
        <f>$B103*('AEO Table 3'!AE$30/'AEO Table 3'!$D$30)</f>
        <v>2.9301173687715251E-5</v>
      </c>
      <c r="AG103" s="4">
        <f>$B103*('AEO Table 3'!AF$30/'AEO Table 3'!$D$30)</f>
        <v>2.9609347580097619E-5</v>
      </c>
      <c r="AH103" s="4">
        <f>$B103*('AEO Table 3'!AG$30/'AEO Table 3'!$D$30)</f>
        <v>2.9843559738308216E-5</v>
      </c>
      <c r="AI103" s="282">
        <f>$B103*('AEO Table 3'!AH$30/'AEO Table 3'!$D$30)</f>
        <v>3.0040791029432932E-5</v>
      </c>
    </row>
    <row r="104" spans="1:35" x14ac:dyDescent="0.45">
      <c r="A104" s="12" t="s">
        <v>275</v>
      </c>
      <c r="B104" s="272">
        <v>0</v>
      </c>
      <c r="C104" s="277">
        <f t="shared" si="75"/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281">
        <v>0</v>
      </c>
    </row>
    <row r="105" spans="1:35" x14ac:dyDescent="0.45">
      <c r="A105" s="12" t="s">
        <v>276</v>
      </c>
      <c r="B105" s="272">
        <v>0</v>
      </c>
      <c r="C105" s="277">
        <f t="shared" si="75"/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281">
        <v>0</v>
      </c>
    </row>
    <row r="106" spans="1:35" x14ac:dyDescent="0.45">
      <c r="A106" s="12" t="s">
        <v>277</v>
      </c>
      <c r="B106" s="271">
        <f>B103</f>
        <v>2.6256415630977488E-5</v>
      </c>
      <c r="C106" s="276">
        <f t="shared" si="75"/>
        <v>2.6256415630977488E-5</v>
      </c>
      <c r="D106" s="4">
        <f t="shared" ref="D106" si="76">D103</f>
        <v>2.6983706016999867E-5</v>
      </c>
      <c r="E106" s="4">
        <f t="shared" ref="E106:F106" si="77">E103</f>
        <v>2.6256415630977488E-5</v>
      </c>
      <c r="F106" s="4">
        <f t="shared" si="77"/>
        <v>2.5492144377869224E-5</v>
      </c>
      <c r="G106" s="4">
        <f t="shared" ref="G106:AI106" si="78">G103</f>
        <v>2.5011393105752731E-5</v>
      </c>
      <c r="H106" s="4">
        <f t="shared" si="78"/>
        <v>2.4308756631120942E-5</v>
      </c>
      <c r="I106" s="4">
        <f t="shared" si="78"/>
        <v>2.3938947960262107E-5</v>
      </c>
      <c r="J106" s="4">
        <f t="shared" si="78"/>
        <v>2.3236311485630311E-5</v>
      </c>
      <c r="K106" s="4">
        <f t="shared" si="78"/>
        <v>2.3729389713442096E-5</v>
      </c>
      <c r="L106" s="4">
        <f t="shared" si="78"/>
        <v>2.3791024491918567E-5</v>
      </c>
      <c r="M106" s="4">
        <f t="shared" si="78"/>
        <v>2.4222467941253877E-5</v>
      </c>
      <c r="N106" s="4">
        <f t="shared" si="78"/>
        <v>2.4481334010855065E-5</v>
      </c>
      <c r="O106" s="4">
        <f t="shared" si="78"/>
        <v>2.4641584434893896E-5</v>
      </c>
      <c r="P106" s="4">
        <f t="shared" si="78"/>
        <v>2.4974412238666849E-5</v>
      </c>
      <c r="Q106" s="4">
        <f t="shared" si="78"/>
        <v>2.5196297441182152E-5</v>
      </c>
      <c r="R106" s="4">
        <f t="shared" si="78"/>
        <v>2.5640067846212757E-5</v>
      </c>
      <c r="S106" s="4">
        <f t="shared" si="78"/>
        <v>2.5898933915813948E-5</v>
      </c>
      <c r="T106" s="4">
        <f t="shared" si="78"/>
        <v>2.6182453896805718E-5</v>
      </c>
      <c r="U106" s="4">
        <f t="shared" si="78"/>
        <v>2.6502954744883377E-5</v>
      </c>
      <c r="V106" s="4">
        <f t="shared" si="78"/>
        <v>2.6687859080312795E-5</v>
      </c>
      <c r="W106" s="4">
        <f t="shared" si="78"/>
        <v>2.695905210560928E-5</v>
      </c>
      <c r="X106" s="4">
        <f t="shared" si="78"/>
        <v>2.7242572086601058E-5</v>
      </c>
      <c r="Y106" s="4">
        <f t="shared" si="78"/>
        <v>2.7267225997991644E-5</v>
      </c>
      <c r="Z106" s="4">
        <f t="shared" si="78"/>
        <v>2.7513765111897537E-5</v>
      </c>
      <c r="AA106" s="4">
        <f t="shared" si="78"/>
        <v>2.7969862472623436E-5</v>
      </c>
      <c r="AB106" s="4">
        <f t="shared" si="78"/>
        <v>2.8191747675138739E-5</v>
      </c>
      <c r="AC106" s="4">
        <f t="shared" si="78"/>
        <v>2.8438286789044628E-5</v>
      </c>
      <c r="AD106" s="4">
        <f t="shared" si="78"/>
        <v>2.8906711105465826E-5</v>
      </c>
      <c r="AE106" s="4">
        <f t="shared" si="78"/>
        <v>2.8956018928246999E-5</v>
      </c>
      <c r="AF106" s="4">
        <f t="shared" si="78"/>
        <v>2.9301173687715251E-5</v>
      </c>
      <c r="AG106" s="4">
        <f t="shared" si="78"/>
        <v>2.9609347580097619E-5</v>
      </c>
      <c r="AH106" s="4">
        <f t="shared" si="78"/>
        <v>2.9843559738308216E-5</v>
      </c>
      <c r="AI106" s="282">
        <f t="shared" si="78"/>
        <v>3.0040791029432932E-5</v>
      </c>
    </row>
    <row r="107" spans="1:35" s="268" customFormat="1" x14ac:dyDescent="0.45">
      <c r="A107" s="268" t="s">
        <v>1183</v>
      </c>
      <c r="B107" s="274"/>
      <c r="C107" s="279"/>
      <c r="AI107" s="274"/>
    </row>
    <row r="108" spans="1:35" x14ac:dyDescent="0.45">
      <c r="A108" s="12" t="s">
        <v>269</v>
      </c>
      <c r="B108" s="275">
        <v>2017</v>
      </c>
      <c r="C108" s="280">
        <v>2018</v>
      </c>
      <c r="D108" s="12">
        <v>2019</v>
      </c>
      <c r="E108" s="12">
        <v>2020</v>
      </c>
      <c r="F108" s="12">
        <v>2021</v>
      </c>
      <c r="G108" s="12">
        <v>2022</v>
      </c>
      <c r="H108" s="12">
        <v>2023</v>
      </c>
      <c r="I108" s="12">
        <v>2024</v>
      </c>
      <c r="J108" s="12">
        <v>2025</v>
      </c>
      <c r="K108" s="12">
        <v>2026</v>
      </c>
      <c r="L108" s="12">
        <v>2027</v>
      </c>
      <c r="M108" s="12">
        <v>2028</v>
      </c>
      <c r="N108" s="12">
        <v>2029</v>
      </c>
      <c r="O108" s="12">
        <v>2030</v>
      </c>
      <c r="P108" s="12">
        <v>2031</v>
      </c>
      <c r="Q108" s="12">
        <v>2032</v>
      </c>
      <c r="R108" s="12">
        <v>2033</v>
      </c>
      <c r="S108" s="12">
        <v>2034</v>
      </c>
      <c r="T108" s="12">
        <v>2035</v>
      </c>
      <c r="U108" s="12">
        <v>2036</v>
      </c>
      <c r="V108" s="12">
        <v>2037</v>
      </c>
      <c r="W108" s="12">
        <v>2038</v>
      </c>
      <c r="X108" s="12">
        <v>2039</v>
      </c>
      <c r="Y108" s="12">
        <v>2040</v>
      </c>
      <c r="Z108" s="12">
        <v>2041</v>
      </c>
      <c r="AA108" s="12">
        <v>2042</v>
      </c>
      <c r="AB108" s="12">
        <v>2043</v>
      </c>
      <c r="AC108" s="12">
        <v>2044</v>
      </c>
      <c r="AD108" s="12">
        <v>2045</v>
      </c>
      <c r="AE108" s="12">
        <v>2046</v>
      </c>
      <c r="AF108" s="12">
        <v>2047</v>
      </c>
      <c r="AG108" s="12">
        <v>2048</v>
      </c>
      <c r="AH108" s="12">
        <v>2049</v>
      </c>
      <c r="AI108" s="275">
        <v>2050</v>
      </c>
    </row>
    <row r="109" spans="1:35" x14ac:dyDescent="0.45">
      <c r="A109" s="12" t="s">
        <v>270</v>
      </c>
      <c r="B109" s="271">
        <f>'Start Year Prices'!$B$9</f>
        <v>3.2932342445413534E-5</v>
      </c>
      <c r="C109" s="276">
        <f>B109</f>
        <v>3.2932342445413534E-5</v>
      </c>
      <c r="D109" s="4">
        <f>$B109*('AEO Table 3'!C$40/'AEO Table 3'!$D$40)</f>
        <v>3.3339920941025087E-5</v>
      </c>
      <c r="E109" s="4">
        <f>$B109*('AEO Table 3'!D$40/'AEO Table 3'!$D$40)</f>
        <v>3.2932342445413534E-5</v>
      </c>
      <c r="F109" s="4">
        <f>$B109*('AEO Table 3'!E$40/'AEO Table 3'!$D$40)</f>
        <v>4.0635576012471898E-5</v>
      </c>
      <c r="G109" s="4">
        <f>$B109*('AEO Table 3'!F$40/'AEO Table 3'!$D$40)</f>
        <v>3.8624855434121564E-5</v>
      </c>
      <c r="H109" s="4">
        <f>$B109*('AEO Table 3'!G$40/'AEO Table 3'!$D$40)</f>
        <v>3.8882988481342221E-5</v>
      </c>
      <c r="I109" s="4">
        <f>$B109*('AEO Table 3'!H$40/'AEO Table 3'!$D$40)</f>
        <v>3.8747128982805034E-5</v>
      </c>
      <c r="J109" s="4">
        <f>$B109*('AEO Table 3'!I$40/'AEO Table 3'!$D$40)</f>
        <v>3.7850456292459619E-5</v>
      </c>
      <c r="K109" s="4">
        <f>$B109*('AEO Table 3'!J$40/'AEO Table 3'!$D$40)</f>
        <v>3.7959143891289367E-5</v>
      </c>
      <c r="L109" s="4">
        <f>$B109*('AEO Table 3'!K$40/'AEO Table 3'!$D$40)</f>
        <v>3.8258034788071172E-5</v>
      </c>
      <c r="M109" s="4">
        <f>$B109*('AEO Table 3'!L$40/'AEO Table 3'!$D$40)</f>
        <v>3.8624855434121564E-5</v>
      </c>
      <c r="N109" s="4">
        <f>$B109*('AEO Table 3'!M$40/'AEO Table 3'!$D$40)</f>
        <v>3.9005262030025685E-5</v>
      </c>
      <c r="O109" s="4">
        <f>$B109*('AEO Table 3'!N$40/'AEO Table 3'!$D$40)</f>
        <v>4.0839365260277671E-5</v>
      </c>
      <c r="P109" s="4">
        <f>$B109*('AEO Table 3'!O$40/'AEO Table 3'!$D$40)</f>
        <v>4.1287701605450386E-5</v>
      </c>
      <c r="Q109" s="4">
        <f>$B109*('AEO Table 3'!P$40/'AEO Table 3'!$D$40)</f>
        <v>4.1505076803109882E-5</v>
      </c>
      <c r="R109" s="4">
        <f>$B109*('AEO Table 3'!Q$40/'AEO Table 3'!$D$40)</f>
        <v>4.2401749493455305E-5</v>
      </c>
      <c r="S109" s="4">
        <f>$B109*('AEO Table 3'!R$40/'AEO Table 3'!$D$40)</f>
        <v>4.3067461036287502E-5</v>
      </c>
      <c r="T109" s="4">
        <f>$B109*('AEO Table 3'!S$40/'AEO Table 3'!$D$40)</f>
        <v>4.4534743620489103E-5</v>
      </c>
      <c r="U109" s="4">
        <f>$B109*('AEO Table 3'!T$40/'AEO Table 3'!$D$40)</f>
        <v>4.4371712222244471E-5</v>
      </c>
      <c r="V109" s="4">
        <f>$B109*('AEO Table 3'!U$40/'AEO Table 3'!$D$40)</f>
        <v>4.460267336975769E-5</v>
      </c>
      <c r="W109" s="4">
        <f>$B109*('AEO Table 3'!V$40/'AEO Table 3'!$D$40)</f>
        <v>4.5879752656007227E-5</v>
      </c>
      <c r="X109" s="4">
        <f>$B109*('AEO Table 3'!W$40/'AEO Table 3'!$D$40)</f>
        <v>4.7238347641379074E-5</v>
      </c>
      <c r="Y109" s="4">
        <f>$B109*('AEO Table 3'!X$40/'AEO Table 3'!$D$40)</f>
        <v>4.8379567429091417E-5</v>
      </c>
      <c r="Z109" s="4">
        <f>$B109*('AEO Table 3'!Y$40/'AEO Table 3'!$D$40)</f>
        <v>4.8800731874556693E-5</v>
      </c>
      <c r="AA109" s="4">
        <f>$B109*('AEO Table 3'!Z$40/'AEO Table 3'!$D$40)</f>
        <v>5.0920140051736762E-5</v>
      </c>
      <c r="AB109" s="4">
        <f>$B109*('AEO Table 3'!AA$40/'AEO Table 3'!$D$40)</f>
        <v>5.1545093745007818E-5</v>
      </c>
      <c r="AC109" s="4">
        <f>$B109*('AEO Table 3'!AB$40/'AEO Table 3'!$D$40)</f>
        <v>5.2102117689010281E-5</v>
      </c>
      <c r="AD109" s="4">
        <f>$B109*('AEO Table 3'!AC$40/'AEO Table 3'!$D$40)</f>
        <v>5.267272758286646E-5</v>
      </c>
      <c r="AE109" s="4">
        <f>$B109*('AEO Table 3'!AD$40/'AEO Table 3'!$D$40)</f>
        <v>5.333843912569865E-5</v>
      </c>
      <c r="AF109" s="4">
        <f>$B109*('AEO Table 3'!AE$40/'AEO Table 3'!$D$40)</f>
        <v>5.7685943078888563E-5</v>
      </c>
      <c r="AG109" s="4">
        <f>$B109*('AEO Table 3'!AF$40/'AEO Table 3'!$D$40)</f>
        <v>5.9153225663090158E-5</v>
      </c>
      <c r="AH109" s="4">
        <f>$B109*('AEO Table 3'!AG$40/'AEO Table 3'!$D$40)</f>
        <v>5.9221155412358751E-5</v>
      </c>
      <c r="AI109" s="282">
        <f>$B109*('AEO Table 3'!AH$40/'AEO Table 3'!$D$40)</f>
        <v>5.9628733907970304E-5</v>
      </c>
    </row>
    <row r="110" spans="1:35" x14ac:dyDescent="0.45">
      <c r="A110" s="12" t="s">
        <v>271</v>
      </c>
      <c r="B110" s="272">
        <v>0</v>
      </c>
      <c r="C110" s="277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281">
        <v>0</v>
      </c>
    </row>
    <row r="111" spans="1:35" x14ac:dyDescent="0.45">
      <c r="A111" s="12" t="s">
        <v>272</v>
      </c>
      <c r="B111" s="272">
        <v>0</v>
      </c>
      <c r="C111" s="277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281">
        <v>0</v>
      </c>
    </row>
    <row r="112" spans="1:35" x14ac:dyDescent="0.45">
      <c r="A112" s="12" t="s">
        <v>273</v>
      </c>
      <c r="B112" s="272">
        <v>0</v>
      </c>
      <c r="C112" s="277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281">
        <v>0</v>
      </c>
    </row>
    <row r="113" spans="1:35" x14ac:dyDescent="0.45">
      <c r="A113" s="12" t="s">
        <v>274</v>
      </c>
      <c r="B113" s="272">
        <v>0</v>
      </c>
      <c r="C113" s="277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281">
        <v>0</v>
      </c>
    </row>
    <row r="114" spans="1:35" x14ac:dyDescent="0.45">
      <c r="A114" s="12" t="s">
        <v>275</v>
      </c>
      <c r="B114" s="272">
        <f t="shared" ref="B114:D114" si="79">B110</f>
        <v>0</v>
      </c>
      <c r="C114" s="277">
        <f t="shared" si="79"/>
        <v>0</v>
      </c>
      <c r="D114" s="11">
        <f t="shared" si="79"/>
        <v>0</v>
      </c>
      <c r="E114" s="11">
        <f t="shared" ref="E114:F114" si="80">E110</f>
        <v>0</v>
      </c>
      <c r="F114" s="11">
        <f t="shared" si="80"/>
        <v>0</v>
      </c>
      <c r="G114" s="11">
        <f t="shared" ref="G114:AI114" si="81">G110</f>
        <v>0</v>
      </c>
      <c r="H114" s="11">
        <f t="shared" si="81"/>
        <v>0</v>
      </c>
      <c r="I114" s="11">
        <f t="shared" si="81"/>
        <v>0</v>
      </c>
      <c r="J114" s="11">
        <f t="shared" si="81"/>
        <v>0</v>
      </c>
      <c r="K114" s="11">
        <f t="shared" si="81"/>
        <v>0</v>
      </c>
      <c r="L114" s="11">
        <f t="shared" si="81"/>
        <v>0</v>
      </c>
      <c r="M114" s="11">
        <f t="shared" si="81"/>
        <v>0</v>
      </c>
      <c r="N114" s="11">
        <f t="shared" si="81"/>
        <v>0</v>
      </c>
      <c r="O114" s="11">
        <f t="shared" si="81"/>
        <v>0</v>
      </c>
      <c r="P114" s="11">
        <f t="shared" si="81"/>
        <v>0</v>
      </c>
      <c r="Q114" s="11">
        <f t="shared" si="81"/>
        <v>0</v>
      </c>
      <c r="R114" s="11">
        <f t="shared" si="81"/>
        <v>0</v>
      </c>
      <c r="S114" s="11">
        <f t="shared" si="81"/>
        <v>0</v>
      </c>
      <c r="T114" s="11">
        <f t="shared" si="81"/>
        <v>0</v>
      </c>
      <c r="U114" s="11">
        <f t="shared" si="81"/>
        <v>0</v>
      </c>
      <c r="V114" s="11">
        <f t="shared" si="81"/>
        <v>0</v>
      </c>
      <c r="W114" s="11">
        <f t="shared" si="81"/>
        <v>0</v>
      </c>
      <c r="X114" s="11">
        <f t="shared" si="81"/>
        <v>0</v>
      </c>
      <c r="Y114" s="11">
        <f t="shared" si="81"/>
        <v>0</v>
      </c>
      <c r="Z114" s="11">
        <f t="shared" si="81"/>
        <v>0</v>
      </c>
      <c r="AA114" s="11">
        <f t="shared" si="81"/>
        <v>0</v>
      </c>
      <c r="AB114" s="11">
        <f t="shared" si="81"/>
        <v>0</v>
      </c>
      <c r="AC114" s="11">
        <f t="shared" si="81"/>
        <v>0</v>
      </c>
      <c r="AD114" s="11">
        <f t="shared" si="81"/>
        <v>0</v>
      </c>
      <c r="AE114" s="11">
        <f t="shared" si="81"/>
        <v>0</v>
      </c>
      <c r="AF114" s="11">
        <f t="shared" si="81"/>
        <v>0</v>
      </c>
      <c r="AG114" s="11">
        <f t="shared" si="81"/>
        <v>0</v>
      </c>
      <c r="AH114" s="11">
        <f t="shared" si="81"/>
        <v>0</v>
      </c>
      <c r="AI114" s="281">
        <f t="shared" si="81"/>
        <v>0</v>
      </c>
    </row>
    <row r="115" spans="1:35" x14ac:dyDescent="0.45">
      <c r="A115" s="12" t="s">
        <v>276</v>
      </c>
      <c r="B115" s="272">
        <v>0</v>
      </c>
      <c r="C115" s="277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 x14ac:dyDescent="0.45">
      <c r="A116" s="12" t="s">
        <v>277</v>
      </c>
      <c r="B116" s="272">
        <f>B113</f>
        <v>0</v>
      </c>
      <c r="C116" s="277">
        <f t="shared" ref="C116:D116" si="82">C113</f>
        <v>0</v>
      </c>
      <c r="D116" s="11">
        <f t="shared" si="82"/>
        <v>0</v>
      </c>
      <c r="E116" s="11">
        <f t="shared" ref="E116:F116" si="83">E113</f>
        <v>0</v>
      </c>
      <c r="F116" s="11">
        <f t="shared" si="83"/>
        <v>0</v>
      </c>
      <c r="G116" s="11">
        <f t="shared" ref="G116:AI116" si="84">G113</f>
        <v>0</v>
      </c>
      <c r="H116" s="11">
        <f t="shared" si="84"/>
        <v>0</v>
      </c>
      <c r="I116" s="11">
        <f t="shared" si="84"/>
        <v>0</v>
      </c>
      <c r="J116" s="11">
        <f t="shared" si="84"/>
        <v>0</v>
      </c>
      <c r="K116" s="11">
        <f t="shared" si="84"/>
        <v>0</v>
      </c>
      <c r="L116" s="11">
        <f t="shared" si="84"/>
        <v>0</v>
      </c>
      <c r="M116" s="11">
        <f t="shared" si="84"/>
        <v>0</v>
      </c>
      <c r="N116" s="11">
        <f t="shared" si="84"/>
        <v>0</v>
      </c>
      <c r="O116" s="11">
        <f t="shared" si="84"/>
        <v>0</v>
      </c>
      <c r="P116" s="11">
        <f t="shared" si="84"/>
        <v>0</v>
      </c>
      <c r="Q116" s="11">
        <f t="shared" si="84"/>
        <v>0</v>
      </c>
      <c r="R116" s="11">
        <f t="shared" si="84"/>
        <v>0</v>
      </c>
      <c r="S116" s="11">
        <f t="shared" si="84"/>
        <v>0</v>
      </c>
      <c r="T116" s="11">
        <f t="shared" si="84"/>
        <v>0</v>
      </c>
      <c r="U116" s="11">
        <f t="shared" si="84"/>
        <v>0</v>
      </c>
      <c r="V116" s="11">
        <f t="shared" si="84"/>
        <v>0</v>
      </c>
      <c r="W116" s="11">
        <f t="shared" si="84"/>
        <v>0</v>
      </c>
      <c r="X116" s="11">
        <f t="shared" si="84"/>
        <v>0</v>
      </c>
      <c r="Y116" s="11">
        <f t="shared" si="84"/>
        <v>0</v>
      </c>
      <c r="Z116" s="11">
        <f t="shared" si="84"/>
        <v>0</v>
      </c>
      <c r="AA116" s="11">
        <f t="shared" si="84"/>
        <v>0</v>
      </c>
      <c r="AB116" s="11">
        <f t="shared" si="84"/>
        <v>0</v>
      </c>
      <c r="AC116" s="11">
        <f t="shared" si="84"/>
        <v>0</v>
      </c>
      <c r="AD116" s="11">
        <f t="shared" si="84"/>
        <v>0</v>
      </c>
      <c r="AE116" s="11">
        <f t="shared" si="84"/>
        <v>0</v>
      </c>
      <c r="AF116" s="11">
        <f t="shared" si="84"/>
        <v>0</v>
      </c>
      <c r="AG116" s="11">
        <f t="shared" si="84"/>
        <v>0</v>
      </c>
      <c r="AH116" s="11">
        <f t="shared" si="84"/>
        <v>0</v>
      </c>
      <c r="AI116" s="281">
        <f t="shared" si="84"/>
        <v>0</v>
      </c>
    </row>
    <row r="117" spans="1:35" s="268" customFormat="1" x14ac:dyDescent="0.45">
      <c r="A117" s="268" t="s">
        <v>1184</v>
      </c>
      <c r="B117" s="274"/>
      <c r="C117" s="279"/>
      <c r="AI117" s="274"/>
    </row>
    <row r="118" spans="1:35" x14ac:dyDescent="0.45">
      <c r="A118" s="12" t="s">
        <v>269</v>
      </c>
      <c r="B118" s="275">
        <v>2017</v>
      </c>
      <c r="C118" s="280">
        <v>2018</v>
      </c>
      <c r="D118" s="12">
        <v>2019</v>
      </c>
      <c r="E118" s="12">
        <v>2020</v>
      </c>
      <c r="F118" s="12">
        <v>2021</v>
      </c>
      <c r="G118" s="12">
        <v>2022</v>
      </c>
      <c r="H118" s="12">
        <v>2023</v>
      </c>
      <c r="I118" s="12">
        <v>2024</v>
      </c>
      <c r="J118" s="12">
        <v>2025</v>
      </c>
      <c r="K118" s="12">
        <v>2026</v>
      </c>
      <c r="L118" s="12">
        <v>2027</v>
      </c>
      <c r="M118" s="12">
        <v>2028</v>
      </c>
      <c r="N118" s="12">
        <v>2029</v>
      </c>
      <c r="O118" s="12">
        <v>2030</v>
      </c>
      <c r="P118" s="12">
        <v>2031</v>
      </c>
      <c r="Q118" s="12">
        <v>2032</v>
      </c>
      <c r="R118" s="12">
        <v>2033</v>
      </c>
      <c r="S118" s="12">
        <v>2034</v>
      </c>
      <c r="T118" s="12">
        <v>2035</v>
      </c>
      <c r="U118" s="12">
        <v>2036</v>
      </c>
      <c r="V118" s="12">
        <v>2037</v>
      </c>
      <c r="W118" s="12">
        <v>2038</v>
      </c>
      <c r="X118" s="12">
        <v>2039</v>
      </c>
      <c r="Y118" s="12">
        <v>2040</v>
      </c>
      <c r="Z118" s="12">
        <v>2041</v>
      </c>
      <c r="AA118" s="12">
        <v>2042</v>
      </c>
      <c r="AB118" s="12">
        <v>2043</v>
      </c>
      <c r="AC118" s="12">
        <v>2044</v>
      </c>
      <c r="AD118" s="12">
        <v>2045</v>
      </c>
      <c r="AE118" s="12">
        <v>2046</v>
      </c>
      <c r="AF118" s="12">
        <v>2047</v>
      </c>
      <c r="AG118" s="12">
        <v>2048</v>
      </c>
      <c r="AH118" s="12">
        <v>2049</v>
      </c>
      <c r="AI118" s="275">
        <v>2050</v>
      </c>
    </row>
    <row r="119" spans="1:35" x14ac:dyDescent="0.45">
      <c r="A119" s="12" t="s">
        <v>270</v>
      </c>
      <c r="B119" s="271">
        <f>'Start Year Prices'!B$10</f>
        <v>2.6256415630977488E-5</v>
      </c>
      <c r="C119" s="276">
        <f>B119</f>
        <v>2.6256415630977488E-5</v>
      </c>
      <c r="D119" s="4">
        <f>$B119*('AEO Table 3'!C$43/'AEO Table 3'!$D$43)</f>
        <v>2.7203812071270485E-5</v>
      </c>
      <c r="E119" s="4">
        <f>$B119*('AEO Table 3'!D$43/'AEO Table 3'!$D$43)</f>
        <v>2.6256415630977488E-5</v>
      </c>
      <c r="F119" s="4">
        <f>$B119*('AEO Table 3'!E$43/'AEO Table 3'!$D$43)</f>
        <v>2.6404061829464712E-5</v>
      </c>
      <c r="G119" s="4">
        <f>$B119*('AEO Table 3'!F$43/'AEO Table 3'!$D$43)</f>
        <v>2.6810088875304562E-5</v>
      </c>
      <c r="H119" s="4">
        <f>$B119*('AEO Table 3'!G$43/'AEO Table 3'!$D$43)</f>
        <v>2.6970038923665727E-5</v>
      </c>
      <c r="I119" s="4">
        <f>$B119*('AEO Table 3'!H$43/'AEO Table 3'!$D$43)</f>
        <v>2.7449889068749191E-5</v>
      </c>
      <c r="J119" s="4">
        <f>$B119*('AEO Table 3'!I$43/'AEO Table 3'!$D$43)</f>
        <v>2.7622142966984284E-5</v>
      </c>
      <c r="K119" s="4">
        <f>$B119*('AEO Table 3'!J$43/'AEO Table 3'!$D$43)</f>
        <v>2.8126600811815624E-5</v>
      </c>
      <c r="L119" s="4">
        <f>$B119*('AEO Table 3'!K$43/'AEO Table 3'!$D$43)</f>
        <v>2.8188120061185296E-5</v>
      </c>
      <c r="M119" s="4">
        <f>$B119*('AEO Table 3'!L$43/'AEO Table 3'!$D$43)</f>
        <v>2.8631058656646961E-5</v>
      </c>
      <c r="N119" s="4">
        <f>$B119*('AEO Table 3'!M$43/'AEO Table 3'!$D$43)</f>
        <v>2.8889439503999598E-5</v>
      </c>
      <c r="O119" s="4">
        <f>$B119*('AEO Table 3'!N$43/'AEO Table 3'!$D$43)</f>
        <v>2.9492328147822413E-5</v>
      </c>
      <c r="P119" s="4">
        <f>$B119*('AEO Table 3'!O$43/'AEO Table 3'!$D$43)</f>
        <v>2.9824532094418664E-5</v>
      </c>
      <c r="Q119" s="4">
        <f>$B119*('AEO Table 3'!P$43/'AEO Table 3'!$D$43)</f>
        <v>3.0046001392149501E-5</v>
      </c>
      <c r="R119" s="4">
        <f>$B119*('AEO Table 3'!Q$43/'AEO Table 3'!$D$43)</f>
        <v>3.0525851537232962E-5</v>
      </c>
      <c r="S119" s="4">
        <f>$B119*('AEO Table 3'!R$43/'AEO Table 3'!$D$43)</f>
        <v>3.0771928534711665E-5</v>
      </c>
      <c r="T119" s="4">
        <f>$B119*('AEO Table 3'!S$43/'AEO Table 3'!$D$43)</f>
        <v>3.1042613231938237E-5</v>
      </c>
      <c r="U119" s="4">
        <f>$B119*('AEO Table 3'!T$43/'AEO Table 3'!$D$43)</f>
        <v>3.1362513328660553E-5</v>
      </c>
      <c r="V119" s="4">
        <f>$B119*('AEO Table 3'!U$43/'AEO Table 3'!$D$43)</f>
        <v>3.1571678776517449E-5</v>
      </c>
      <c r="W119" s="4">
        <f>$B119*('AEO Table 3'!V$43/'AEO Table 3'!$D$43)</f>
        <v>3.184236347374402E-5</v>
      </c>
      <c r="X119" s="4">
        <f>$B119*('AEO Table 3'!W$43/'AEO Table 3'!$D$43)</f>
        <v>3.2113048170970599E-5</v>
      </c>
      <c r="Y119" s="4">
        <f>$B119*('AEO Table 3'!X$43/'AEO Table 3'!$D$43)</f>
        <v>3.2113048170970599E-5</v>
      </c>
      <c r="Z119" s="4">
        <f>$B119*('AEO Table 3'!Y$43/'AEO Table 3'!$D$43)</f>
        <v>3.2322213618827488E-5</v>
      </c>
      <c r="AA119" s="4">
        <f>$B119*('AEO Table 3'!Z$43/'AEO Table 3'!$D$43)</f>
        <v>3.2802063763910956E-5</v>
      </c>
      <c r="AB119" s="4">
        <f>$B119*('AEO Table 3'!AA$43/'AEO Table 3'!$D$43)</f>
        <v>3.2998925361893921E-5</v>
      </c>
      <c r="AC119" s="4">
        <f>$B119*('AEO Table 3'!AB$43/'AEO Table 3'!$D$43)</f>
        <v>3.3257306209246561E-5</v>
      </c>
      <c r="AD119" s="4">
        <f>$B119*('AEO Table 3'!AC$43/'AEO Table 3'!$D$43)</f>
        <v>3.3712548654582153E-5</v>
      </c>
      <c r="AE119" s="4">
        <f>$B119*('AEO Table 3'!AD$43/'AEO Table 3'!$D$43)</f>
        <v>3.3724852504456091E-5</v>
      </c>
      <c r="AF119" s="4">
        <f>$B119*('AEO Table 3'!AE$43/'AEO Table 3'!$D$43)</f>
        <v>3.4044752601178407E-5</v>
      </c>
      <c r="AG119" s="4">
        <f>$B119*('AEO Table 3'!AF$43/'AEO Table 3'!$D$43)</f>
        <v>3.4340044998152841E-5</v>
      </c>
      <c r="AH119" s="4">
        <f>$B119*('AEO Table 3'!AG$43/'AEO Table 3'!$D$43)</f>
        <v>3.4549210446009744E-5</v>
      </c>
      <c r="AI119" s="282">
        <f>$B119*('AEO Table 3'!AH$43/'AEO Table 3'!$D$43)</f>
        <v>3.4733768194118764E-5</v>
      </c>
    </row>
    <row r="120" spans="1:35" x14ac:dyDescent="0.45">
      <c r="A120" s="12" t="s">
        <v>271</v>
      </c>
      <c r="B120" s="271">
        <f>'Start Year Prices'!C$10</f>
        <v>2.6256415630977488E-5</v>
      </c>
      <c r="C120" s="276">
        <f t="shared" ref="C120:C126" si="85">B120</f>
        <v>2.6256415630977488E-5</v>
      </c>
      <c r="D120" s="4">
        <f>$B120*('AEO Table 3'!C$49/'AEO Table 3'!$D$49)</f>
        <v>2.6983364726344764E-5</v>
      </c>
      <c r="E120" s="4">
        <f>$B120*('AEO Table 3'!D$49/'AEO Table 3'!$D$49)</f>
        <v>2.6256415630977488E-5</v>
      </c>
      <c r="F120" s="4">
        <f>$B120*('AEO Table 3'!E$49/'AEO Table 3'!$D$49)</f>
        <v>2.534464896899141E-5</v>
      </c>
      <c r="G120" s="4">
        <f>$B120*('AEO Table 3'!F$49/'AEO Table 3'!$D$49)</f>
        <v>2.4642342215839971E-5</v>
      </c>
      <c r="H120" s="4">
        <f>$B120*('AEO Table 3'!G$49/'AEO Table 3'!$D$49)</f>
        <v>2.3816823751609331E-5</v>
      </c>
      <c r="I120" s="4">
        <f>$B120*('AEO Table 3'!H$49/'AEO Table 3'!$D$49)</f>
        <v>2.3311655736184615E-5</v>
      </c>
      <c r="J120" s="4">
        <f>$B120*('AEO Table 3'!I$49/'AEO Table 3'!$D$49)</f>
        <v>2.2498458443061898E-5</v>
      </c>
      <c r="K120" s="4">
        <f>$B120*('AEO Table 3'!J$49/'AEO Table 3'!$D$49)</f>
        <v>2.2769524207436134E-5</v>
      </c>
      <c r="L120" s="4">
        <f>$B120*('AEO Table 3'!K$49/'AEO Table 3'!$D$49)</f>
        <v>2.2707918351896534E-5</v>
      </c>
      <c r="M120" s="4">
        <f>$B120*('AEO Table 3'!L$49/'AEO Table 3'!$D$49)</f>
        <v>2.3077553485134132E-5</v>
      </c>
      <c r="N120" s="4">
        <f>$B120*('AEO Table 3'!M$49/'AEO Table 3'!$D$49)</f>
        <v>2.3311655736184615E-5</v>
      </c>
      <c r="O120" s="4">
        <f>$B120*('AEO Table 3'!N$49/'AEO Table 3'!$D$49)</f>
        <v>2.3434867447263813E-5</v>
      </c>
      <c r="P120" s="4">
        <f>$B120*('AEO Table 3'!O$49/'AEO Table 3'!$D$49)</f>
        <v>2.3656648527206372E-5</v>
      </c>
      <c r="Q120" s="4">
        <f>$B120*('AEO Table 3'!P$49/'AEO Table 3'!$D$49)</f>
        <v>2.3841466093825174E-5</v>
      </c>
      <c r="R120" s="4">
        <f>$B120*('AEO Table 3'!Q$49/'AEO Table 3'!$D$49)</f>
        <v>2.429734942481821E-5</v>
      </c>
      <c r="S120" s="4">
        <f>$B120*('AEO Table 3'!R$49/'AEO Table 3'!$D$49)</f>
        <v>2.4605378702516207E-5</v>
      </c>
      <c r="T120" s="4">
        <f>$B120*('AEO Table 3'!S$49/'AEO Table 3'!$D$49)</f>
        <v>2.4901086809106291E-5</v>
      </c>
      <c r="U120" s="4">
        <f>$B120*('AEO Table 3'!T$49/'AEO Table 3'!$D$49)</f>
        <v>2.5246079600128049E-5</v>
      </c>
      <c r="V120" s="4">
        <f>$B120*('AEO Table 3'!U$49/'AEO Table 3'!$D$49)</f>
        <v>2.5418575995638931E-5</v>
      </c>
      <c r="W120" s="4">
        <f>$B120*('AEO Table 3'!V$49/'AEO Table 3'!$D$49)</f>
        <v>2.5541787706718129E-5</v>
      </c>
      <c r="X120" s="4">
        <f>$B120*('AEO Table 3'!W$49/'AEO Table 3'!$D$49)</f>
        <v>2.5837495813308206E-5</v>
      </c>
      <c r="Y120" s="4">
        <f>$B120*('AEO Table 3'!X$49/'AEO Table 3'!$D$49)</f>
        <v>2.591142283995573E-5</v>
      </c>
      <c r="Z120" s="4">
        <f>$B120*('AEO Table 3'!Y$49/'AEO Table 3'!$D$49)</f>
        <v>2.615784626211413E-5</v>
      </c>
      <c r="AA120" s="4">
        <f>$B120*('AEO Table 3'!Z$49/'AEO Table 3'!$D$49)</f>
        <v>2.6626050764215093E-5</v>
      </c>
      <c r="AB120" s="4">
        <f>$B120*('AEO Table 3'!AA$49/'AEO Table 3'!$D$49)</f>
        <v>2.6810868330833892E-5</v>
      </c>
      <c r="AC120" s="4">
        <f>$B120*('AEO Table 3'!AB$49/'AEO Table 3'!$D$49)</f>
        <v>2.7044970581884368E-5</v>
      </c>
      <c r="AD120" s="4">
        <f>$B120*('AEO Table 3'!AC$49/'AEO Table 3'!$D$49)</f>
        <v>2.7537817426201171E-5</v>
      </c>
      <c r="AE120" s="4">
        <f>$B120*('AEO Table 3'!AD$49/'AEO Table 3'!$D$49)</f>
        <v>2.7648707966172449E-5</v>
      </c>
      <c r="AF120" s="4">
        <f>$B120*('AEO Table 3'!AE$49/'AEO Table 3'!$D$49)</f>
        <v>2.8092270126057568E-5</v>
      </c>
      <c r="AG120" s="4">
        <f>$B120*('AEO Table 3'!AF$49/'AEO Table 3'!$D$49)</f>
        <v>2.8523511114834766E-5</v>
      </c>
      <c r="AH120" s="4">
        <f>$B120*('AEO Table 3'!AG$49/'AEO Table 3'!$D$49)</f>
        <v>2.8806898050316926E-5</v>
      </c>
      <c r="AI120" s="282">
        <f>$B120*('AEO Table 3'!AH$49/'AEO Table 3'!$D$49)</f>
        <v>2.8991715616935729E-5</v>
      </c>
    </row>
    <row r="121" spans="1:35" x14ac:dyDescent="0.45">
      <c r="A121" s="12" t="s">
        <v>272</v>
      </c>
      <c r="B121" s="271">
        <f>'Start Year Prices'!D$10</f>
        <v>7.9262888493153228E-6</v>
      </c>
      <c r="C121" s="276">
        <f t="shared" si="85"/>
        <v>7.9262888493153228E-6</v>
      </c>
      <c r="D121" s="4">
        <f>$B121*('AEO Table 3'!C$17/'AEO Table 3'!$D$17)</f>
        <v>8.1458433291789856E-6</v>
      </c>
      <c r="E121" s="4">
        <f>$B121*('AEO Table 3'!D$17/'AEO Table 3'!$D$17)</f>
        <v>7.9262888493153228E-6</v>
      </c>
      <c r="F121" s="4">
        <f>$B121*('AEO Table 3'!E$17/'AEO Table 3'!$D$17)</f>
        <v>8.049090507544151E-6</v>
      </c>
      <c r="G121" s="4">
        <f>$B121*('AEO Table 3'!F$17/'AEO Table 3'!$D$17)</f>
        <v>8.2649237250372456E-6</v>
      </c>
      <c r="H121" s="4">
        <f>$B121*('AEO Table 3'!G$17/'AEO Table 3'!$D$17)</f>
        <v>8.4137742198600675E-6</v>
      </c>
      <c r="I121" s="4">
        <f>$B121*('AEO Table 3'!H$17/'AEO Table 3'!$D$17)</f>
        <v>8.6593775363177257E-6</v>
      </c>
      <c r="J121" s="4">
        <f>$B121*('AEO Table 3'!I$17/'AEO Table 3'!$D$17)</f>
        <v>8.8231130806228312E-6</v>
      </c>
      <c r="K121" s="4">
        <f>$B121*('AEO Table 3'!J$17/'AEO Table 3'!$D$17)</f>
        <v>8.9570785259633713E-6</v>
      </c>
      <c r="L121" s="4">
        <f>$B121*('AEO Table 3'!K$17/'AEO Table 3'!$D$17)</f>
        <v>8.9682423130750848E-6</v>
      </c>
      <c r="M121" s="4">
        <f>$B121*('AEO Table 3'!L$17/'AEO Table 3'!$D$17)</f>
        <v>9.0947652336744832E-6</v>
      </c>
      <c r="N121" s="4">
        <f>$B121*('AEO Table 3'!M$17/'AEO Table 3'!$D$17)</f>
        <v>9.1691904810858958E-6</v>
      </c>
      <c r="O121" s="4">
        <f>$B121*('AEO Table 3'!N$17/'AEO Table 3'!$D$17)</f>
        <v>9.2138456295327414E-6</v>
      </c>
      <c r="P121" s="4">
        <f>$B121*('AEO Table 3'!O$17/'AEO Table 3'!$D$17)</f>
        <v>9.3143197135381477E-6</v>
      </c>
      <c r="Q121" s="4">
        <f>$B121*('AEO Table 3'!P$17/'AEO Table 3'!$D$17)</f>
        <v>9.3775811738378469E-6</v>
      </c>
      <c r="R121" s="4">
        <f>$B121*('AEO Table 3'!Q$17/'AEO Table 3'!$D$17)</f>
        <v>9.4966615696961034E-6</v>
      </c>
      <c r="S121" s="4">
        <f>$B121*('AEO Table 3'!R$17/'AEO Table 3'!$D$17)</f>
        <v>9.5785293418486579E-6</v>
      </c>
      <c r="T121" s="4">
        <f>$B121*('AEO Table 3'!S$17/'AEO Table 3'!$D$17)</f>
        <v>9.6566758516306389E-6</v>
      </c>
      <c r="U121" s="4">
        <f>$B121*('AEO Table 3'!T$17/'AEO Table 3'!$D$17)</f>
        <v>9.7459861485243334E-6</v>
      </c>
      <c r="V121" s="4">
        <f>$B121*('AEO Table 3'!U$17/'AEO Table 3'!$D$17)</f>
        <v>9.8055263464534625E-6</v>
      </c>
      <c r="W121" s="4">
        <f>$B121*('AEO Table 3'!V$17/'AEO Table 3'!$D$17)</f>
        <v>9.8836728562354452E-6</v>
      </c>
      <c r="X121" s="4">
        <f>$B121*('AEO Table 3'!W$17/'AEO Table 3'!$D$17)</f>
        <v>9.965540628387998E-6</v>
      </c>
      <c r="Y121" s="4">
        <f>$B121*('AEO Table 3'!X$17/'AEO Table 3'!$D$17)</f>
        <v>9.9692618907585663E-6</v>
      </c>
      <c r="Z121" s="4">
        <f>$B121*('AEO Table 3'!Y$17/'AEO Table 3'!$D$17)</f>
        <v>1.0039965875799409E-5</v>
      </c>
      <c r="AA121" s="4">
        <f>$B121*('AEO Table 3'!Z$17/'AEO Table 3'!$D$17)</f>
        <v>1.0177652583510521E-5</v>
      </c>
      <c r="AB121" s="4">
        <f>$B121*('AEO Table 3'!AA$17/'AEO Table 3'!$D$17)</f>
        <v>1.023719278143965E-5</v>
      </c>
      <c r="AC121" s="4">
        <f>$B121*('AEO Table 3'!AB$17/'AEO Table 3'!$D$17)</f>
        <v>1.0311618028851061E-5</v>
      </c>
      <c r="AD121" s="4">
        <f>$B121*('AEO Table 3'!AC$17/'AEO Table 3'!$D$17)</f>
        <v>1.0441862211821029E-5</v>
      </c>
      <c r="AE121" s="4">
        <f>$B121*('AEO Table 3'!AD$17/'AEO Table 3'!$D$17)</f>
        <v>1.0460468523673884E-5</v>
      </c>
      <c r="AF121" s="4">
        <f>$B121*('AEO Table 3'!AE$17/'AEO Table 3'!$D$17)</f>
        <v>1.0553500082938147E-5</v>
      </c>
      <c r="AG121" s="4">
        <f>$B121*('AEO Table 3'!AF$17/'AEO Table 3'!$D$17)</f>
        <v>1.0653974166943552E-5</v>
      </c>
      <c r="AH121" s="4">
        <f>$B121*('AEO Table 3'!AG$17/'AEO Table 3'!$D$17)</f>
        <v>1.0720956889613823E-5</v>
      </c>
      <c r="AI121" s="282">
        <f>$B121*('AEO Table 3'!AH$17/'AEO Table 3'!$D$17)</f>
        <v>1.0769333300431242E-5</v>
      </c>
    </row>
    <row r="122" spans="1:35" x14ac:dyDescent="0.45">
      <c r="A122" s="12" t="s">
        <v>273</v>
      </c>
      <c r="B122" s="271">
        <f>'Start Year Prices'!C$10</f>
        <v>2.6256415630977488E-5</v>
      </c>
      <c r="C122" s="276">
        <f t="shared" si="85"/>
        <v>2.6256415630977488E-5</v>
      </c>
      <c r="D122" s="4">
        <f>$B122*('AEO Table 3'!C$23/'AEO Table 3'!$D$23)</f>
        <v>2.6980984631083975E-5</v>
      </c>
      <c r="E122" s="4">
        <f>$B122*('AEO Table 3'!D$23/'AEO Table 3'!$D$23)</f>
        <v>2.6256415630977488E-5</v>
      </c>
      <c r="F122" s="4">
        <f>$B122*('AEO Table 3'!E$23/'AEO Table 3'!$D$23)</f>
        <v>2.5458161647809324E-5</v>
      </c>
      <c r="G122" s="4">
        <f>$B122*('AEO Table 3'!F$23/'AEO Table 3'!$D$23)</f>
        <v>2.4954647596887864E-5</v>
      </c>
      <c r="H122" s="4">
        <f>$B122*('AEO Table 3'!G$23/'AEO Table 3'!$D$23)</f>
        <v>2.4242359427291653E-5</v>
      </c>
      <c r="I122" s="4">
        <f>$B122*('AEO Table 3'!H$23/'AEO Table 3'!$D$23)</f>
        <v>2.3837092020452434E-5</v>
      </c>
      <c r="J122" s="4">
        <f>$B122*('AEO Table 3'!I$23/'AEO Table 3'!$D$23)</f>
        <v>2.3137084681366505E-5</v>
      </c>
      <c r="K122" s="4">
        <f>$B122*('AEO Table 3'!J$23/'AEO Table 3'!$D$23)</f>
        <v>2.3603756240757124E-5</v>
      </c>
      <c r="L122" s="4">
        <f>$B122*('AEO Table 3'!K$23/'AEO Table 3'!$D$23)</f>
        <v>2.3652879562798246E-5</v>
      </c>
      <c r="M122" s="4">
        <f>$B122*('AEO Table 3'!L$23/'AEO Table 3'!$D$23)</f>
        <v>2.4070427800147749E-5</v>
      </c>
      <c r="N122" s="4">
        <f>$B122*('AEO Table 3'!M$23/'AEO Table 3'!$D$23)</f>
        <v>2.4328325240863611E-5</v>
      </c>
      <c r="O122" s="4">
        <f>$B122*('AEO Table 3'!N$23/'AEO Table 3'!$D$23)</f>
        <v>2.4844120122295352E-5</v>
      </c>
      <c r="P122" s="4">
        <f>$B122*('AEO Table 3'!O$23/'AEO Table 3'!$D$23)</f>
        <v>2.5175702546072897E-5</v>
      </c>
      <c r="Q122" s="4">
        <f>$B122*('AEO Table 3'!P$23/'AEO Table 3'!$D$23)</f>
        <v>2.538447666474765E-5</v>
      </c>
      <c r="R122" s="4">
        <f>$B122*('AEO Table 3'!Q$23/'AEO Table 3'!$D$23)</f>
        <v>2.5863429054648546E-5</v>
      </c>
      <c r="S122" s="4">
        <f>$B122*('AEO Table 3'!R$23/'AEO Table 3'!$D$23)</f>
        <v>2.6121326495364415E-5</v>
      </c>
      <c r="T122" s="4">
        <f>$B122*('AEO Table 3'!S$23/'AEO Table 3'!$D$23)</f>
        <v>2.6391504766590564E-5</v>
      </c>
      <c r="U122" s="4">
        <f>$B122*('AEO Table 3'!T$23/'AEO Table 3'!$D$23)</f>
        <v>2.6710806359857829E-5</v>
      </c>
      <c r="V122" s="4">
        <f>$B122*('AEO Table 3'!U$23/'AEO Table 3'!$D$23)</f>
        <v>2.6895018817512018E-5</v>
      </c>
      <c r="W122" s="4">
        <f>$B122*('AEO Table 3'!V$23/'AEO Table 3'!$D$23)</f>
        <v>2.715291625822789E-5</v>
      </c>
      <c r="X122" s="4">
        <f>$B122*('AEO Table 3'!W$23/'AEO Table 3'!$D$23)</f>
        <v>2.7447656190474597E-5</v>
      </c>
      <c r="Y122" s="4">
        <f>$B122*('AEO Table 3'!X$23/'AEO Table 3'!$D$23)</f>
        <v>2.7459937020984878E-5</v>
      </c>
      <c r="Z122" s="4">
        <f>$B122*('AEO Table 3'!Y$23/'AEO Table 3'!$D$23)</f>
        <v>2.7705553631190463E-5</v>
      </c>
      <c r="AA122" s="4">
        <f>$B122*('AEO Table 3'!Z$23/'AEO Table 3'!$D$23)</f>
        <v>2.8159944360070804E-5</v>
      </c>
      <c r="AB122" s="4">
        <f>$B122*('AEO Table 3'!AA$23/'AEO Table 3'!$D$23)</f>
        <v>2.836871847874556E-5</v>
      </c>
      <c r="AC122" s="4">
        <f>$B122*('AEO Table 3'!AB$23/'AEO Table 3'!$D$23)</f>
        <v>2.8614335088951145E-5</v>
      </c>
      <c r="AD122" s="4">
        <f>$B122*('AEO Table 3'!AC$23/'AEO Table 3'!$D$23)</f>
        <v>2.9068725817831486E-5</v>
      </c>
      <c r="AE122" s="4">
        <f>$B122*('AEO Table 3'!AD$23/'AEO Table 3'!$D$23)</f>
        <v>2.9130129970382879E-5</v>
      </c>
      <c r="AF122" s="4">
        <f>$B122*('AEO Table 3'!AE$23/'AEO Table 3'!$D$23)</f>
        <v>2.9461712394160425E-5</v>
      </c>
      <c r="AG122" s="4">
        <f>$B122*('AEO Table 3'!AF$23/'AEO Table 3'!$D$23)</f>
        <v>2.9793294817937974E-5</v>
      </c>
      <c r="AH122" s="4">
        <f>$B122*('AEO Table 3'!AG$23/'AEO Table 3'!$D$23)</f>
        <v>3.0026630597633281E-5</v>
      </c>
      <c r="AI122" s="282">
        <f>$B122*('AEO Table 3'!AH$23/'AEO Table 3'!$D$23)</f>
        <v>3.0210843055287477E-5</v>
      </c>
    </row>
    <row r="123" spans="1:35" x14ac:dyDescent="0.45">
      <c r="A123" s="12" t="s">
        <v>274</v>
      </c>
      <c r="B123" s="271">
        <f>'Start Year Prices'!F$10</f>
        <v>2.6256415630977488E-5</v>
      </c>
      <c r="C123" s="276">
        <f t="shared" si="85"/>
        <v>2.6256415630977488E-5</v>
      </c>
      <c r="D123" s="4">
        <f>$B123*('AEO Table 3'!C$30/'AEO Table 3'!$D$30)</f>
        <v>2.6983706016999867E-5</v>
      </c>
      <c r="E123" s="4">
        <f>$B123*('AEO Table 3'!D$30/'AEO Table 3'!$D$30)</f>
        <v>2.6256415630977488E-5</v>
      </c>
      <c r="F123" s="4">
        <f>$B123*('AEO Table 3'!E$30/'AEO Table 3'!$D$30)</f>
        <v>2.5492144377869224E-5</v>
      </c>
      <c r="G123" s="4">
        <f>$B123*('AEO Table 3'!F$30/'AEO Table 3'!$D$30)</f>
        <v>2.5011393105752731E-5</v>
      </c>
      <c r="H123" s="4">
        <f>$B123*('AEO Table 3'!G$30/'AEO Table 3'!$D$30)</f>
        <v>2.4308756631120942E-5</v>
      </c>
      <c r="I123" s="4">
        <f>$B123*('AEO Table 3'!H$30/'AEO Table 3'!$D$30)</f>
        <v>2.3938947960262107E-5</v>
      </c>
      <c r="J123" s="4">
        <f>$B123*('AEO Table 3'!I$30/'AEO Table 3'!$D$30)</f>
        <v>2.3236311485630311E-5</v>
      </c>
      <c r="K123" s="4">
        <f>$B123*('AEO Table 3'!J$30/'AEO Table 3'!$D$30)</f>
        <v>2.3729389713442096E-5</v>
      </c>
      <c r="L123" s="4">
        <f>$B123*('AEO Table 3'!K$30/'AEO Table 3'!$D$30)</f>
        <v>2.3791024491918567E-5</v>
      </c>
      <c r="M123" s="4">
        <f>$B123*('AEO Table 3'!L$30/'AEO Table 3'!$D$30)</f>
        <v>2.4222467941253877E-5</v>
      </c>
      <c r="N123" s="4">
        <f>$B123*('AEO Table 3'!M$30/'AEO Table 3'!$D$30)</f>
        <v>2.4481334010855065E-5</v>
      </c>
      <c r="O123" s="4">
        <f>$B123*('AEO Table 3'!N$30/'AEO Table 3'!$D$30)</f>
        <v>2.4641584434893896E-5</v>
      </c>
      <c r="P123" s="4">
        <f>$B123*('AEO Table 3'!O$30/'AEO Table 3'!$D$30)</f>
        <v>2.4974412238666849E-5</v>
      </c>
      <c r="Q123" s="4">
        <f>$B123*('AEO Table 3'!P$30/'AEO Table 3'!$D$30)</f>
        <v>2.5196297441182152E-5</v>
      </c>
      <c r="R123" s="4">
        <f>$B123*('AEO Table 3'!Q$30/'AEO Table 3'!$D$30)</f>
        <v>2.5640067846212757E-5</v>
      </c>
      <c r="S123" s="4">
        <f>$B123*('AEO Table 3'!R$30/'AEO Table 3'!$D$30)</f>
        <v>2.5898933915813948E-5</v>
      </c>
      <c r="T123" s="4">
        <f>$B123*('AEO Table 3'!S$30/'AEO Table 3'!$D$30)</f>
        <v>2.6182453896805718E-5</v>
      </c>
      <c r="U123" s="4">
        <f>$B123*('AEO Table 3'!T$30/'AEO Table 3'!$D$30)</f>
        <v>2.6502954744883377E-5</v>
      </c>
      <c r="V123" s="4">
        <f>$B123*('AEO Table 3'!U$30/'AEO Table 3'!$D$30)</f>
        <v>2.6687859080312795E-5</v>
      </c>
      <c r="W123" s="4">
        <f>$B123*('AEO Table 3'!V$30/'AEO Table 3'!$D$30)</f>
        <v>2.695905210560928E-5</v>
      </c>
      <c r="X123" s="4">
        <f>$B123*('AEO Table 3'!W$30/'AEO Table 3'!$D$30)</f>
        <v>2.7242572086601058E-5</v>
      </c>
      <c r="Y123" s="4">
        <f>$B123*('AEO Table 3'!X$30/'AEO Table 3'!$D$30)</f>
        <v>2.7267225997991644E-5</v>
      </c>
      <c r="Z123" s="4">
        <f>$B123*('AEO Table 3'!Y$30/'AEO Table 3'!$D$30)</f>
        <v>2.7513765111897537E-5</v>
      </c>
      <c r="AA123" s="4">
        <f>$B123*('AEO Table 3'!Z$30/'AEO Table 3'!$D$30)</f>
        <v>2.7969862472623436E-5</v>
      </c>
      <c r="AB123" s="4">
        <f>$B123*('AEO Table 3'!AA$30/'AEO Table 3'!$D$30)</f>
        <v>2.8191747675138739E-5</v>
      </c>
      <c r="AC123" s="4">
        <f>$B123*('AEO Table 3'!AB$30/'AEO Table 3'!$D$30)</f>
        <v>2.8438286789044628E-5</v>
      </c>
      <c r="AD123" s="4">
        <f>$B123*('AEO Table 3'!AC$30/'AEO Table 3'!$D$30)</f>
        <v>2.8906711105465826E-5</v>
      </c>
      <c r="AE123" s="4">
        <f>$B123*('AEO Table 3'!AD$30/'AEO Table 3'!$D$30)</f>
        <v>2.8956018928246999E-5</v>
      </c>
      <c r="AF123" s="4">
        <f>$B123*('AEO Table 3'!AE$30/'AEO Table 3'!$D$30)</f>
        <v>2.9301173687715251E-5</v>
      </c>
      <c r="AG123" s="4">
        <f>$B123*('AEO Table 3'!AF$30/'AEO Table 3'!$D$30)</f>
        <v>2.9609347580097619E-5</v>
      </c>
      <c r="AH123" s="4">
        <f>$B123*('AEO Table 3'!AG$30/'AEO Table 3'!$D$30)</f>
        <v>2.9843559738308216E-5</v>
      </c>
      <c r="AI123" s="282">
        <f>$B123*('AEO Table 3'!AH$30/'AEO Table 3'!$D$30)</f>
        <v>3.0040791029432932E-5</v>
      </c>
    </row>
    <row r="124" spans="1:35" x14ac:dyDescent="0.45">
      <c r="A124" s="12" t="s">
        <v>275</v>
      </c>
      <c r="B124" s="272">
        <v>0</v>
      </c>
      <c r="C124" s="277">
        <f t="shared" si="85"/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281">
        <v>0</v>
      </c>
    </row>
    <row r="125" spans="1:35" x14ac:dyDescent="0.45">
      <c r="A125" s="12" t="s">
        <v>276</v>
      </c>
      <c r="B125" s="272">
        <v>0</v>
      </c>
      <c r="C125" s="277">
        <f t="shared" si="85"/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281">
        <v>0</v>
      </c>
    </row>
    <row r="126" spans="1:35" x14ac:dyDescent="0.45">
      <c r="A126" s="12" t="s">
        <v>277</v>
      </c>
      <c r="B126" s="271">
        <f>B123</f>
        <v>2.6256415630977488E-5</v>
      </c>
      <c r="C126" s="276">
        <f t="shared" si="85"/>
        <v>2.6256415630977488E-5</v>
      </c>
      <c r="D126" s="4">
        <f t="shared" ref="D126" si="86">D123</f>
        <v>2.6983706016999867E-5</v>
      </c>
      <c r="E126" s="4">
        <f t="shared" ref="E126:F126" si="87">E123</f>
        <v>2.6256415630977488E-5</v>
      </c>
      <c r="F126" s="4">
        <f t="shared" si="87"/>
        <v>2.5492144377869224E-5</v>
      </c>
      <c r="G126" s="4">
        <f t="shared" ref="G126:AI126" si="88">G123</f>
        <v>2.5011393105752731E-5</v>
      </c>
      <c r="H126" s="4">
        <f t="shared" si="88"/>
        <v>2.4308756631120942E-5</v>
      </c>
      <c r="I126" s="4">
        <f t="shared" si="88"/>
        <v>2.3938947960262107E-5</v>
      </c>
      <c r="J126" s="4">
        <f t="shared" si="88"/>
        <v>2.3236311485630311E-5</v>
      </c>
      <c r="K126" s="4">
        <f t="shared" si="88"/>
        <v>2.3729389713442096E-5</v>
      </c>
      <c r="L126" s="4">
        <f t="shared" si="88"/>
        <v>2.3791024491918567E-5</v>
      </c>
      <c r="M126" s="4">
        <f t="shared" si="88"/>
        <v>2.4222467941253877E-5</v>
      </c>
      <c r="N126" s="4">
        <f t="shared" si="88"/>
        <v>2.4481334010855065E-5</v>
      </c>
      <c r="O126" s="4">
        <f t="shared" si="88"/>
        <v>2.4641584434893896E-5</v>
      </c>
      <c r="P126" s="4">
        <f t="shared" si="88"/>
        <v>2.4974412238666849E-5</v>
      </c>
      <c r="Q126" s="4">
        <f t="shared" si="88"/>
        <v>2.5196297441182152E-5</v>
      </c>
      <c r="R126" s="4">
        <f t="shared" si="88"/>
        <v>2.5640067846212757E-5</v>
      </c>
      <c r="S126" s="4">
        <f t="shared" si="88"/>
        <v>2.5898933915813948E-5</v>
      </c>
      <c r="T126" s="4">
        <f t="shared" si="88"/>
        <v>2.6182453896805718E-5</v>
      </c>
      <c r="U126" s="4">
        <f t="shared" si="88"/>
        <v>2.6502954744883377E-5</v>
      </c>
      <c r="V126" s="4">
        <f t="shared" si="88"/>
        <v>2.6687859080312795E-5</v>
      </c>
      <c r="W126" s="4">
        <f t="shared" si="88"/>
        <v>2.695905210560928E-5</v>
      </c>
      <c r="X126" s="4">
        <f t="shared" si="88"/>
        <v>2.7242572086601058E-5</v>
      </c>
      <c r="Y126" s="4">
        <f t="shared" si="88"/>
        <v>2.7267225997991644E-5</v>
      </c>
      <c r="Z126" s="4">
        <f t="shared" si="88"/>
        <v>2.7513765111897537E-5</v>
      </c>
      <c r="AA126" s="4">
        <f t="shared" si="88"/>
        <v>2.7969862472623436E-5</v>
      </c>
      <c r="AB126" s="4">
        <f t="shared" si="88"/>
        <v>2.8191747675138739E-5</v>
      </c>
      <c r="AC126" s="4">
        <f t="shared" si="88"/>
        <v>2.8438286789044628E-5</v>
      </c>
      <c r="AD126" s="4">
        <f t="shared" si="88"/>
        <v>2.8906711105465826E-5</v>
      </c>
      <c r="AE126" s="4">
        <f t="shared" si="88"/>
        <v>2.8956018928246999E-5</v>
      </c>
      <c r="AF126" s="4">
        <f t="shared" si="88"/>
        <v>2.9301173687715251E-5</v>
      </c>
      <c r="AG126" s="4">
        <f t="shared" si="88"/>
        <v>2.9609347580097619E-5</v>
      </c>
      <c r="AH126" s="4">
        <f t="shared" si="88"/>
        <v>2.9843559738308216E-5</v>
      </c>
      <c r="AI126" s="282">
        <f t="shared" si="88"/>
        <v>3.0040791029432932E-5</v>
      </c>
    </row>
    <row r="127" spans="1:35" s="268" customFormat="1" x14ac:dyDescent="0.45">
      <c r="A127" s="268" t="s">
        <v>1185</v>
      </c>
      <c r="B127" s="274"/>
      <c r="C127" s="279"/>
      <c r="AI127" s="274"/>
    </row>
    <row r="128" spans="1:35" x14ac:dyDescent="0.45">
      <c r="A128" s="12" t="s">
        <v>269</v>
      </c>
      <c r="B128" s="275">
        <v>2017</v>
      </c>
      <c r="C128" s="280">
        <v>2018</v>
      </c>
      <c r="D128" s="12">
        <v>2019</v>
      </c>
      <c r="E128" s="12">
        <v>2020</v>
      </c>
      <c r="F128" s="12">
        <v>2021</v>
      </c>
      <c r="G128" s="12">
        <v>2022</v>
      </c>
      <c r="H128" s="12">
        <v>2023</v>
      </c>
      <c r="I128" s="12">
        <v>2024</v>
      </c>
      <c r="J128" s="12">
        <v>2025</v>
      </c>
      <c r="K128" s="12">
        <v>2026</v>
      </c>
      <c r="L128" s="12">
        <v>2027</v>
      </c>
      <c r="M128" s="12">
        <v>2028</v>
      </c>
      <c r="N128" s="12">
        <v>2029</v>
      </c>
      <c r="O128" s="12">
        <v>2030</v>
      </c>
      <c r="P128" s="12">
        <v>2031</v>
      </c>
      <c r="Q128" s="12">
        <v>2032</v>
      </c>
      <c r="R128" s="12">
        <v>2033</v>
      </c>
      <c r="S128" s="12">
        <v>2034</v>
      </c>
      <c r="T128" s="12">
        <v>2035</v>
      </c>
      <c r="U128" s="12">
        <v>2036</v>
      </c>
      <c r="V128" s="12">
        <v>2037</v>
      </c>
      <c r="W128" s="12">
        <v>2038</v>
      </c>
      <c r="X128" s="12">
        <v>2039</v>
      </c>
      <c r="Y128" s="12">
        <v>2040</v>
      </c>
      <c r="Z128" s="12">
        <v>2041</v>
      </c>
      <c r="AA128" s="12">
        <v>2042</v>
      </c>
      <c r="AB128" s="12">
        <v>2043</v>
      </c>
      <c r="AC128" s="12">
        <v>2044</v>
      </c>
      <c r="AD128" s="12">
        <v>2045</v>
      </c>
      <c r="AE128" s="12">
        <v>2046</v>
      </c>
      <c r="AF128" s="12">
        <v>2047</v>
      </c>
      <c r="AG128" s="12">
        <v>2048</v>
      </c>
      <c r="AH128" s="12">
        <v>2049</v>
      </c>
      <c r="AI128" s="275">
        <v>2050</v>
      </c>
    </row>
    <row r="129" spans="1:35" x14ac:dyDescent="0.45">
      <c r="A129" s="12" t="s">
        <v>270</v>
      </c>
      <c r="B129" s="271">
        <f>'Start Year Prices'!$B$11</f>
        <v>2.547793435977131E-5</v>
      </c>
      <c r="C129" s="276">
        <f>B129</f>
        <v>2.547793435977131E-5</v>
      </c>
      <c r="D129" s="4">
        <f>$B129*('AEO Table 3'!C$43/'AEO Table 3'!$D$43)</f>
        <v>2.6397241269659963E-5</v>
      </c>
      <c r="E129" s="4">
        <f>$B129*('AEO Table 3'!D$43/'AEO Table 3'!$D$43)</f>
        <v>2.547793435977131E-5</v>
      </c>
      <c r="F129" s="4">
        <f>$B129*('AEO Table 3'!E$43/'AEO Table 3'!$D$43)</f>
        <v>2.5621202969104612E-5</v>
      </c>
      <c r="G129" s="4">
        <f>$B129*('AEO Table 3'!F$43/'AEO Table 3'!$D$43)</f>
        <v>2.6015191644771169E-5</v>
      </c>
      <c r="H129" s="4">
        <f>$B129*('AEO Table 3'!G$43/'AEO Table 3'!$D$43)</f>
        <v>2.6170399304882249E-5</v>
      </c>
      <c r="I129" s="4">
        <f>$B129*('AEO Table 3'!H$43/'AEO Table 3'!$D$43)</f>
        <v>2.6636022285215459E-5</v>
      </c>
      <c r="J129" s="4">
        <f>$B129*('AEO Table 3'!I$43/'AEO Table 3'!$D$43)</f>
        <v>2.6803168996104305E-5</v>
      </c>
      <c r="K129" s="4">
        <f>$B129*('AEO Table 3'!J$43/'AEO Table 3'!$D$43)</f>
        <v>2.7292670077993074E-5</v>
      </c>
      <c r="L129" s="4">
        <f>$B129*('AEO Table 3'!K$43/'AEO Table 3'!$D$43)</f>
        <v>2.7352365331881946E-5</v>
      </c>
      <c r="M129" s="4">
        <f>$B129*('AEO Table 3'!L$43/'AEO Table 3'!$D$43)</f>
        <v>2.7782171159881837E-5</v>
      </c>
      <c r="N129" s="4">
        <f>$B129*('AEO Table 3'!M$43/'AEO Table 3'!$D$43)</f>
        <v>2.8032891226215106E-5</v>
      </c>
      <c r="O129" s="4">
        <f>$B129*('AEO Table 3'!N$43/'AEO Table 3'!$D$43)</f>
        <v>2.8617904714326066E-5</v>
      </c>
      <c r="P129" s="4">
        <f>$B129*('AEO Table 3'!O$43/'AEO Table 3'!$D$43)</f>
        <v>2.8940259085325985E-5</v>
      </c>
      <c r="Q129" s="4">
        <f>$B129*('AEO Table 3'!P$43/'AEO Table 3'!$D$43)</f>
        <v>2.9155161999325936E-5</v>
      </c>
      <c r="R129" s="4">
        <f>$B129*('AEO Table 3'!Q$43/'AEO Table 3'!$D$43)</f>
        <v>2.9620784979659146E-5</v>
      </c>
      <c r="S129" s="4">
        <f>$B129*('AEO Table 3'!R$43/'AEO Table 3'!$D$43)</f>
        <v>2.9859565995214645E-5</v>
      </c>
      <c r="T129" s="4">
        <f>$B129*('AEO Table 3'!S$43/'AEO Table 3'!$D$43)</f>
        <v>3.0122225112325686E-5</v>
      </c>
      <c r="U129" s="4">
        <f>$B129*('AEO Table 3'!T$43/'AEO Table 3'!$D$43)</f>
        <v>3.0432640432547827E-5</v>
      </c>
      <c r="V129" s="4">
        <f>$B129*('AEO Table 3'!U$43/'AEO Table 3'!$D$43)</f>
        <v>3.063560429577E-5</v>
      </c>
      <c r="W129" s="4">
        <f>$B129*('AEO Table 3'!V$43/'AEO Table 3'!$D$43)</f>
        <v>3.0898263412881047E-5</v>
      </c>
      <c r="X129" s="4">
        <f>$B129*('AEO Table 3'!W$43/'AEO Table 3'!$D$43)</f>
        <v>3.1160922529992095E-5</v>
      </c>
      <c r="Y129" s="4">
        <f>$B129*('AEO Table 3'!X$43/'AEO Table 3'!$D$43)</f>
        <v>3.1160922529992095E-5</v>
      </c>
      <c r="Z129" s="4">
        <f>$B129*('AEO Table 3'!Y$43/'AEO Table 3'!$D$43)</f>
        <v>3.1363886393214258E-5</v>
      </c>
      <c r="AA129" s="4">
        <f>$B129*('AEO Table 3'!Z$43/'AEO Table 3'!$D$43)</f>
        <v>3.1829509373547475E-5</v>
      </c>
      <c r="AB129" s="4">
        <f>$B129*('AEO Table 3'!AA$43/'AEO Table 3'!$D$43)</f>
        <v>3.2020534185991877E-5</v>
      </c>
      <c r="AC129" s="4">
        <f>$B129*('AEO Table 3'!AB$43/'AEO Table 3'!$D$43)</f>
        <v>3.2271254252325143E-5</v>
      </c>
      <c r="AD129" s="4">
        <f>$B129*('AEO Table 3'!AC$43/'AEO Table 3'!$D$43)</f>
        <v>3.2712999131102805E-5</v>
      </c>
      <c r="AE129" s="4">
        <f>$B129*('AEO Table 3'!AD$43/'AEO Table 3'!$D$43)</f>
        <v>3.2724938181880579E-5</v>
      </c>
      <c r="AF129" s="4">
        <f>$B129*('AEO Table 3'!AE$43/'AEO Table 3'!$D$43)</f>
        <v>3.303535350210273E-5</v>
      </c>
      <c r="AG129" s="4">
        <f>$B129*('AEO Table 3'!AF$43/'AEO Table 3'!$D$43)</f>
        <v>3.332189072076932E-5</v>
      </c>
      <c r="AH129" s="4">
        <f>$B129*('AEO Table 3'!AG$43/'AEO Table 3'!$D$43)</f>
        <v>3.3524854583991489E-5</v>
      </c>
      <c r="AI129" s="282">
        <f>$B129*('AEO Table 3'!AH$43/'AEO Table 3'!$D$43)</f>
        <v>3.370394034565811E-5</v>
      </c>
    </row>
    <row r="130" spans="1:35" x14ac:dyDescent="0.45">
      <c r="A130" s="12" t="s">
        <v>271</v>
      </c>
      <c r="B130" s="272">
        <v>0</v>
      </c>
      <c r="C130" s="277">
        <f t="shared" ref="C130:C136" si="89">B130</f>
        <v>0</v>
      </c>
      <c r="D130" s="4">
        <f>$B130*('AEO Table 3'!C$49/'AEO Table 3'!$D$49)</f>
        <v>0</v>
      </c>
      <c r="E130" s="4">
        <f>$B130*('AEO Table 3'!D$49/'AEO Table 3'!$D$49)</f>
        <v>0</v>
      </c>
      <c r="F130" s="4">
        <f>$B130*('AEO Table 3'!E$49/'AEO Table 3'!$D$49)</f>
        <v>0</v>
      </c>
      <c r="G130" s="4">
        <f>$B130*('AEO Table 3'!F$49/'AEO Table 3'!$D$49)</f>
        <v>0</v>
      </c>
      <c r="H130" s="4">
        <f>$B130*('AEO Table 3'!G$49/'AEO Table 3'!$D$49)</f>
        <v>0</v>
      </c>
      <c r="I130" s="4">
        <f>$B130*('AEO Table 3'!H$49/'AEO Table 3'!$D$49)</f>
        <v>0</v>
      </c>
      <c r="J130" s="4">
        <f>$B130*('AEO Table 3'!I$49/'AEO Table 3'!$D$49)</f>
        <v>0</v>
      </c>
      <c r="K130" s="4">
        <f>$B130*('AEO Table 3'!J$49/'AEO Table 3'!$D$49)</f>
        <v>0</v>
      </c>
      <c r="L130" s="4">
        <f>$B130*('AEO Table 3'!K$49/'AEO Table 3'!$D$49)</f>
        <v>0</v>
      </c>
      <c r="M130" s="4">
        <f>$B130*('AEO Table 3'!L$49/'AEO Table 3'!$D$49)</f>
        <v>0</v>
      </c>
      <c r="N130" s="4">
        <f>$B130*('AEO Table 3'!M$49/'AEO Table 3'!$D$49)</f>
        <v>0</v>
      </c>
      <c r="O130" s="4">
        <f>$B130*('AEO Table 3'!N$49/'AEO Table 3'!$D$49)</f>
        <v>0</v>
      </c>
      <c r="P130" s="4">
        <f>$B130*('AEO Table 3'!O$49/'AEO Table 3'!$D$49)</f>
        <v>0</v>
      </c>
      <c r="Q130" s="4">
        <f>$B130*('AEO Table 3'!P$49/'AEO Table 3'!$D$49)</f>
        <v>0</v>
      </c>
      <c r="R130" s="4">
        <f>$B130*('AEO Table 3'!Q$49/'AEO Table 3'!$D$49)</f>
        <v>0</v>
      </c>
      <c r="S130" s="4">
        <f>$B130*('AEO Table 3'!R$49/'AEO Table 3'!$D$49)</f>
        <v>0</v>
      </c>
      <c r="T130" s="4">
        <f>$B130*('AEO Table 3'!S$49/'AEO Table 3'!$D$49)</f>
        <v>0</v>
      </c>
      <c r="U130" s="4">
        <f>$B130*('AEO Table 3'!T$49/'AEO Table 3'!$D$49)</f>
        <v>0</v>
      </c>
      <c r="V130" s="4">
        <f>$B130*('AEO Table 3'!U$49/'AEO Table 3'!$D$49)</f>
        <v>0</v>
      </c>
      <c r="W130" s="4">
        <f>$B130*('AEO Table 3'!V$49/'AEO Table 3'!$D$49)</f>
        <v>0</v>
      </c>
      <c r="X130" s="4">
        <f>$B130*('AEO Table 3'!W$49/'AEO Table 3'!$D$49)</f>
        <v>0</v>
      </c>
      <c r="Y130" s="4">
        <f>$B130*('AEO Table 3'!X$49/'AEO Table 3'!$D$49)</f>
        <v>0</v>
      </c>
      <c r="Z130" s="4">
        <f>$B130*('AEO Table 3'!Y$49/'AEO Table 3'!$D$49)</f>
        <v>0</v>
      </c>
      <c r="AA130" s="4">
        <f>$B130*('AEO Table 3'!Z$49/'AEO Table 3'!$D$49)</f>
        <v>0</v>
      </c>
      <c r="AB130" s="4">
        <f>$B130*('AEO Table 3'!AA$49/'AEO Table 3'!$D$49)</f>
        <v>0</v>
      </c>
      <c r="AC130" s="4">
        <f>$B130*('AEO Table 3'!AB$49/'AEO Table 3'!$D$49)</f>
        <v>0</v>
      </c>
      <c r="AD130" s="4">
        <f>$B130*('AEO Table 3'!AC$49/'AEO Table 3'!$D$49)</f>
        <v>0</v>
      </c>
      <c r="AE130" s="4">
        <f>$B130*('AEO Table 3'!AD$49/'AEO Table 3'!$D$49)</f>
        <v>0</v>
      </c>
      <c r="AF130" s="4">
        <f>$B130*('AEO Table 3'!AE$49/'AEO Table 3'!$D$49)</f>
        <v>0</v>
      </c>
      <c r="AG130" s="4">
        <f>$B130*('AEO Table 3'!AF$49/'AEO Table 3'!$D$49)</f>
        <v>0</v>
      </c>
      <c r="AH130" s="4">
        <f>$B130*('AEO Table 3'!AG$49/'AEO Table 3'!$D$49)</f>
        <v>0</v>
      </c>
      <c r="AI130" s="282">
        <f>$B130*('AEO Table 3'!AH$49/'AEO Table 3'!$D$49)</f>
        <v>0</v>
      </c>
    </row>
    <row r="131" spans="1:35" x14ac:dyDescent="0.45">
      <c r="A131" s="12" t="s">
        <v>272</v>
      </c>
      <c r="B131" s="273">
        <f>'Start Year Prices'!D11</f>
        <v>7.9262888493153228E-6</v>
      </c>
      <c r="C131" s="277">
        <f t="shared" si="89"/>
        <v>7.9262888493153228E-6</v>
      </c>
      <c r="D131" s="4">
        <f>$B131*('AEO Table 3'!C$17/'AEO Table 3'!$D$17)</f>
        <v>8.1458433291789856E-6</v>
      </c>
      <c r="E131" s="4">
        <f>$B131*('AEO Table 3'!D$17/'AEO Table 3'!$D$17)</f>
        <v>7.9262888493153228E-6</v>
      </c>
      <c r="F131" s="4">
        <f>$B131*('AEO Table 3'!E$17/'AEO Table 3'!$D$17)</f>
        <v>8.049090507544151E-6</v>
      </c>
      <c r="G131" s="4">
        <f>$B131*('AEO Table 3'!F$17/'AEO Table 3'!$D$17)</f>
        <v>8.2649237250372456E-6</v>
      </c>
      <c r="H131" s="4">
        <f>$B131*('AEO Table 3'!G$17/'AEO Table 3'!$D$17)</f>
        <v>8.4137742198600675E-6</v>
      </c>
      <c r="I131" s="4">
        <f>$B131*('AEO Table 3'!H$17/'AEO Table 3'!$D$17)</f>
        <v>8.6593775363177257E-6</v>
      </c>
      <c r="J131" s="4">
        <f>$B131*('AEO Table 3'!I$17/'AEO Table 3'!$D$17)</f>
        <v>8.8231130806228312E-6</v>
      </c>
      <c r="K131" s="4">
        <f>$B131*('AEO Table 3'!J$17/'AEO Table 3'!$D$17)</f>
        <v>8.9570785259633713E-6</v>
      </c>
      <c r="L131" s="4">
        <f>$B131*('AEO Table 3'!K$17/'AEO Table 3'!$D$17)</f>
        <v>8.9682423130750848E-6</v>
      </c>
      <c r="M131" s="4">
        <f>$B131*('AEO Table 3'!L$17/'AEO Table 3'!$D$17)</f>
        <v>9.0947652336744832E-6</v>
      </c>
      <c r="N131" s="4">
        <f>$B131*('AEO Table 3'!M$17/'AEO Table 3'!$D$17)</f>
        <v>9.1691904810858958E-6</v>
      </c>
      <c r="O131" s="4">
        <f>$B131*('AEO Table 3'!N$17/'AEO Table 3'!$D$17)</f>
        <v>9.2138456295327414E-6</v>
      </c>
      <c r="P131" s="4">
        <f>$B131*('AEO Table 3'!O$17/'AEO Table 3'!$D$17)</f>
        <v>9.3143197135381477E-6</v>
      </c>
      <c r="Q131" s="4">
        <f>$B131*('AEO Table 3'!P$17/'AEO Table 3'!$D$17)</f>
        <v>9.3775811738378469E-6</v>
      </c>
      <c r="R131" s="4">
        <f>$B131*('AEO Table 3'!Q$17/'AEO Table 3'!$D$17)</f>
        <v>9.4966615696961034E-6</v>
      </c>
      <c r="S131" s="4">
        <f>$B131*('AEO Table 3'!R$17/'AEO Table 3'!$D$17)</f>
        <v>9.5785293418486579E-6</v>
      </c>
      <c r="T131" s="4">
        <f>$B131*('AEO Table 3'!S$17/'AEO Table 3'!$D$17)</f>
        <v>9.6566758516306389E-6</v>
      </c>
      <c r="U131" s="4">
        <f>$B131*('AEO Table 3'!T$17/'AEO Table 3'!$D$17)</f>
        <v>9.7459861485243334E-6</v>
      </c>
      <c r="V131" s="4">
        <f>$B131*('AEO Table 3'!U$17/'AEO Table 3'!$D$17)</f>
        <v>9.8055263464534625E-6</v>
      </c>
      <c r="W131" s="4">
        <f>$B131*('AEO Table 3'!V$17/'AEO Table 3'!$D$17)</f>
        <v>9.8836728562354452E-6</v>
      </c>
      <c r="X131" s="4">
        <f>$B131*('AEO Table 3'!W$17/'AEO Table 3'!$D$17)</f>
        <v>9.965540628387998E-6</v>
      </c>
      <c r="Y131" s="4">
        <f>$B131*('AEO Table 3'!X$17/'AEO Table 3'!$D$17)</f>
        <v>9.9692618907585663E-6</v>
      </c>
      <c r="Z131" s="4">
        <f>$B131*('AEO Table 3'!Y$17/'AEO Table 3'!$D$17)</f>
        <v>1.0039965875799409E-5</v>
      </c>
      <c r="AA131" s="4">
        <f>$B131*('AEO Table 3'!Z$17/'AEO Table 3'!$D$17)</f>
        <v>1.0177652583510521E-5</v>
      </c>
      <c r="AB131" s="4">
        <f>$B131*('AEO Table 3'!AA$17/'AEO Table 3'!$D$17)</f>
        <v>1.023719278143965E-5</v>
      </c>
      <c r="AC131" s="4">
        <f>$B131*('AEO Table 3'!AB$17/'AEO Table 3'!$D$17)</f>
        <v>1.0311618028851061E-5</v>
      </c>
      <c r="AD131" s="4">
        <f>$B131*('AEO Table 3'!AC$17/'AEO Table 3'!$D$17)</f>
        <v>1.0441862211821029E-5</v>
      </c>
      <c r="AE131" s="4">
        <f>$B131*('AEO Table 3'!AD$17/'AEO Table 3'!$D$17)</f>
        <v>1.0460468523673884E-5</v>
      </c>
      <c r="AF131" s="4">
        <f>$B131*('AEO Table 3'!AE$17/'AEO Table 3'!$D$17)</f>
        <v>1.0553500082938147E-5</v>
      </c>
      <c r="AG131" s="4">
        <f>$B131*('AEO Table 3'!AF$17/'AEO Table 3'!$D$17)</f>
        <v>1.0653974166943552E-5</v>
      </c>
      <c r="AH131" s="4">
        <f>$B131*('AEO Table 3'!AG$17/'AEO Table 3'!$D$17)</f>
        <v>1.0720956889613823E-5</v>
      </c>
      <c r="AI131" s="282">
        <f>$B131*('AEO Table 3'!AH$17/'AEO Table 3'!$D$17)</f>
        <v>1.0769333300431242E-5</v>
      </c>
    </row>
    <row r="132" spans="1:35" x14ac:dyDescent="0.45">
      <c r="A132" s="12" t="s">
        <v>273</v>
      </c>
      <c r="B132" s="273">
        <f>'Start Year Prices'!E11</f>
        <v>7.9262888493153228E-6</v>
      </c>
      <c r="C132" s="277">
        <f t="shared" si="89"/>
        <v>7.9262888493153228E-6</v>
      </c>
      <c r="D132" s="4">
        <f>$B132*('AEO Table 3'!C$23/'AEO Table 3'!$D$23)</f>
        <v>8.1450217969811808E-6</v>
      </c>
      <c r="E132" s="4">
        <f>$B132*('AEO Table 3'!D$23/'AEO Table 3'!$D$23)</f>
        <v>7.9262888493153228E-6</v>
      </c>
      <c r="F132" s="4">
        <f>$B132*('AEO Table 3'!E$23/'AEO Table 3'!$D$23)</f>
        <v>7.6853118730732769E-6</v>
      </c>
      <c r="G132" s="4">
        <f>$B132*('AEO Table 3'!F$23/'AEO Table 3'!$D$23)</f>
        <v>7.533311011135985E-6</v>
      </c>
      <c r="H132" s="4">
        <f>$B132*('AEO Table 3'!G$23/'AEO Table 3'!$D$23)</f>
        <v>7.3182854015661583E-6</v>
      </c>
      <c r="I132" s="4">
        <f>$B132*('AEO Table 3'!H$23/'AEO Table 3'!$D$23)</f>
        <v>7.1959432443971193E-6</v>
      </c>
      <c r="J132" s="4">
        <f>$B132*('AEO Table 3'!I$23/'AEO Table 3'!$D$23)</f>
        <v>6.9846249729233247E-6</v>
      </c>
      <c r="K132" s="4">
        <f>$B132*('AEO Table 3'!J$23/'AEO Table 3'!$D$23)</f>
        <v>7.1255038205725211E-6</v>
      </c>
      <c r="L132" s="4">
        <f>$B132*('AEO Table 3'!K$23/'AEO Table 3'!$D$23)</f>
        <v>7.140333172956648E-6</v>
      </c>
      <c r="M132" s="4">
        <f>$B132*('AEO Table 3'!L$23/'AEO Table 3'!$D$23)</f>
        <v>7.2663826682217192E-6</v>
      </c>
      <c r="N132" s="4">
        <f>$B132*('AEO Table 3'!M$23/'AEO Table 3'!$D$23)</f>
        <v>7.3442367682383791E-6</v>
      </c>
      <c r="O132" s="4">
        <f>$B132*('AEO Table 3'!N$23/'AEO Table 3'!$D$23)</f>
        <v>7.4999449682717024E-6</v>
      </c>
      <c r="P132" s="4">
        <f>$B132*('AEO Table 3'!O$23/'AEO Table 3'!$D$23)</f>
        <v>7.6000430968645518E-6</v>
      </c>
      <c r="Q132" s="4">
        <f>$B132*('AEO Table 3'!P$23/'AEO Table 3'!$D$23)</f>
        <v>7.6630678444970874E-6</v>
      </c>
      <c r="R132" s="4">
        <f>$B132*('AEO Table 3'!Q$23/'AEO Table 3'!$D$23)</f>
        <v>7.8076540302423142E-6</v>
      </c>
      <c r="S132" s="4">
        <f>$B132*('AEO Table 3'!R$23/'AEO Table 3'!$D$23)</f>
        <v>7.8855081302589759E-6</v>
      </c>
      <c r="T132" s="4">
        <f>$B132*('AEO Table 3'!S$23/'AEO Table 3'!$D$23)</f>
        <v>7.9670695683716697E-6</v>
      </c>
      <c r="U132" s="4">
        <f>$B132*('AEO Table 3'!T$23/'AEO Table 3'!$D$23)</f>
        <v>8.0634603588684887E-6</v>
      </c>
      <c r="V132" s="4">
        <f>$B132*('AEO Table 3'!U$23/'AEO Table 3'!$D$23)</f>
        <v>8.1190704303089591E-6</v>
      </c>
      <c r="W132" s="4">
        <f>$B132*('AEO Table 3'!V$23/'AEO Table 3'!$D$23)</f>
        <v>8.1969245303256224E-6</v>
      </c>
      <c r="X132" s="4">
        <f>$B132*('AEO Table 3'!W$23/'AEO Table 3'!$D$23)</f>
        <v>8.2859006446303771E-6</v>
      </c>
      <c r="Y132" s="4">
        <f>$B132*('AEO Table 3'!X$23/'AEO Table 3'!$D$23)</f>
        <v>8.2896079827264093E-6</v>
      </c>
      <c r="Z132" s="4">
        <f>$B132*('AEO Table 3'!Y$23/'AEO Table 3'!$D$23)</f>
        <v>8.3637547446470388E-6</v>
      </c>
      <c r="AA132" s="4">
        <f>$B132*('AEO Table 3'!Z$23/'AEO Table 3'!$D$23)</f>
        <v>8.500926254200203E-6</v>
      </c>
      <c r="AB132" s="4">
        <f>$B132*('AEO Table 3'!AA$23/'AEO Table 3'!$D$23)</f>
        <v>8.5639510018327394E-6</v>
      </c>
      <c r="AC132" s="4">
        <f>$B132*('AEO Table 3'!AB$23/'AEO Table 3'!$D$23)</f>
        <v>8.6380977637533689E-6</v>
      </c>
      <c r="AD132" s="4">
        <f>$B132*('AEO Table 3'!AC$23/'AEO Table 3'!$D$23)</f>
        <v>8.7752692733065348E-6</v>
      </c>
      <c r="AE132" s="4">
        <f>$B132*('AEO Table 3'!AD$23/'AEO Table 3'!$D$23)</f>
        <v>8.7938059637866904E-6</v>
      </c>
      <c r="AF132" s="4">
        <f>$B132*('AEO Table 3'!AE$23/'AEO Table 3'!$D$23)</f>
        <v>8.8939040923795399E-6</v>
      </c>
      <c r="AG132" s="4">
        <f>$B132*('AEO Table 3'!AF$23/'AEO Table 3'!$D$23)</f>
        <v>8.9940022209723928E-6</v>
      </c>
      <c r="AH132" s="4">
        <f>$B132*('AEO Table 3'!AG$23/'AEO Table 3'!$D$23)</f>
        <v>9.0644416447969901E-6</v>
      </c>
      <c r="AI132" s="282">
        <f>$B132*('AEO Table 3'!AH$23/'AEO Table 3'!$D$23)</f>
        <v>9.1200517162374639E-6</v>
      </c>
    </row>
    <row r="133" spans="1:35" x14ac:dyDescent="0.45">
      <c r="A133" s="12" t="s">
        <v>274</v>
      </c>
      <c r="B133" s="272">
        <v>0</v>
      </c>
      <c r="C133" s="277">
        <f t="shared" si="89"/>
        <v>0</v>
      </c>
      <c r="D133" s="4">
        <f>$B133*('AEO Table 3'!C$30/'AEO Table 3'!$D$30)</f>
        <v>0</v>
      </c>
      <c r="E133" s="4">
        <f>$B133*('AEO Table 3'!D$30/'AEO Table 3'!$D$30)</f>
        <v>0</v>
      </c>
      <c r="F133" s="4">
        <f>$B133*('AEO Table 3'!E$30/'AEO Table 3'!$D$30)</f>
        <v>0</v>
      </c>
      <c r="G133" s="4">
        <f>$B133*('AEO Table 3'!F$30/'AEO Table 3'!$D$30)</f>
        <v>0</v>
      </c>
      <c r="H133" s="4">
        <f>$B133*('AEO Table 3'!G$30/'AEO Table 3'!$D$30)</f>
        <v>0</v>
      </c>
      <c r="I133" s="4">
        <f>$B133*('AEO Table 3'!H$30/'AEO Table 3'!$D$30)</f>
        <v>0</v>
      </c>
      <c r="J133" s="4">
        <f>$B133*('AEO Table 3'!I$30/'AEO Table 3'!$D$30)</f>
        <v>0</v>
      </c>
      <c r="K133" s="4">
        <f>$B133*('AEO Table 3'!J$30/'AEO Table 3'!$D$30)</f>
        <v>0</v>
      </c>
      <c r="L133" s="4">
        <f>$B133*('AEO Table 3'!K$30/'AEO Table 3'!$D$30)</f>
        <v>0</v>
      </c>
      <c r="M133" s="4">
        <f>$B133*('AEO Table 3'!L$30/'AEO Table 3'!$D$30)</f>
        <v>0</v>
      </c>
      <c r="N133" s="4">
        <f>$B133*('AEO Table 3'!M$30/'AEO Table 3'!$D$30)</f>
        <v>0</v>
      </c>
      <c r="O133" s="4">
        <f>$B133*('AEO Table 3'!N$30/'AEO Table 3'!$D$30)</f>
        <v>0</v>
      </c>
      <c r="P133" s="4">
        <f>$B133*('AEO Table 3'!O$30/'AEO Table 3'!$D$30)</f>
        <v>0</v>
      </c>
      <c r="Q133" s="4">
        <f>$B133*('AEO Table 3'!P$30/'AEO Table 3'!$D$30)</f>
        <v>0</v>
      </c>
      <c r="R133" s="4">
        <f>$B133*('AEO Table 3'!Q$30/'AEO Table 3'!$D$30)</f>
        <v>0</v>
      </c>
      <c r="S133" s="4">
        <f>$B133*('AEO Table 3'!R$30/'AEO Table 3'!$D$30)</f>
        <v>0</v>
      </c>
      <c r="T133" s="4">
        <f>$B133*('AEO Table 3'!S$30/'AEO Table 3'!$D$30)</f>
        <v>0</v>
      </c>
      <c r="U133" s="4">
        <f>$B133*('AEO Table 3'!T$30/'AEO Table 3'!$D$30)</f>
        <v>0</v>
      </c>
      <c r="V133" s="4">
        <f>$B133*('AEO Table 3'!U$30/'AEO Table 3'!$D$30)</f>
        <v>0</v>
      </c>
      <c r="W133" s="4">
        <f>$B133*('AEO Table 3'!V$30/'AEO Table 3'!$D$30)</f>
        <v>0</v>
      </c>
      <c r="X133" s="4">
        <f>$B133*('AEO Table 3'!W$30/'AEO Table 3'!$D$30)</f>
        <v>0</v>
      </c>
      <c r="Y133" s="4">
        <f>$B133*('AEO Table 3'!X$30/'AEO Table 3'!$D$30)</f>
        <v>0</v>
      </c>
      <c r="Z133" s="4">
        <f>$B133*('AEO Table 3'!Y$30/'AEO Table 3'!$D$30)</f>
        <v>0</v>
      </c>
      <c r="AA133" s="4">
        <f>$B133*('AEO Table 3'!Z$30/'AEO Table 3'!$D$30)</f>
        <v>0</v>
      </c>
      <c r="AB133" s="4">
        <f>$B133*('AEO Table 3'!AA$30/'AEO Table 3'!$D$30)</f>
        <v>0</v>
      </c>
      <c r="AC133" s="4">
        <f>$B133*('AEO Table 3'!AB$30/'AEO Table 3'!$D$30)</f>
        <v>0</v>
      </c>
      <c r="AD133" s="4">
        <f>$B133*('AEO Table 3'!AC$30/'AEO Table 3'!$D$30)</f>
        <v>0</v>
      </c>
      <c r="AE133" s="4">
        <f>$B133*('AEO Table 3'!AD$30/'AEO Table 3'!$D$30)</f>
        <v>0</v>
      </c>
      <c r="AF133" s="4">
        <f>$B133*('AEO Table 3'!AE$30/'AEO Table 3'!$D$30)</f>
        <v>0</v>
      </c>
      <c r="AG133" s="4">
        <f>$B133*('AEO Table 3'!AF$30/'AEO Table 3'!$D$30)</f>
        <v>0</v>
      </c>
      <c r="AH133" s="4">
        <f>$B133*('AEO Table 3'!AG$30/'AEO Table 3'!$D$30)</f>
        <v>0</v>
      </c>
      <c r="AI133" s="282">
        <f>$B133*('AEO Table 3'!AH$30/'AEO Table 3'!$D$30)</f>
        <v>0</v>
      </c>
    </row>
    <row r="134" spans="1:35" x14ac:dyDescent="0.45">
      <c r="A134" s="12" t="s">
        <v>275</v>
      </c>
      <c r="B134" s="272">
        <f t="shared" ref="B134" si="90">B130</f>
        <v>0</v>
      </c>
      <c r="C134" s="277">
        <f t="shared" si="89"/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281">
        <v>0</v>
      </c>
    </row>
    <row r="135" spans="1:35" x14ac:dyDescent="0.45">
      <c r="A135" s="12" t="s">
        <v>276</v>
      </c>
      <c r="B135" s="272">
        <v>0</v>
      </c>
      <c r="C135" s="277">
        <f t="shared" si="89"/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281">
        <v>0</v>
      </c>
    </row>
    <row r="136" spans="1:35" x14ac:dyDescent="0.45">
      <c r="A136" s="12" t="s">
        <v>277</v>
      </c>
      <c r="B136" s="272">
        <f>B133</f>
        <v>0</v>
      </c>
      <c r="C136" s="277">
        <f t="shared" si="89"/>
        <v>0</v>
      </c>
      <c r="D136" s="4">
        <f t="shared" ref="D136" si="91">D133</f>
        <v>0</v>
      </c>
      <c r="E136" s="4">
        <f t="shared" ref="E136:F136" si="92">E133</f>
        <v>0</v>
      </c>
      <c r="F136" s="4">
        <f t="shared" si="92"/>
        <v>0</v>
      </c>
      <c r="G136" s="4">
        <f t="shared" ref="G136:AI136" si="93">G133</f>
        <v>0</v>
      </c>
      <c r="H136" s="4">
        <f t="shared" si="93"/>
        <v>0</v>
      </c>
      <c r="I136" s="4">
        <f t="shared" si="93"/>
        <v>0</v>
      </c>
      <c r="J136" s="4">
        <f t="shared" si="93"/>
        <v>0</v>
      </c>
      <c r="K136" s="4">
        <f t="shared" si="93"/>
        <v>0</v>
      </c>
      <c r="L136" s="4">
        <f t="shared" si="93"/>
        <v>0</v>
      </c>
      <c r="M136" s="4">
        <f t="shared" si="93"/>
        <v>0</v>
      </c>
      <c r="N136" s="4">
        <f t="shared" si="93"/>
        <v>0</v>
      </c>
      <c r="O136" s="4">
        <f t="shared" si="93"/>
        <v>0</v>
      </c>
      <c r="P136" s="4">
        <f t="shared" si="93"/>
        <v>0</v>
      </c>
      <c r="Q136" s="4">
        <f t="shared" si="93"/>
        <v>0</v>
      </c>
      <c r="R136" s="4">
        <f t="shared" si="93"/>
        <v>0</v>
      </c>
      <c r="S136" s="4">
        <f t="shared" si="93"/>
        <v>0</v>
      </c>
      <c r="T136" s="4">
        <f t="shared" si="93"/>
        <v>0</v>
      </c>
      <c r="U136" s="4">
        <f t="shared" si="93"/>
        <v>0</v>
      </c>
      <c r="V136" s="4">
        <f t="shared" si="93"/>
        <v>0</v>
      </c>
      <c r="W136" s="4">
        <f t="shared" si="93"/>
        <v>0</v>
      </c>
      <c r="X136" s="4">
        <f t="shared" si="93"/>
        <v>0</v>
      </c>
      <c r="Y136" s="4">
        <f t="shared" si="93"/>
        <v>0</v>
      </c>
      <c r="Z136" s="4">
        <f t="shared" si="93"/>
        <v>0</v>
      </c>
      <c r="AA136" s="4">
        <f t="shared" si="93"/>
        <v>0</v>
      </c>
      <c r="AB136" s="4">
        <f t="shared" si="93"/>
        <v>0</v>
      </c>
      <c r="AC136" s="4">
        <f t="shared" si="93"/>
        <v>0</v>
      </c>
      <c r="AD136" s="4">
        <f t="shared" si="93"/>
        <v>0</v>
      </c>
      <c r="AE136" s="4">
        <f t="shared" si="93"/>
        <v>0</v>
      </c>
      <c r="AF136" s="4">
        <f t="shared" si="93"/>
        <v>0</v>
      </c>
      <c r="AG136" s="4">
        <f t="shared" si="93"/>
        <v>0</v>
      </c>
      <c r="AH136" s="4">
        <f t="shared" si="93"/>
        <v>0</v>
      </c>
      <c r="AI136" s="282">
        <f t="shared" si="93"/>
        <v>0</v>
      </c>
    </row>
    <row r="137" spans="1:35" s="268" customFormat="1" x14ac:dyDescent="0.45">
      <c r="A137" s="268" t="s">
        <v>1186</v>
      </c>
      <c r="B137" s="274"/>
      <c r="C137" s="279"/>
      <c r="AI137" s="274"/>
    </row>
    <row r="138" spans="1:35" x14ac:dyDescent="0.45">
      <c r="A138" s="12" t="s">
        <v>269</v>
      </c>
      <c r="B138" s="275">
        <v>2017</v>
      </c>
      <c r="C138" s="280">
        <v>2018</v>
      </c>
      <c r="D138" s="12">
        <v>2019</v>
      </c>
      <c r="E138" s="12">
        <v>2020</v>
      </c>
      <c r="F138" s="12">
        <v>2021</v>
      </c>
      <c r="G138" s="12">
        <v>2022</v>
      </c>
      <c r="H138" s="12">
        <v>2023</v>
      </c>
      <c r="I138" s="12">
        <v>2024</v>
      </c>
      <c r="J138" s="12">
        <v>2025</v>
      </c>
      <c r="K138" s="12">
        <v>2026</v>
      </c>
      <c r="L138" s="12">
        <v>2027</v>
      </c>
      <c r="M138" s="12">
        <v>2028</v>
      </c>
      <c r="N138" s="12">
        <v>2029</v>
      </c>
      <c r="O138" s="12">
        <v>2030</v>
      </c>
      <c r="P138" s="12">
        <v>2031</v>
      </c>
      <c r="Q138" s="12">
        <v>2032</v>
      </c>
      <c r="R138" s="12">
        <v>2033</v>
      </c>
      <c r="S138" s="12">
        <v>2034</v>
      </c>
      <c r="T138" s="12">
        <v>2035</v>
      </c>
      <c r="U138" s="12">
        <v>2036</v>
      </c>
      <c r="V138" s="12">
        <v>2037</v>
      </c>
      <c r="W138" s="12">
        <v>2038</v>
      </c>
      <c r="X138" s="12">
        <v>2039</v>
      </c>
      <c r="Y138" s="12">
        <v>2040</v>
      </c>
      <c r="Z138" s="12">
        <v>2041</v>
      </c>
      <c r="AA138" s="12">
        <v>2042</v>
      </c>
      <c r="AB138" s="12">
        <v>2043</v>
      </c>
      <c r="AC138" s="12">
        <v>2044</v>
      </c>
      <c r="AD138" s="12">
        <v>2045</v>
      </c>
      <c r="AE138" s="12">
        <v>2046</v>
      </c>
      <c r="AF138" s="12">
        <v>2047</v>
      </c>
      <c r="AG138" s="12">
        <v>2048</v>
      </c>
      <c r="AH138" s="12">
        <v>2049</v>
      </c>
      <c r="AI138" s="275">
        <v>2050</v>
      </c>
    </row>
    <row r="139" spans="1:35" x14ac:dyDescent="0.45">
      <c r="A139" s="12" t="s">
        <v>270</v>
      </c>
      <c r="B139" s="272">
        <v>0</v>
      </c>
      <c r="C139" s="277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281">
        <v>0</v>
      </c>
    </row>
    <row r="140" spans="1:35" x14ac:dyDescent="0.45">
      <c r="A140" s="12" t="s">
        <v>271</v>
      </c>
      <c r="B140" s="272">
        <v>0</v>
      </c>
      <c r="C140" s="277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281">
        <v>0</v>
      </c>
    </row>
    <row r="141" spans="1:35" x14ac:dyDescent="0.45">
      <c r="A141" s="12" t="s">
        <v>272</v>
      </c>
      <c r="B141" s="272">
        <v>0</v>
      </c>
      <c r="C141" s="277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281">
        <v>0</v>
      </c>
    </row>
    <row r="142" spans="1:35" x14ac:dyDescent="0.45">
      <c r="A142" s="12" t="s">
        <v>273</v>
      </c>
      <c r="B142" s="272">
        <v>0</v>
      </c>
      <c r="C142" s="277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281">
        <v>0</v>
      </c>
    </row>
    <row r="143" spans="1:35" x14ac:dyDescent="0.45">
      <c r="A143" s="12" t="s">
        <v>274</v>
      </c>
      <c r="B143" s="272">
        <v>0</v>
      </c>
      <c r="C143" s="277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281">
        <v>0</v>
      </c>
    </row>
    <row r="144" spans="1:35" x14ac:dyDescent="0.45">
      <c r="A144" s="12" t="s">
        <v>275</v>
      </c>
      <c r="B144" s="272">
        <v>0</v>
      </c>
      <c r="C144" s="277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281">
        <v>0</v>
      </c>
    </row>
    <row r="145" spans="1:35" x14ac:dyDescent="0.45">
      <c r="A145" s="12" t="s">
        <v>276</v>
      </c>
      <c r="B145" s="272">
        <v>0</v>
      </c>
      <c r="C145" s="277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281">
        <v>0</v>
      </c>
    </row>
    <row r="146" spans="1:35" x14ac:dyDescent="0.45">
      <c r="A146" s="12" t="s">
        <v>277</v>
      </c>
      <c r="B146" s="272">
        <f>B143</f>
        <v>0</v>
      </c>
      <c r="C146" s="277">
        <f t="shared" ref="C146:D146" si="94">C143</f>
        <v>0</v>
      </c>
      <c r="D146" s="11">
        <f t="shared" si="94"/>
        <v>0</v>
      </c>
      <c r="E146" s="11">
        <f t="shared" ref="E146:F146" si="95">E143</f>
        <v>0</v>
      </c>
      <c r="F146" s="11">
        <f t="shared" si="95"/>
        <v>0</v>
      </c>
      <c r="G146" s="11">
        <f t="shared" ref="G146:AI146" si="96">G143</f>
        <v>0</v>
      </c>
      <c r="H146" s="11">
        <f t="shared" si="96"/>
        <v>0</v>
      </c>
      <c r="I146" s="11">
        <f t="shared" si="96"/>
        <v>0</v>
      </c>
      <c r="J146" s="11">
        <f t="shared" si="96"/>
        <v>0</v>
      </c>
      <c r="K146" s="11">
        <f t="shared" si="96"/>
        <v>0</v>
      </c>
      <c r="L146" s="11">
        <f t="shared" si="96"/>
        <v>0</v>
      </c>
      <c r="M146" s="11">
        <f t="shared" si="96"/>
        <v>0</v>
      </c>
      <c r="N146" s="11">
        <f t="shared" si="96"/>
        <v>0</v>
      </c>
      <c r="O146" s="11">
        <f t="shared" si="96"/>
        <v>0</v>
      </c>
      <c r="P146" s="11">
        <f t="shared" si="96"/>
        <v>0</v>
      </c>
      <c r="Q146" s="11">
        <f t="shared" si="96"/>
        <v>0</v>
      </c>
      <c r="R146" s="11">
        <f t="shared" si="96"/>
        <v>0</v>
      </c>
      <c r="S146" s="11">
        <f t="shared" si="96"/>
        <v>0</v>
      </c>
      <c r="T146" s="11">
        <f t="shared" si="96"/>
        <v>0</v>
      </c>
      <c r="U146" s="11">
        <f t="shared" si="96"/>
        <v>0</v>
      </c>
      <c r="V146" s="11">
        <f t="shared" si="96"/>
        <v>0</v>
      </c>
      <c r="W146" s="11">
        <f t="shared" si="96"/>
        <v>0</v>
      </c>
      <c r="X146" s="11">
        <f t="shared" si="96"/>
        <v>0</v>
      </c>
      <c r="Y146" s="11">
        <f t="shared" si="96"/>
        <v>0</v>
      </c>
      <c r="Z146" s="11">
        <f t="shared" si="96"/>
        <v>0</v>
      </c>
      <c r="AA146" s="11">
        <f t="shared" si="96"/>
        <v>0</v>
      </c>
      <c r="AB146" s="11">
        <f t="shared" si="96"/>
        <v>0</v>
      </c>
      <c r="AC146" s="11">
        <f t="shared" si="96"/>
        <v>0</v>
      </c>
      <c r="AD146" s="11">
        <f t="shared" si="96"/>
        <v>0</v>
      </c>
      <c r="AE146" s="11">
        <f t="shared" si="96"/>
        <v>0</v>
      </c>
      <c r="AF146" s="11">
        <f t="shared" si="96"/>
        <v>0</v>
      </c>
      <c r="AG146" s="11">
        <f t="shared" si="96"/>
        <v>0</v>
      </c>
      <c r="AH146" s="11">
        <f t="shared" si="96"/>
        <v>0</v>
      </c>
      <c r="AI146" s="281">
        <f t="shared" si="96"/>
        <v>0</v>
      </c>
    </row>
    <row r="147" spans="1:35" s="268" customFormat="1" x14ac:dyDescent="0.45">
      <c r="A147" s="268" t="s">
        <v>159</v>
      </c>
      <c r="B147" s="274"/>
      <c r="C147" s="279"/>
      <c r="AI147" s="274"/>
    </row>
    <row r="148" spans="1:35" x14ac:dyDescent="0.45">
      <c r="A148" s="12" t="s">
        <v>269</v>
      </c>
      <c r="B148" s="275">
        <v>2017</v>
      </c>
      <c r="C148" s="280">
        <v>2018</v>
      </c>
      <c r="D148" s="12">
        <v>2019</v>
      </c>
      <c r="E148" s="12">
        <v>2020</v>
      </c>
      <c r="F148" s="12">
        <v>2021</v>
      </c>
      <c r="G148" s="12">
        <v>2022</v>
      </c>
      <c r="H148" s="12">
        <v>2023</v>
      </c>
      <c r="I148" s="12">
        <v>2024</v>
      </c>
      <c r="J148" s="12">
        <v>2025</v>
      </c>
      <c r="K148" s="12">
        <v>2026</v>
      </c>
      <c r="L148" s="12">
        <v>2027</v>
      </c>
      <c r="M148" s="12">
        <v>2028</v>
      </c>
      <c r="N148" s="12">
        <v>2029</v>
      </c>
      <c r="O148" s="12">
        <v>2030</v>
      </c>
      <c r="P148" s="12">
        <v>2031</v>
      </c>
      <c r="Q148" s="12">
        <v>2032</v>
      </c>
      <c r="R148" s="12">
        <v>2033</v>
      </c>
      <c r="S148" s="12">
        <v>2034</v>
      </c>
      <c r="T148" s="12">
        <v>2035</v>
      </c>
      <c r="U148" s="12">
        <v>2036</v>
      </c>
      <c r="V148" s="12">
        <v>2037</v>
      </c>
      <c r="W148" s="12">
        <v>2038</v>
      </c>
      <c r="X148" s="12">
        <v>2039</v>
      </c>
      <c r="Y148" s="12">
        <v>2040</v>
      </c>
      <c r="Z148" s="12">
        <v>2041</v>
      </c>
      <c r="AA148" s="12">
        <v>2042</v>
      </c>
      <c r="AB148" s="12">
        <v>2043</v>
      </c>
      <c r="AC148" s="12">
        <v>2044</v>
      </c>
      <c r="AD148" s="12">
        <v>2045</v>
      </c>
      <c r="AE148" s="12">
        <v>2046</v>
      </c>
      <c r="AF148" s="12">
        <v>2047</v>
      </c>
      <c r="AG148" s="12">
        <v>2048</v>
      </c>
      <c r="AH148" s="12">
        <v>2049</v>
      </c>
      <c r="AI148" s="275">
        <v>2050</v>
      </c>
    </row>
    <row r="149" spans="1:35" x14ac:dyDescent="0.45">
      <c r="A149" s="12" t="s">
        <v>270</v>
      </c>
      <c r="B149" s="272">
        <v>0</v>
      </c>
      <c r="C149" s="277">
        <f>B149</f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281">
        <v>0</v>
      </c>
    </row>
    <row r="150" spans="1:35" x14ac:dyDescent="0.45">
      <c r="A150" s="12" t="s">
        <v>271</v>
      </c>
      <c r="B150" s="273">
        <f>'Start Year Prices'!$C$13</f>
        <v>1.8905991541657415E-6</v>
      </c>
      <c r="C150" s="278">
        <f t="shared" ref="C150:C156" si="97">B150</f>
        <v>1.8905991541657415E-6</v>
      </c>
      <c r="D150" s="9">
        <f>$B150*('AEO Table 3'!C$52/'AEO Table 3'!$D$52)</f>
        <v>1.8814214883688203E-6</v>
      </c>
      <c r="E150" s="9">
        <f>$B150*('AEO Table 3'!D$52/'AEO Table 3'!$D$52)</f>
        <v>1.8905991541657415E-6</v>
      </c>
      <c r="F150" s="9">
        <f>$B150*('AEO Table 3'!E$52/'AEO Table 3'!$D$52)</f>
        <v>1.863066156774978E-6</v>
      </c>
      <c r="G150" s="9">
        <f>$B150*('AEO Table 3'!F$52/'AEO Table 3'!$D$52)</f>
        <v>1.8355331593842151E-6</v>
      </c>
      <c r="H150" s="9">
        <f>$B150*('AEO Table 3'!G$52/'AEO Table 3'!$D$52)</f>
        <v>1.8171778277903729E-6</v>
      </c>
      <c r="I150" s="9">
        <f>$B150*('AEO Table 3'!H$52/'AEO Table 3'!$D$52)</f>
        <v>1.8080001619934516E-6</v>
      </c>
      <c r="J150" s="9">
        <f>$B150*('AEO Table 3'!I$52/'AEO Table 3'!$D$52)</f>
        <v>1.7896448303996096E-6</v>
      </c>
      <c r="K150" s="9">
        <f>$B150*('AEO Table 3'!J$52/'AEO Table 3'!$D$52)</f>
        <v>1.7988224961965306E-6</v>
      </c>
      <c r="L150" s="9">
        <f>$B150*('AEO Table 3'!K$52/'AEO Table 3'!$D$52)</f>
        <v>1.8080001619934516E-6</v>
      </c>
      <c r="M150" s="9">
        <f>$B150*('AEO Table 3'!L$52/'AEO Table 3'!$D$52)</f>
        <v>1.7988224961965306E-6</v>
      </c>
      <c r="N150" s="9">
        <f>$B150*('AEO Table 3'!M$52/'AEO Table 3'!$D$52)</f>
        <v>1.7988224961965306E-6</v>
      </c>
      <c r="O150" s="9">
        <f>$B150*('AEO Table 3'!N$52/'AEO Table 3'!$D$52)</f>
        <v>1.7988224961965306E-6</v>
      </c>
      <c r="P150" s="9">
        <f>$B150*('AEO Table 3'!O$52/'AEO Table 3'!$D$52)</f>
        <v>1.7896448303996096E-6</v>
      </c>
      <c r="Q150" s="9">
        <f>$B150*('AEO Table 3'!P$52/'AEO Table 3'!$D$52)</f>
        <v>1.7896448303996096E-6</v>
      </c>
      <c r="R150" s="9">
        <f>$B150*('AEO Table 3'!Q$52/'AEO Table 3'!$D$52)</f>
        <v>1.7988224961965306E-6</v>
      </c>
      <c r="S150" s="9">
        <f>$B150*('AEO Table 3'!R$52/'AEO Table 3'!$D$52)</f>
        <v>1.7988224961965306E-6</v>
      </c>
      <c r="T150" s="9">
        <f>$B150*('AEO Table 3'!S$52/'AEO Table 3'!$D$52)</f>
        <v>1.7896448303996096E-6</v>
      </c>
      <c r="U150" s="9">
        <f>$B150*('AEO Table 3'!T$52/'AEO Table 3'!$D$52)</f>
        <v>1.7896448303996096E-6</v>
      </c>
      <c r="V150" s="9">
        <f>$B150*('AEO Table 3'!U$52/'AEO Table 3'!$D$52)</f>
        <v>1.7988224961965306E-6</v>
      </c>
      <c r="W150" s="9">
        <f>$B150*('AEO Table 3'!V$52/'AEO Table 3'!$D$52)</f>
        <v>1.7988224961965306E-6</v>
      </c>
      <c r="X150" s="9">
        <f>$B150*('AEO Table 3'!W$52/'AEO Table 3'!$D$52)</f>
        <v>1.7896448303996096E-6</v>
      </c>
      <c r="Y150" s="9">
        <f>$B150*('AEO Table 3'!X$52/'AEO Table 3'!$D$52)</f>
        <v>1.7896448303996096E-6</v>
      </c>
      <c r="Z150" s="9">
        <f>$B150*('AEO Table 3'!Y$52/'AEO Table 3'!$D$52)</f>
        <v>1.7896448303996096E-6</v>
      </c>
      <c r="AA150" s="9">
        <f>$B150*('AEO Table 3'!Z$52/'AEO Table 3'!$D$52)</f>
        <v>1.7896448303996096E-6</v>
      </c>
      <c r="AB150" s="9">
        <f>$B150*('AEO Table 3'!AA$52/'AEO Table 3'!$D$52)</f>
        <v>1.7896448303996096E-6</v>
      </c>
      <c r="AC150" s="9">
        <f>$B150*('AEO Table 3'!AB$52/'AEO Table 3'!$D$52)</f>
        <v>1.7896448303996096E-6</v>
      </c>
      <c r="AD150" s="9">
        <f>$B150*('AEO Table 3'!AC$52/'AEO Table 3'!$D$52)</f>
        <v>1.7896448303996096E-6</v>
      </c>
      <c r="AE150" s="9">
        <f>$B150*('AEO Table 3'!AD$52/'AEO Table 3'!$D$52)</f>
        <v>1.7896448303996096E-6</v>
      </c>
      <c r="AF150" s="9">
        <f>$B150*('AEO Table 3'!AE$52/'AEO Table 3'!$D$52)</f>
        <v>1.7896448303996096E-6</v>
      </c>
      <c r="AG150" s="9">
        <f>$B150*('AEO Table 3'!AF$52/'AEO Table 3'!$D$52)</f>
        <v>1.7896448303996096E-6</v>
      </c>
      <c r="AH150" s="9">
        <f>$B150*('AEO Table 3'!AG$52/'AEO Table 3'!$D$52)</f>
        <v>1.7896448303996096E-6</v>
      </c>
      <c r="AI150" s="283">
        <f>$B150*('AEO Table 3'!AH$52/'AEO Table 3'!$D$52)</f>
        <v>1.7896448303996096E-6</v>
      </c>
    </row>
    <row r="151" spans="1:35" x14ac:dyDescent="0.45">
      <c r="A151" s="12" t="s">
        <v>272</v>
      </c>
      <c r="B151" s="272">
        <v>0</v>
      </c>
      <c r="C151" s="277">
        <f t="shared" si="97"/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281">
        <v>0</v>
      </c>
    </row>
    <row r="152" spans="1:35" x14ac:dyDescent="0.45">
      <c r="A152" s="12" t="s">
        <v>273</v>
      </c>
      <c r="B152" s="272">
        <v>0</v>
      </c>
      <c r="C152" s="277">
        <f t="shared" si="97"/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281">
        <v>0</v>
      </c>
    </row>
    <row r="153" spans="1:35" x14ac:dyDescent="0.45">
      <c r="A153" s="12" t="s">
        <v>274</v>
      </c>
      <c r="B153" s="273">
        <f>'Start Year Prices'!$F$13</f>
        <v>1.8905991541657415E-6</v>
      </c>
      <c r="C153" s="278">
        <f t="shared" si="97"/>
        <v>1.8905991541657415E-6</v>
      </c>
      <c r="D153" s="9">
        <f>$B150*('AEO Table 3'!C$65/'AEO Table 3'!$D$65)</f>
        <v>1.8815532251984416E-6</v>
      </c>
      <c r="E153" s="9">
        <f>$B150*('AEO Table 3'!D$65/'AEO Table 3'!$D$65)</f>
        <v>1.8905991541657415E-6</v>
      </c>
      <c r="F153" s="9">
        <f>$B150*('AEO Table 3'!E$65/'AEO Table 3'!$D$65)</f>
        <v>1.872507296231141E-6</v>
      </c>
      <c r="G153" s="9">
        <f>$B150*('AEO Table 3'!F$65/'AEO Table 3'!$D$65)</f>
        <v>1.8453695093292406E-6</v>
      </c>
      <c r="H153" s="9">
        <f>$B150*('AEO Table 3'!G$65/'AEO Table 3'!$D$65)</f>
        <v>1.8363235803619402E-6</v>
      </c>
      <c r="I153" s="9">
        <f>$B150*('AEO Table 3'!H$65/'AEO Table 3'!$D$65)</f>
        <v>1.8272776513946403E-6</v>
      </c>
      <c r="J153" s="9">
        <f>$B150*('AEO Table 3'!I$65/'AEO Table 3'!$D$65)</f>
        <v>1.8182317224273399E-6</v>
      </c>
      <c r="K153" s="9">
        <f>$B150*('AEO Table 3'!J$65/'AEO Table 3'!$D$65)</f>
        <v>1.8272776513946403E-6</v>
      </c>
      <c r="L153" s="9">
        <f>$B150*('AEO Table 3'!K$65/'AEO Table 3'!$D$65)</f>
        <v>1.8363235803619402E-6</v>
      </c>
      <c r="M153" s="9">
        <f>$B150*('AEO Table 3'!L$65/'AEO Table 3'!$D$65)</f>
        <v>1.8182317224273399E-6</v>
      </c>
      <c r="N153" s="9">
        <f>$B150*('AEO Table 3'!M$65/'AEO Table 3'!$D$65)</f>
        <v>1.8272776513946403E-6</v>
      </c>
      <c r="O153" s="9">
        <f>$B150*('AEO Table 3'!N$65/'AEO Table 3'!$D$65)</f>
        <v>1.8272776513946403E-6</v>
      </c>
      <c r="P153" s="9">
        <f>$B150*('AEO Table 3'!O$65/'AEO Table 3'!$D$65)</f>
        <v>1.8182317224273399E-6</v>
      </c>
      <c r="Q153" s="9">
        <f>$B150*('AEO Table 3'!P$65/'AEO Table 3'!$D$65)</f>
        <v>1.8182317224273399E-6</v>
      </c>
      <c r="R153" s="9">
        <f>$B150*('AEO Table 3'!Q$65/'AEO Table 3'!$D$65)</f>
        <v>1.8272776513946403E-6</v>
      </c>
      <c r="S153" s="9">
        <f>$B150*('AEO Table 3'!R$65/'AEO Table 3'!$D$65)</f>
        <v>1.8272776513946403E-6</v>
      </c>
      <c r="T153" s="9">
        <f>$B150*('AEO Table 3'!S$65/'AEO Table 3'!$D$65)</f>
        <v>1.8182317224273399E-6</v>
      </c>
      <c r="U153" s="9">
        <f>$B150*('AEO Table 3'!T$65/'AEO Table 3'!$D$65)</f>
        <v>1.8182317224273399E-6</v>
      </c>
      <c r="V153" s="9">
        <f>$B150*('AEO Table 3'!U$65/'AEO Table 3'!$D$65)</f>
        <v>1.8272776513946403E-6</v>
      </c>
      <c r="W153" s="9">
        <f>$B150*('AEO Table 3'!V$65/'AEO Table 3'!$D$65)</f>
        <v>1.8272776513946403E-6</v>
      </c>
      <c r="X153" s="9">
        <f>$B150*('AEO Table 3'!W$65/'AEO Table 3'!$D$65)</f>
        <v>1.8272776513946403E-6</v>
      </c>
      <c r="Y153" s="9">
        <f>$B150*('AEO Table 3'!X$65/'AEO Table 3'!$D$65)</f>
        <v>1.8182317224273399E-6</v>
      </c>
      <c r="Z153" s="9">
        <f>$B150*('AEO Table 3'!Y$65/'AEO Table 3'!$D$65)</f>
        <v>1.8182317224273399E-6</v>
      </c>
      <c r="AA153" s="9">
        <f>$B150*('AEO Table 3'!Z$65/'AEO Table 3'!$D$65)</f>
        <v>1.8272776513946403E-6</v>
      </c>
      <c r="AB153" s="9">
        <f>$B150*('AEO Table 3'!AA$65/'AEO Table 3'!$D$65)</f>
        <v>1.8272776513946403E-6</v>
      </c>
      <c r="AC153" s="9">
        <f>$B150*('AEO Table 3'!AB$65/'AEO Table 3'!$D$65)</f>
        <v>1.8272776513946403E-6</v>
      </c>
      <c r="AD153" s="9">
        <f>$B150*('AEO Table 3'!AC$65/'AEO Table 3'!$D$65)</f>
        <v>1.8272776513946403E-6</v>
      </c>
      <c r="AE153" s="9">
        <f>$B150*('AEO Table 3'!AD$65/'AEO Table 3'!$D$65)</f>
        <v>1.8272776513946403E-6</v>
      </c>
      <c r="AF153" s="9">
        <f>$B150*('AEO Table 3'!AE$65/'AEO Table 3'!$D$65)</f>
        <v>1.8272776513946403E-6</v>
      </c>
      <c r="AG153" s="9">
        <f>$B150*('AEO Table 3'!AF$65/'AEO Table 3'!$D$65)</f>
        <v>1.8272776513946403E-6</v>
      </c>
      <c r="AH153" s="9">
        <f>$B150*('AEO Table 3'!AG$65/'AEO Table 3'!$D$65)</f>
        <v>1.8272776513946403E-6</v>
      </c>
      <c r="AI153" s="283">
        <f>$B150*('AEO Table 3'!AH$65/'AEO Table 3'!$D$65)</f>
        <v>1.8272776513946403E-6</v>
      </c>
    </row>
    <row r="154" spans="1:35" x14ac:dyDescent="0.45">
      <c r="A154" s="12" t="s">
        <v>275</v>
      </c>
      <c r="B154" s="272">
        <v>0</v>
      </c>
      <c r="C154" s="277">
        <f t="shared" si="97"/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281">
        <v>0</v>
      </c>
    </row>
    <row r="155" spans="1:35" x14ac:dyDescent="0.45">
      <c r="A155" s="12" t="s">
        <v>276</v>
      </c>
      <c r="B155" s="272">
        <v>0</v>
      </c>
      <c r="C155" s="277">
        <f t="shared" si="97"/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281">
        <v>0</v>
      </c>
    </row>
    <row r="156" spans="1:35" x14ac:dyDescent="0.45">
      <c r="A156" s="12" t="s">
        <v>277</v>
      </c>
      <c r="B156" s="273">
        <f>B153</f>
        <v>1.8905991541657415E-6</v>
      </c>
      <c r="C156" s="278">
        <f t="shared" si="97"/>
        <v>1.8905991541657415E-6</v>
      </c>
      <c r="D156" s="9">
        <f t="shared" ref="D156" si="98">D153</f>
        <v>1.8815532251984416E-6</v>
      </c>
      <c r="E156" s="9">
        <f t="shared" ref="E156:F156" si="99">E153</f>
        <v>1.8905991541657415E-6</v>
      </c>
      <c r="F156" s="9">
        <f t="shared" si="99"/>
        <v>1.872507296231141E-6</v>
      </c>
      <c r="G156" s="9">
        <f t="shared" ref="G156:AI156" si="100">G153</f>
        <v>1.8453695093292406E-6</v>
      </c>
      <c r="H156" s="9">
        <f t="shared" si="100"/>
        <v>1.8363235803619402E-6</v>
      </c>
      <c r="I156" s="9">
        <f t="shared" si="100"/>
        <v>1.8272776513946403E-6</v>
      </c>
      <c r="J156" s="9">
        <f t="shared" si="100"/>
        <v>1.8182317224273399E-6</v>
      </c>
      <c r="K156" s="9">
        <f t="shared" si="100"/>
        <v>1.8272776513946403E-6</v>
      </c>
      <c r="L156" s="9">
        <f t="shared" si="100"/>
        <v>1.8363235803619402E-6</v>
      </c>
      <c r="M156" s="9">
        <f t="shared" si="100"/>
        <v>1.8182317224273399E-6</v>
      </c>
      <c r="N156" s="9">
        <f t="shared" si="100"/>
        <v>1.8272776513946403E-6</v>
      </c>
      <c r="O156" s="9">
        <f t="shared" si="100"/>
        <v>1.8272776513946403E-6</v>
      </c>
      <c r="P156" s="9">
        <f t="shared" si="100"/>
        <v>1.8182317224273399E-6</v>
      </c>
      <c r="Q156" s="9">
        <f t="shared" si="100"/>
        <v>1.8182317224273399E-6</v>
      </c>
      <c r="R156" s="9">
        <f t="shared" si="100"/>
        <v>1.8272776513946403E-6</v>
      </c>
      <c r="S156" s="9">
        <f t="shared" si="100"/>
        <v>1.8272776513946403E-6</v>
      </c>
      <c r="T156" s="9">
        <f t="shared" si="100"/>
        <v>1.8182317224273399E-6</v>
      </c>
      <c r="U156" s="9">
        <f t="shared" si="100"/>
        <v>1.8182317224273399E-6</v>
      </c>
      <c r="V156" s="9">
        <f t="shared" si="100"/>
        <v>1.8272776513946403E-6</v>
      </c>
      <c r="W156" s="9">
        <f t="shared" si="100"/>
        <v>1.8272776513946403E-6</v>
      </c>
      <c r="X156" s="9">
        <f t="shared" si="100"/>
        <v>1.8272776513946403E-6</v>
      </c>
      <c r="Y156" s="9">
        <f t="shared" si="100"/>
        <v>1.8182317224273399E-6</v>
      </c>
      <c r="Z156" s="9">
        <f t="shared" si="100"/>
        <v>1.8182317224273399E-6</v>
      </c>
      <c r="AA156" s="9">
        <f t="shared" si="100"/>
        <v>1.8272776513946403E-6</v>
      </c>
      <c r="AB156" s="9">
        <f t="shared" si="100"/>
        <v>1.8272776513946403E-6</v>
      </c>
      <c r="AC156" s="9">
        <f t="shared" si="100"/>
        <v>1.8272776513946403E-6</v>
      </c>
      <c r="AD156" s="9">
        <f t="shared" si="100"/>
        <v>1.8272776513946403E-6</v>
      </c>
      <c r="AE156" s="9">
        <f t="shared" si="100"/>
        <v>1.8272776513946403E-6</v>
      </c>
      <c r="AF156" s="9">
        <f t="shared" si="100"/>
        <v>1.8272776513946403E-6</v>
      </c>
      <c r="AG156" s="9">
        <f t="shared" si="100"/>
        <v>1.8272776513946403E-6</v>
      </c>
      <c r="AH156" s="9">
        <f t="shared" si="100"/>
        <v>1.8272776513946403E-6</v>
      </c>
      <c r="AI156" s="283">
        <f t="shared" si="100"/>
        <v>1.8272776513946403E-6</v>
      </c>
    </row>
    <row r="157" spans="1:35" s="268" customFormat="1" x14ac:dyDescent="0.45">
      <c r="A157" s="268" t="s">
        <v>1187</v>
      </c>
      <c r="B157" s="274"/>
      <c r="C157" s="279"/>
      <c r="AI157" s="274"/>
    </row>
    <row r="158" spans="1:35" x14ac:dyDescent="0.45">
      <c r="A158" s="12" t="s">
        <v>269</v>
      </c>
      <c r="B158" s="275">
        <v>2017</v>
      </c>
      <c r="C158" s="280">
        <v>2018</v>
      </c>
      <c r="D158" s="12">
        <v>2019</v>
      </c>
      <c r="E158" s="12">
        <v>2020</v>
      </c>
      <c r="F158" s="12">
        <v>2021</v>
      </c>
      <c r="G158" s="12">
        <v>2022</v>
      </c>
      <c r="H158" s="12">
        <v>2023</v>
      </c>
      <c r="I158" s="12">
        <v>2024</v>
      </c>
      <c r="J158" s="12">
        <v>2025</v>
      </c>
      <c r="K158" s="12">
        <v>2026</v>
      </c>
      <c r="L158" s="12">
        <v>2027</v>
      </c>
      <c r="M158" s="12">
        <v>2028</v>
      </c>
      <c r="N158" s="12">
        <v>2029</v>
      </c>
      <c r="O158" s="12">
        <v>2030</v>
      </c>
      <c r="P158" s="12">
        <v>2031</v>
      </c>
      <c r="Q158" s="12">
        <v>2032</v>
      </c>
      <c r="R158" s="12">
        <v>2033</v>
      </c>
      <c r="S158" s="12">
        <v>2034</v>
      </c>
      <c r="T158" s="12">
        <v>2035</v>
      </c>
      <c r="U158" s="12">
        <v>2036</v>
      </c>
      <c r="V158" s="12">
        <v>2037</v>
      </c>
      <c r="W158" s="12">
        <v>2038</v>
      </c>
      <c r="X158" s="12">
        <v>2039</v>
      </c>
      <c r="Y158" s="12">
        <v>2040</v>
      </c>
      <c r="Z158" s="12">
        <v>2041</v>
      </c>
      <c r="AA158" s="12">
        <v>2042</v>
      </c>
      <c r="AB158" s="12">
        <v>2043</v>
      </c>
      <c r="AC158" s="12">
        <v>2044</v>
      </c>
      <c r="AD158" s="12">
        <v>2045</v>
      </c>
      <c r="AE158" s="12">
        <v>2046</v>
      </c>
      <c r="AF158" s="12">
        <v>2047</v>
      </c>
      <c r="AG158" s="12">
        <v>2048</v>
      </c>
      <c r="AH158" s="12">
        <v>2049</v>
      </c>
      <c r="AI158" s="275">
        <v>2050</v>
      </c>
    </row>
    <row r="159" spans="1:35" x14ac:dyDescent="0.45">
      <c r="A159" s="12" t="s">
        <v>270</v>
      </c>
      <c r="B159" s="272">
        <v>0</v>
      </c>
      <c r="C159" s="277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281">
        <v>0</v>
      </c>
    </row>
    <row r="160" spans="1:35" x14ac:dyDescent="0.45">
      <c r="A160" s="12" t="s">
        <v>271</v>
      </c>
      <c r="B160" s="272">
        <v>0</v>
      </c>
      <c r="C160" s="277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281">
        <v>0</v>
      </c>
    </row>
    <row r="161" spans="1:35" x14ac:dyDescent="0.45">
      <c r="A161" s="12" t="s">
        <v>272</v>
      </c>
      <c r="B161" s="272">
        <v>0</v>
      </c>
      <c r="C161" s="277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281">
        <v>0</v>
      </c>
    </row>
    <row r="162" spans="1:35" x14ac:dyDescent="0.45">
      <c r="A162" s="12" t="s">
        <v>273</v>
      </c>
      <c r="B162" s="272">
        <v>0</v>
      </c>
      <c r="C162" s="277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281">
        <v>0</v>
      </c>
    </row>
    <row r="163" spans="1:35" x14ac:dyDescent="0.45">
      <c r="A163" s="12" t="s">
        <v>274</v>
      </c>
      <c r="B163" s="272">
        <v>0</v>
      </c>
      <c r="C163" s="277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281">
        <v>0</v>
      </c>
    </row>
    <row r="164" spans="1:35" x14ac:dyDescent="0.45">
      <c r="A164" s="12" t="s">
        <v>275</v>
      </c>
      <c r="B164" s="272">
        <v>0</v>
      </c>
      <c r="C164" s="277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281">
        <v>0</v>
      </c>
    </row>
    <row r="165" spans="1:35" x14ac:dyDescent="0.45">
      <c r="A165" s="12" t="s">
        <v>276</v>
      </c>
      <c r="B165" s="272">
        <v>0</v>
      </c>
      <c r="C165" s="277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281">
        <v>0</v>
      </c>
    </row>
    <row r="166" spans="1:35" x14ac:dyDescent="0.45">
      <c r="A166" s="12" t="s">
        <v>277</v>
      </c>
      <c r="B166" s="272">
        <f>B163</f>
        <v>0</v>
      </c>
      <c r="C166" s="277">
        <f t="shared" ref="C166:D166" si="101">C163</f>
        <v>0</v>
      </c>
      <c r="D166" s="11">
        <f t="shared" si="101"/>
        <v>0</v>
      </c>
      <c r="E166" s="11">
        <f t="shared" ref="E166:F166" si="102">E163</f>
        <v>0</v>
      </c>
      <c r="F166" s="11">
        <f t="shared" si="102"/>
        <v>0</v>
      </c>
      <c r="G166" s="11">
        <f t="shared" ref="G166:AI166" si="103">G163</f>
        <v>0</v>
      </c>
      <c r="H166" s="11">
        <f t="shared" si="103"/>
        <v>0</v>
      </c>
      <c r="I166" s="11">
        <f t="shared" si="103"/>
        <v>0</v>
      </c>
      <c r="J166" s="11">
        <f t="shared" si="103"/>
        <v>0</v>
      </c>
      <c r="K166" s="11">
        <f t="shared" si="103"/>
        <v>0</v>
      </c>
      <c r="L166" s="11">
        <f t="shared" si="103"/>
        <v>0</v>
      </c>
      <c r="M166" s="11">
        <f t="shared" si="103"/>
        <v>0</v>
      </c>
      <c r="N166" s="11">
        <f t="shared" si="103"/>
        <v>0</v>
      </c>
      <c r="O166" s="11">
        <f t="shared" si="103"/>
        <v>0</v>
      </c>
      <c r="P166" s="11">
        <f t="shared" si="103"/>
        <v>0</v>
      </c>
      <c r="Q166" s="11">
        <f t="shared" si="103"/>
        <v>0</v>
      </c>
      <c r="R166" s="11">
        <f t="shared" si="103"/>
        <v>0</v>
      </c>
      <c r="S166" s="11">
        <f t="shared" si="103"/>
        <v>0</v>
      </c>
      <c r="T166" s="11">
        <f t="shared" si="103"/>
        <v>0</v>
      </c>
      <c r="U166" s="11">
        <f t="shared" si="103"/>
        <v>0</v>
      </c>
      <c r="V166" s="11">
        <f t="shared" si="103"/>
        <v>0</v>
      </c>
      <c r="W166" s="11">
        <f t="shared" si="103"/>
        <v>0</v>
      </c>
      <c r="X166" s="11">
        <f t="shared" si="103"/>
        <v>0</v>
      </c>
      <c r="Y166" s="11">
        <f t="shared" si="103"/>
        <v>0</v>
      </c>
      <c r="Z166" s="11">
        <f t="shared" si="103"/>
        <v>0</v>
      </c>
      <c r="AA166" s="11">
        <f t="shared" si="103"/>
        <v>0</v>
      </c>
      <c r="AB166" s="11">
        <f t="shared" si="103"/>
        <v>0</v>
      </c>
      <c r="AC166" s="11">
        <f t="shared" si="103"/>
        <v>0</v>
      </c>
      <c r="AD166" s="11">
        <f t="shared" si="103"/>
        <v>0</v>
      </c>
      <c r="AE166" s="11">
        <f t="shared" si="103"/>
        <v>0</v>
      </c>
      <c r="AF166" s="11">
        <f t="shared" si="103"/>
        <v>0</v>
      </c>
      <c r="AG166" s="11">
        <f t="shared" si="103"/>
        <v>0</v>
      </c>
      <c r="AH166" s="11">
        <f t="shared" si="103"/>
        <v>0</v>
      </c>
      <c r="AI166" s="281">
        <f t="shared" si="103"/>
        <v>0</v>
      </c>
    </row>
    <row r="167" spans="1:35" s="268" customFormat="1" x14ac:dyDescent="0.45">
      <c r="A167" s="268" t="s">
        <v>1188</v>
      </c>
      <c r="B167" s="274"/>
      <c r="C167" s="279"/>
      <c r="AI167" s="274"/>
    </row>
    <row r="168" spans="1:35" x14ac:dyDescent="0.45">
      <c r="A168" s="12" t="s">
        <v>269</v>
      </c>
      <c r="B168" s="275">
        <v>2017</v>
      </c>
      <c r="C168" s="280">
        <v>2018</v>
      </c>
      <c r="D168" s="12">
        <v>2019</v>
      </c>
      <c r="E168" s="12">
        <v>2020</v>
      </c>
      <c r="F168" s="12">
        <v>2021</v>
      </c>
      <c r="G168" s="12">
        <v>2022</v>
      </c>
      <c r="H168" s="12">
        <v>2023</v>
      </c>
      <c r="I168" s="12">
        <v>2024</v>
      </c>
      <c r="J168" s="12">
        <v>2025</v>
      </c>
      <c r="K168" s="12">
        <v>2026</v>
      </c>
      <c r="L168" s="12">
        <v>2027</v>
      </c>
      <c r="M168" s="12">
        <v>2028</v>
      </c>
      <c r="N168" s="12">
        <v>2029</v>
      </c>
      <c r="O168" s="12">
        <v>2030</v>
      </c>
      <c r="P168" s="12">
        <v>2031</v>
      </c>
      <c r="Q168" s="12">
        <v>2032</v>
      </c>
      <c r="R168" s="12">
        <v>2033</v>
      </c>
      <c r="S168" s="12">
        <v>2034</v>
      </c>
      <c r="T168" s="12">
        <v>2035</v>
      </c>
      <c r="U168" s="12">
        <v>2036</v>
      </c>
      <c r="V168" s="12">
        <v>2037</v>
      </c>
      <c r="W168" s="12">
        <v>2038</v>
      </c>
      <c r="X168" s="12">
        <v>2039</v>
      </c>
      <c r="Y168" s="12">
        <v>2040</v>
      </c>
      <c r="Z168" s="12">
        <v>2041</v>
      </c>
      <c r="AA168" s="12">
        <v>2042</v>
      </c>
      <c r="AB168" s="12">
        <v>2043</v>
      </c>
      <c r="AC168" s="12">
        <v>2044</v>
      </c>
      <c r="AD168" s="12">
        <v>2045</v>
      </c>
      <c r="AE168" s="12">
        <v>2046</v>
      </c>
      <c r="AF168" s="12">
        <v>2047</v>
      </c>
      <c r="AG168" s="12">
        <v>2048</v>
      </c>
      <c r="AH168" s="12">
        <v>2049</v>
      </c>
      <c r="AI168" s="275">
        <v>2050</v>
      </c>
    </row>
    <row r="169" spans="1:35" x14ac:dyDescent="0.45">
      <c r="A169" s="12" t="s">
        <v>270</v>
      </c>
      <c r="B169" s="272">
        <v>0</v>
      </c>
      <c r="C169" s="277">
        <f>B169</f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281">
        <v>0</v>
      </c>
    </row>
    <row r="170" spans="1:35" x14ac:dyDescent="0.45">
      <c r="A170" s="12" t="s">
        <v>271</v>
      </c>
      <c r="B170" s="271">
        <f>'Start Year Prices'!$C$14</f>
        <v>8.8957746271921723E-6</v>
      </c>
      <c r="C170" s="276">
        <f t="shared" ref="C170:C176" si="104">B170</f>
        <v>8.8957746271921723E-6</v>
      </c>
      <c r="D170" s="4">
        <f>$B170*('AEO Table 12'!C$18/'AEO Table 12'!$D$18)</f>
        <v>1.0373329909650472E-5</v>
      </c>
      <c r="E170" s="4">
        <f>$B170*('AEO Table 12'!D$18/'AEO Table 12'!$D$18)</f>
        <v>8.8957746271921723E-6</v>
      </c>
      <c r="F170" s="4">
        <f>$B170*('AEO Table 12'!E$18/'AEO Table 12'!$D$18)</f>
        <v>1.0717234355596992E-5</v>
      </c>
      <c r="G170" s="4">
        <f>$B170*('AEO Table 12'!F$18/'AEO Table 12'!$D$18)</f>
        <v>1.1087573843990533E-5</v>
      </c>
      <c r="H170" s="4">
        <f>$B170*('AEO Table 12'!G$18/'AEO Table 12'!$D$18)</f>
        <v>1.12678574417941E-5</v>
      </c>
      <c r="I170" s="4">
        <f>$B170*('AEO Table 12'!H$18/'AEO Table 12'!$D$18)</f>
        <v>1.1737240714740016E-5</v>
      </c>
      <c r="J170" s="4">
        <f>$B170*('AEO Table 12'!I$18/'AEO Table 12'!$D$18)</f>
        <v>1.2022972461165677E-5</v>
      </c>
      <c r="K170" s="4">
        <f>$B170*('AEO Table 12'!J$18/'AEO Table 12'!$D$18)</f>
        <v>1.2046035371837928E-5</v>
      </c>
      <c r="L170" s="4">
        <f>$B170*('AEO Table 12'!K$18/'AEO Table 12'!$D$18)</f>
        <v>1.2484459467163788E-5</v>
      </c>
      <c r="M170" s="4">
        <f>$B170*('AEO Table 12'!L$18/'AEO Table 12'!$D$18)</f>
        <v>1.2389000891156867E-5</v>
      </c>
      <c r="N170" s="4">
        <f>$B170*('AEO Table 12'!M$18/'AEO Table 12'!$D$18)</f>
        <v>1.2667184493489051E-5</v>
      </c>
      <c r="O170" s="4">
        <f>$B170*('AEO Table 12'!N$18/'AEO Table 12'!$D$18)</f>
        <v>1.2866473954464097E-5</v>
      </c>
      <c r="P170" s="4">
        <f>$B170*('AEO Table 12'!O$18/'AEO Table 12'!$D$18)</f>
        <v>1.3168320042841267E-5</v>
      </c>
      <c r="Q170" s="4">
        <f>$B170*('AEO Table 12'!P$18/'AEO Table 12'!$D$18)</f>
        <v>1.3237737750152759E-5</v>
      </c>
      <c r="R170" s="4">
        <f>$B170*('AEO Table 12'!Q$18/'AEO Table 12'!$D$18)</f>
        <v>1.3959555595159772E-5</v>
      </c>
      <c r="S170" s="4">
        <f>$B170*('AEO Table 12'!R$18/'AEO Table 12'!$D$18)</f>
        <v>1.3863593565891079E-5</v>
      </c>
      <c r="T170" s="4">
        <f>$B170*('AEO Table 12'!S$18/'AEO Table 12'!$D$18)</f>
        <v>1.4102889926607285E-5</v>
      </c>
      <c r="U170" s="4">
        <f>$B170*('AEO Table 12'!T$18/'AEO Table 12'!$D$18)</f>
        <v>1.4663942992810087E-5</v>
      </c>
      <c r="V170" s="4">
        <f>$B170*('AEO Table 12'!U$18/'AEO Table 12'!$D$18)</f>
        <v>1.4843006607319426E-5</v>
      </c>
      <c r="W170" s="4">
        <f>$B170*('AEO Table 12'!V$18/'AEO Table 12'!$D$18)</f>
        <v>1.5101194434930575E-5</v>
      </c>
      <c r="X170" s="4">
        <f>$B170*('AEO Table 12'!W$18/'AEO Table 12'!$D$18)</f>
        <v>1.5364052956522726E-5</v>
      </c>
      <c r="Y170" s="4">
        <f>$B170*('AEO Table 12'!X$18/'AEO Table 12'!$D$18)</f>
        <v>1.5783370863508057E-5</v>
      </c>
      <c r="Z170" s="4">
        <f>$B170*('AEO Table 12'!Y$18/'AEO Table 12'!$D$18)</f>
        <v>1.5958316029320272E-5</v>
      </c>
      <c r="AA170" s="4">
        <f>$B170*('AEO Table 12'!Z$18/'AEO Table 12'!$D$18)</f>
        <v>1.6390160876811785E-5</v>
      </c>
      <c r="AB170" s="4">
        <f>$B170*('AEO Table 12'!AA$18/'AEO Table 12'!$D$18)</f>
        <v>1.6547367675577256E-5</v>
      </c>
      <c r="AC170" s="4">
        <f>$B170*('AEO Table 12'!AB$18/'AEO Table 12'!$D$18)</f>
        <v>1.676363438460257E-5</v>
      </c>
      <c r="AD170" s="4">
        <f>$B170*('AEO Table 12'!AC$18/'AEO Table 12'!$D$18)</f>
        <v>1.714945501511022E-5</v>
      </c>
      <c r="AE170" s="4">
        <f>$B170*('AEO Table 12'!AD$18/'AEO Table 12'!$D$18)</f>
        <v>1.732014230034192E-5</v>
      </c>
      <c r="AF170" s="4">
        <f>$B170*('AEO Table 12'!AE$18/'AEO Table 12'!$D$18)</f>
        <v>1.7693741351650253E-5</v>
      </c>
      <c r="AG170" s="4">
        <f>$B170*('AEO Table 12'!AF$18/'AEO Table 12'!$D$18)</f>
        <v>1.7926298017358313E-5</v>
      </c>
      <c r="AH170" s="4">
        <f>$B170*('AEO Table 12'!AG$18/'AEO Table 12'!$D$18)</f>
        <v>1.8168497229277161E-5</v>
      </c>
      <c r="AI170" s="282">
        <f>$B170*('AEO Table 12'!AH$18/'AEO Table 12'!$D$18)</f>
        <v>1.8359001750632166E-5</v>
      </c>
    </row>
    <row r="171" spans="1:35" x14ac:dyDescent="0.45">
      <c r="A171" s="12" t="s">
        <v>272</v>
      </c>
      <c r="B171" s="272">
        <v>0</v>
      </c>
      <c r="C171" s="277">
        <f t="shared" si="104"/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281">
        <v>0</v>
      </c>
    </row>
    <row r="172" spans="1:35" x14ac:dyDescent="0.45">
      <c r="A172" s="12" t="s">
        <v>273</v>
      </c>
      <c r="B172" s="272">
        <v>0</v>
      </c>
      <c r="C172" s="277">
        <f t="shared" si="104"/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281">
        <v>0</v>
      </c>
    </row>
    <row r="173" spans="1:35" x14ac:dyDescent="0.45">
      <c r="A173" s="12" t="s">
        <v>274</v>
      </c>
      <c r="B173" s="271">
        <f>'Start Year Prices'!$F$14</f>
        <v>8.8957746271921723E-6</v>
      </c>
      <c r="C173" s="276">
        <f t="shared" si="104"/>
        <v>8.8957746271921723E-6</v>
      </c>
      <c r="D173" s="4">
        <f>$B170*('AEO Table 12'!C$18/'AEO Table 12'!$D$18)</f>
        <v>1.0373329909650472E-5</v>
      </c>
      <c r="E173" s="4">
        <f>$B170*('AEO Table 12'!D$18/'AEO Table 12'!$D$18)</f>
        <v>8.8957746271921723E-6</v>
      </c>
      <c r="F173" s="4">
        <f>$B170*('AEO Table 12'!E$18/'AEO Table 12'!$D$18)</f>
        <v>1.0717234355596992E-5</v>
      </c>
      <c r="G173" s="4">
        <f>$B170*('AEO Table 12'!F$18/'AEO Table 12'!$D$18)</f>
        <v>1.1087573843990533E-5</v>
      </c>
      <c r="H173" s="4">
        <f>$B170*('AEO Table 12'!G$18/'AEO Table 12'!$D$18)</f>
        <v>1.12678574417941E-5</v>
      </c>
      <c r="I173" s="4">
        <f>$B170*('AEO Table 12'!H$18/'AEO Table 12'!$D$18)</f>
        <v>1.1737240714740016E-5</v>
      </c>
      <c r="J173" s="4">
        <f>$B170*('AEO Table 12'!I$18/'AEO Table 12'!$D$18)</f>
        <v>1.2022972461165677E-5</v>
      </c>
      <c r="K173" s="4">
        <f>$B170*('AEO Table 12'!J$18/'AEO Table 12'!$D$18)</f>
        <v>1.2046035371837928E-5</v>
      </c>
      <c r="L173" s="4">
        <f>$B170*('AEO Table 12'!K$18/'AEO Table 12'!$D$18)</f>
        <v>1.2484459467163788E-5</v>
      </c>
      <c r="M173" s="4">
        <f>$B170*('AEO Table 12'!L$18/'AEO Table 12'!$D$18)</f>
        <v>1.2389000891156867E-5</v>
      </c>
      <c r="N173" s="4">
        <f>$B170*('AEO Table 12'!M$18/'AEO Table 12'!$D$18)</f>
        <v>1.2667184493489051E-5</v>
      </c>
      <c r="O173" s="4">
        <f>$B170*('AEO Table 12'!N$18/'AEO Table 12'!$D$18)</f>
        <v>1.2866473954464097E-5</v>
      </c>
      <c r="P173" s="4">
        <f>$B170*('AEO Table 12'!O$18/'AEO Table 12'!$D$18)</f>
        <v>1.3168320042841267E-5</v>
      </c>
      <c r="Q173" s="4">
        <f>$B170*('AEO Table 12'!P$18/'AEO Table 12'!$D$18)</f>
        <v>1.3237737750152759E-5</v>
      </c>
      <c r="R173" s="4">
        <f>$B170*('AEO Table 12'!Q$18/'AEO Table 12'!$D$18)</f>
        <v>1.3959555595159772E-5</v>
      </c>
      <c r="S173" s="4">
        <f>$B170*('AEO Table 12'!R$18/'AEO Table 12'!$D$18)</f>
        <v>1.3863593565891079E-5</v>
      </c>
      <c r="T173" s="4">
        <f>$B170*('AEO Table 12'!S$18/'AEO Table 12'!$D$18)</f>
        <v>1.4102889926607285E-5</v>
      </c>
      <c r="U173" s="4">
        <f>$B170*('AEO Table 12'!T$18/'AEO Table 12'!$D$18)</f>
        <v>1.4663942992810087E-5</v>
      </c>
      <c r="V173" s="4">
        <f>$B170*('AEO Table 12'!U$18/'AEO Table 12'!$D$18)</f>
        <v>1.4843006607319426E-5</v>
      </c>
      <c r="W173" s="4">
        <f>$B170*('AEO Table 12'!V$18/'AEO Table 12'!$D$18)</f>
        <v>1.5101194434930575E-5</v>
      </c>
      <c r="X173" s="4">
        <f>$B170*('AEO Table 12'!W$18/'AEO Table 12'!$D$18)</f>
        <v>1.5364052956522726E-5</v>
      </c>
      <c r="Y173" s="4">
        <f>$B170*('AEO Table 12'!X$18/'AEO Table 12'!$D$18)</f>
        <v>1.5783370863508057E-5</v>
      </c>
      <c r="Z173" s="4">
        <f>$B170*('AEO Table 12'!Y$18/'AEO Table 12'!$D$18)</f>
        <v>1.5958316029320272E-5</v>
      </c>
      <c r="AA173" s="4">
        <f>$B170*('AEO Table 12'!Z$18/'AEO Table 12'!$D$18)</f>
        <v>1.6390160876811785E-5</v>
      </c>
      <c r="AB173" s="4">
        <f>$B170*('AEO Table 12'!AA$18/'AEO Table 12'!$D$18)</f>
        <v>1.6547367675577256E-5</v>
      </c>
      <c r="AC173" s="4">
        <f>$B170*('AEO Table 12'!AB$18/'AEO Table 12'!$D$18)</f>
        <v>1.676363438460257E-5</v>
      </c>
      <c r="AD173" s="4">
        <f>$B170*('AEO Table 12'!AC$18/'AEO Table 12'!$D$18)</f>
        <v>1.714945501511022E-5</v>
      </c>
      <c r="AE173" s="4">
        <f>$B170*('AEO Table 12'!AD$18/'AEO Table 12'!$D$18)</f>
        <v>1.732014230034192E-5</v>
      </c>
      <c r="AF173" s="4">
        <f>$B170*('AEO Table 12'!AE$18/'AEO Table 12'!$D$18)</f>
        <v>1.7693741351650253E-5</v>
      </c>
      <c r="AG173" s="4">
        <f>$B170*('AEO Table 12'!AF$18/'AEO Table 12'!$D$18)</f>
        <v>1.7926298017358313E-5</v>
      </c>
      <c r="AH173" s="4">
        <f>$B170*('AEO Table 12'!AG$18/'AEO Table 12'!$D$18)</f>
        <v>1.8168497229277161E-5</v>
      </c>
      <c r="AI173" s="282">
        <f>$B170*('AEO Table 12'!AH$18/'AEO Table 12'!$D$18)</f>
        <v>1.8359001750632166E-5</v>
      </c>
    </row>
    <row r="174" spans="1:35" x14ac:dyDescent="0.45">
      <c r="A174" s="12" t="s">
        <v>275</v>
      </c>
      <c r="B174" s="272">
        <v>0</v>
      </c>
      <c r="C174" s="277">
        <f t="shared" si="104"/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281">
        <v>0</v>
      </c>
    </row>
    <row r="175" spans="1:35" x14ac:dyDescent="0.45">
      <c r="A175" s="12" t="s">
        <v>276</v>
      </c>
      <c r="B175" s="272">
        <v>0</v>
      </c>
      <c r="C175" s="277">
        <f t="shared" si="104"/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281">
        <v>0</v>
      </c>
    </row>
    <row r="176" spans="1:35" x14ac:dyDescent="0.45">
      <c r="A176" s="12" t="s">
        <v>277</v>
      </c>
      <c r="B176" s="271">
        <f>B173</f>
        <v>8.8957746271921723E-6</v>
      </c>
      <c r="C176" s="276">
        <f t="shared" si="104"/>
        <v>8.8957746271921723E-6</v>
      </c>
      <c r="D176" s="4">
        <f t="shared" ref="D176" si="105">D173</f>
        <v>1.0373329909650472E-5</v>
      </c>
      <c r="E176" s="4">
        <f t="shared" ref="E176:F176" si="106">E173</f>
        <v>8.8957746271921723E-6</v>
      </c>
      <c r="F176" s="4">
        <f t="shared" si="106"/>
        <v>1.0717234355596992E-5</v>
      </c>
      <c r="G176" s="4">
        <f t="shared" ref="G176:AI176" si="107">G173</f>
        <v>1.1087573843990533E-5</v>
      </c>
      <c r="H176" s="4">
        <f t="shared" si="107"/>
        <v>1.12678574417941E-5</v>
      </c>
      <c r="I176" s="4">
        <f t="shared" si="107"/>
        <v>1.1737240714740016E-5</v>
      </c>
      <c r="J176" s="4">
        <f t="shared" si="107"/>
        <v>1.2022972461165677E-5</v>
      </c>
      <c r="K176" s="4">
        <f t="shared" si="107"/>
        <v>1.2046035371837928E-5</v>
      </c>
      <c r="L176" s="4">
        <f t="shared" si="107"/>
        <v>1.2484459467163788E-5</v>
      </c>
      <c r="M176" s="4">
        <f t="shared" si="107"/>
        <v>1.2389000891156867E-5</v>
      </c>
      <c r="N176" s="4">
        <f t="shared" si="107"/>
        <v>1.2667184493489051E-5</v>
      </c>
      <c r="O176" s="4">
        <f t="shared" si="107"/>
        <v>1.2866473954464097E-5</v>
      </c>
      <c r="P176" s="4">
        <f t="shared" si="107"/>
        <v>1.3168320042841267E-5</v>
      </c>
      <c r="Q176" s="4">
        <f t="shared" si="107"/>
        <v>1.3237737750152759E-5</v>
      </c>
      <c r="R176" s="4">
        <f t="shared" si="107"/>
        <v>1.3959555595159772E-5</v>
      </c>
      <c r="S176" s="4">
        <f t="shared" si="107"/>
        <v>1.3863593565891079E-5</v>
      </c>
      <c r="T176" s="4">
        <f t="shared" si="107"/>
        <v>1.4102889926607285E-5</v>
      </c>
      <c r="U176" s="4">
        <f t="shared" si="107"/>
        <v>1.4663942992810087E-5</v>
      </c>
      <c r="V176" s="4">
        <f t="shared" si="107"/>
        <v>1.4843006607319426E-5</v>
      </c>
      <c r="W176" s="4">
        <f t="shared" si="107"/>
        <v>1.5101194434930575E-5</v>
      </c>
      <c r="X176" s="4">
        <f t="shared" si="107"/>
        <v>1.5364052956522726E-5</v>
      </c>
      <c r="Y176" s="4">
        <f t="shared" si="107"/>
        <v>1.5783370863508057E-5</v>
      </c>
      <c r="Z176" s="4">
        <f t="shared" si="107"/>
        <v>1.5958316029320272E-5</v>
      </c>
      <c r="AA176" s="4">
        <f t="shared" si="107"/>
        <v>1.6390160876811785E-5</v>
      </c>
      <c r="AB176" s="4">
        <f t="shared" si="107"/>
        <v>1.6547367675577256E-5</v>
      </c>
      <c r="AC176" s="4">
        <f t="shared" si="107"/>
        <v>1.676363438460257E-5</v>
      </c>
      <c r="AD176" s="4">
        <f t="shared" si="107"/>
        <v>1.714945501511022E-5</v>
      </c>
      <c r="AE176" s="4">
        <f t="shared" si="107"/>
        <v>1.732014230034192E-5</v>
      </c>
      <c r="AF176" s="4">
        <f t="shared" si="107"/>
        <v>1.7693741351650253E-5</v>
      </c>
      <c r="AG176" s="4">
        <f t="shared" si="107"/>
        <v>1.7926298017358313E-5</v>
      </c>
      <c r="AH176" s="4">
        <f t="shared" si="107"/>
        <v>1.8168497229277161E-5</v>
      </c>
      <c r="AI176" s="282">
        <f t="shared" si="107"/>
        <v>1.8359001750632166E-5</v>
      </c>
    </row>
    <row r="177" spans="1:35" s="268" customFormat="1" x14ac:dyDescent="0.45">
      <c r="A177" s="268" t="s">
        <v>1189</v>
      </c>
      <c r="B177" s="274"/>
      <c r="C177" s="279"/>
      <c r="AI177" s="274"/>
    </row>
    <row r="178" spans="1:35" x14ac:dyDescent="0.45">
      <c r="A178" s="12" t="s">
        <v>269</v>
      </c>
      <c r="B178" s="275">
        <v>2017</v>
      </c>
      <c r="C178" s="280">
        <v>2018</v>
      </c>
      <c r="D178" s="12">
        <v>2019</v>
      </c>
      <c r="E178" s="12">
        <v>2020</v>
      </c>
      <c r="F178" s="12">
        <v>2021</v>
      </c>
      <c r="G178" s="12">
        <v>2022</v>
      </c>
      <c r="H178" s="12">
        <v>2023</v>
      </c>
      <c r="I178" s="12">
        <v>2024</v>
      </c>
      <c r="J178" s="12">
        <v>2025</v>
      </c>
      <c r="K178" s="12">
        <v>2026</v>
      </c>
      <c r="L178" s="12">
        <v>2027</v>
      </c>
      <c r="M178" s="12">
        <v>2028</v>
      </c>
      <c r="N178" s="12">
        <v>2029</v>
      </c>
      <c r="O178" s="12">
        <v>2030</v>
      </c>
      <c r="P178" s="12">
        <v>2031</v>
      </c>
      <c r="Q178" s="12">
        <v>2032</v>
      </c>
      <c r="R178" s="12">
        <v>2033</v>
      </c>
      <c r="S178" s="12">
        <v>2034</v>
      </c>
      <c r="T178" s="12">
        <v>2035</v>
      </c>
      <c r="U178" s="12">
        <v>2036</v>
      </c>
      <c r="V178" s="12">
        <v>2037</v>
      </c>
      <c r="W178" s="12">
        <v>2038</v>
      </c>
      <c r="X178" s="12">
        <v>2039</v>
      </c>
      <c r="Y178" s="12">
        <v>2040</v>
      </c>
      <c r="Z178" s="12">
        <v>2041</v>
      </c>
      <c r="AA178" s="12">
        <v>2042</v>
      </c>
      <c r="AB178" s="12">
        <v>2043</v>
      </c>
      <c r="AC178" s="12">
        <v>2044</v>
      </c>
      <c r="AD178" s="12">
        <v>2045</v>
      </c>
      <c r="AE178" s="12">
        <v>2046</v>
      </c>
      <c r="AF178" s="12">
        <v>2047</v>
      </c>
      <c r="AG178" s="12">
        <v>2048</v>
      </c>
      <c r="AH178" s="12">
        <v>2049</v>
      </c>
      <c r="AI178" s="275">
        <v>2050</v>
      </c>
    </row>
    <row r="179" spans="1:35" x14ac:dyDescent="0.45">
      <c r="A179" s="12" t="s">
        <v>270</v>
      </c>
      <c r="B179" s="272">
        <v>0</v>
      </c>
      <c r="C179" s="277">
        <f>B179</f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281">
        <v>0</v>
      </c>
    </row>
    <row r="180" spans="1:35" x14ac:dyDescent="0.45">
      <c r="A180" s="12" t="s">
        <v>271</v>
      </c>
      <c r="B180" s="271">
        <f>'Start Year Prices'!$C$15</f>
        <v>1.7309999999999999E-5</v>
      </c>
      <c r="C180" s="276">
        <f t="shared" ref="C180:C186" si="108">B180</f>
        <v>1.7309999999999999E-5</v>
      </c>
      <c r="D180" s="4">
        <f>$B180*('AEO Table 3'!C$50/'AEO Table 3'!$D$50)</f>
        <v>1.8583896103896105E-5</v>
      </c>
      <c r="E180" s="4">
        <f>$B180*('AEO Table 3'!D$50/'AEO Table 3'!$D$50)</f>
        <v>1.7309999999999999E-5</v>
      </c>
      <c r="F180" s="4">
        <f>$B180*('AEO Table 3'!E$50/'AEO Table 3'!$D$50)</f>
        <v>2.0022649350649347E-5</v>
      </c>
      <c r="G180" s="4">
        <f>$B180*('AEO Table 3'!F$50/'AEO Table 3'!$D$50)</f>
        <v>2.0067610389610387E-5</v>
      </c>
      <c r="H180" s="4">
        <f>$B180*('AEO Table 3'!G$50/'AEO Table 3'!$D$50)</f>
        <v>1.9962701298701297E-5</v>
      </c>
      <c r="I180" s="4">
        <f>$B180*('AEO Table 3'!H$50/'AEO Table 3'!$D$50)</f>
        <v>2.0127558441558437E-5</v>
      </c>
      <c r="J180" s="4">
        <f>$B180*('AEO Table 3'!I$50/'AEO Table 3'!$D$50)</f>
        <v>2.0382337662337658E-5</v>
      </c>
      <c r="K180" s="4">
        <f>$B180*('AEO Table 3'!J$50/'AEO Table 3'!$D$50)</f>
        <v>2.0562181818181815E-5</v>
      </c>
      <c r="L180" s="4">
        <f>$B180*('AEO Table 3'!K$50/'AEO Table 3'!$D$50)</f>
        <v>2.099680519480519E-5</v>
      </c>
      <c r="M180" s="4">
        <f>$B180*('AEO Table 3'!L$50/'AEO Table 3'!$D$50)</f>
        <v>2.1011792207792204E-5</v>
      </c>
      <c r="N180" s="4">
        <f>$B180*('AEO Table 3'!M$50/'AEO Table 3'!$D$50)</f>
        <v>2.1596285714285714E-5</v>
      </c>
      <c r="O180" s="4">
        <f>$B180*('AEO Table 3'!N$50/'AEO Table 3'!$D$50)</f>
        <v>2.1911012987012982E-5</v>
      </c>
      <c r="P180" s="4">
        <f>$B180*('AEO Table 3'!O$50/'AEO Table 3'!$D$50)</f>
        <v>2.2315662337662335E-5</v>
      </c>
      <c r="Q180" s="4">
        <f>$B180*('AEO Table 3'!P$50/'AEO Table 3'!$D$50)</f>
        <v>2.2525480519480514E-5</v>
      </c>
      <c r="R180" s="4">
        <f>$B180*('AEO Table 3'!Q$50/'AEO Table 3'!$D$50)</f>
        <v>2.291514285714285E-5</v>
      </c>
      <c r="S180" s="4">
        <f>$B180*('AEO Table 3'!R$50/'AEO Table 3'!$D$50)</f>
        <v>2.3169922077922074E-5</v>
      </c>
      <c r="T180" s="4">
        <f>$B180*('AEO Table 3'!S$50/'AEO Table 3'!$D$50)</f>
        <v>2.3484649350649346E-5</v>
      </c>
      <c r="U180" s="4">
        <f>$B180*('AEO Table 3'!T$50/'AEO Table 3'!$D$50)</f>
        <v>2.3754415584415581E-5</v>
      </c>
      <c r="V180" s="4">
        <f>$B180*('AEO Table 3'!U$50/'AEO Table 3'!$D$50)</f>
        <v>2.4039168831168828E-5</v>
      </c>
      <c r="W180" s="4">
        <f>$B180*('AEO Table 3'!V$50/'AEO Table 3'!$D$50)</f>
        <v>2.4293948051948052E-5</v>
      </c>
      <c r="X180" s="4">
        <f>$B180*('AEO Table 3'!W$50/'AEO Table 3'!$D$50)</f>
        <v>2.4638649350649349E-5</v>
      </c>
      <c r="Y180" s="4">
        <f>$B180*('AEO Table 3'!X$50/'AEO Table 3'!$D$50)</f>
        <v>2.4953376623376617E-5</v>
      </c>
      <c r="Z180" s="4">
        <f>$B180*('AEO Table 3'!Y$50/'AEO Table 3'!$D$50)</f>
        <v>2.5118233766233766E-5</v>
      </c>
      <c r="AA180" s="4">
        <f>$B180*('AEO Table 3'!Z$50/'AEO Table 3'!$D$50)</f>
        <v>2.5373012987012984E-5</v>
      </c>
      <c r="AB180" s="4">
        <f>$B180*('AEO Table 3'!AA$50/'AEO Table 3'!$D$50)</f>
        <v>2.5432961038961034E-5</v>
      </c>
      <c r="AC180" s="4">
        <f>$B180*('AEO Table 3'!AB$50/'AEO Table 3'!$D$50)</f>
        <v>2.5402987012987009E-5</v>
      </c>
      <c r="AD180" s="4">
        <f>$B180*('AEO Table 3'!AC$50/'AEO Table 3'!$D$50)</f>
        <v>2.5238129870129866E-5</v>
      </c>
      <c r="AE180" s="4">
        <f>$B180*('AEO Table 3'!AD$50/'AEO Table 3'!$D$50)</f>
        <v>2.5627792207792205E-5</v>
      </c>
      <c r="AF180" s="4">
        <f>$B180*('AEO Table 3'!AE$50/'AEO Table 3'!$D$50)</f>
        <v>2.5852597402597398E-5</v>
      </c>
      <c r="AG180" s="4">
        <f>$B180*('AEO Table 3'!AF$50/'AEO Table 3'!$D$50)</f>
        <v>2.6212285714285709E-5</v>
      </c>
      <c r="AH180" s="4">
        <f>$B180*('AEO Table 3'!AG$50/'AEO Table 3'!$D$50)</f>
        <v>2.6556987012987005E-5</v>
      </c>
      <c r="AI180" s="282">
        <f>$B180*('AEO Table 3'!AH$50/'AEO Table 3'!$D$50)</f>
        <v>2.693166233766233E-5</v>
      </c>
    </row>
    <row r="181" spans="1:35" x14ac:dyDescent="0.45">
      <c r="A181" s="12" t="s">
        <v>272</v>
      </c>
      <c r="B181" s="272">
        <v>0</v>
      </c>
      <c r="C181" s="277">
        <f t="shared" si="108"/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281">
        <v>0</v>
      </c>
    </row>
    <row r="182" spans="1:35" x14ac:dyDescent="0.45">
      <c r="A182" s="12" t="s">
        <v>273</v>
      </c>
      <c r="B182" s="272">
        <v>0</v>
      </c>
      <c r="C182" s="277">
        <f t="shared" si="108"/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281">
        <v>0</v>
      </c>
    </row>
    <row r="183" spans="1:35" x14ac:dyDescent="0.45">
      <c r="A183" s="12" t="s">
        <v>274</v>
      </c>
      <c r="B183" s="271">
        <f>'Start Year Prices'!$F$15</f>
        <v>1.7309999999999999E-5</v>
      </c>
      <c r="C183" s="276">
        <f t="shared" si="108"/>
        <v>1.7309999999999999E-5</v>
      </c>
      <c r="D183" s="4">
        <f>$B180*('AEO Table 3'!C$31/'AEO Table 3'!$D$31)</f>
        <v>3.0985856353591157E-5</v>
      </c>
      <c r="E183" s="4">
        <f>$B180*('AEO Table 3'!D$31/'AEO Table 3'!$D$31)</f>
        <v>1.7309999999999999E-5</v>
      </c>
      <c r="F183" s="4">
        <f>$B180*('AEO Table 3'!E$31/'AEO Table 3'!$D$31)</f>
        <v>2.5199917127071821E-5</v>
      </c>
      <c r="G183" s="4">
        <f>$B180*('AEO Table 3'!F$31/'AEO Table 3'!$D$31)</f>
        <v>3.3376740331491709E-5</v>
      </c>
      <c r="H183" s="4">
        <f>$B180*('AEO Table 3'!G$31/'AEO Table 3'!$D$31)</f>
        <v>4.0931933701657459E-5</v>
      </c>
      <c r="I183" s="4">
        <f>$B180*('AEO Table 3'!H$31/'AEO Table 3'!$D$31)</f>
        <v>4.9347845303867397E-5</v>
      </c>
      <c r="J183" s="4">
        <f>$B180*('AEO Table 3'!I$31/'AEO Table 3'!$D$31)</f>
        <v>5.7476850828729272E-5</v>
      </c>
      <c r="K183" s="4">
        <f>$B180*('AEO Table 3'!J$31/'AEO Table 3'!$D$31)</f>
        <v>5.7333397790055244E-5</v>
      </c>
      <c r="L183" s="4">
        <f>$B180*('AEO Table 3'!K$31/'AEO Table 3'!$D$31)</f>
        <v>5.9533011049723745E-5</v>
      </c>
      <c r="M183" s="4">
        <f>$B180*('AEO Table 3'!L$31/'AEO Table 3'!$D$31)</f>
        <v>5.876792817679557E-5</v>
      </c>
      <c r="N183" s="4">
        <f>$B180*('AEO Table 3'!M$31/'AEO Table 3'!$D$31)</f>
        <v>6.0919723756906068E-5</v>
      </c>
      <c r="O183" s="4">
        <f>$B180*('AEO Table 3'!N$31/'AEO Table 3'!$D$31)</f>
        <v>6.1876077348066295E-5</v>
      </c>
      <c r="P183" s="4">
        <f>$B180*('AEO Table 3'!O$31/'AEO Table 3'!$D$31)</f>
        <v>6.3501878453038664E-5</v>
      </c>
      <c r="Q183" s="4">
        <f>$B180*('AEO Table 3'!P$31/'AEO Table 3'!$D$31)</f>
        <v>6.3884419889502752E-5</v>
      </c>
      <c r="R183" s="4">
        <f>$B180*('AEO Table 3'!Q$31/'AEO Table 3'!$D$31)</f>
        <v>6.5032044198895015E-5</v>
      </c>
      <c r="S183" s="4">
        <f>$B180*('AEO Table 3'!R$31/'AEO Table 3'!$D$31)</f>
        <v>6.5366767955801094E-5</v>
      </c>
      <c r="T183" s="4">
        <f>$B180*('AEO Table 3'!S$31/'AEO Table 3'!$D$31)</f>
        <v>6.6514392265193357E-5</v>
      </c>
      <c r="U183" s="4">
        <f>$B180*('AEO Table 3'!T$31/'AEO Table 3'!$D$31)</f>
        <v>6.7614198895027611E-5</v>
      </c>
      <c r="V183" s="4">
        <f>$B180*('AEO Table 3'!U$31/'AEO Table 3'!$D$31)</f>
        <v>6.8570552486187837E-5</v>
      </c>
      <c r="W183" s="4">
        <f>$B180*('AEO Table 3'!V$31/'AEO Table 3'!$D$31)</f>
        <v>6.9479088397790041E-5</v>
      </c>
      <c r="X183" s="4">
        <f>$B180*('AEO Table 3'!W$31/'AEO Table 3'!$D$31)</f>
        <v>7.0913618784530373E-5</v>
      </c>
      <c r="Y183" s="4">
        <f>$B180*('AEO Table 3'!X$31/'AEO Table 3'!$D$31)</f>
        <v>7.2587237569060766E-5</v>
      </c>
      <c r="Z183" s="4">
        <f>$B180*('AEO Table 3'!Y$31/'AEO Table 3'!$D$31)</f>
        <v>7.3973950276243089E-5</v>
      </c>
      <c r="AA183" s="4">
        <f>$B180*('AEO Table 3'!Z$31/'AEO Table 3'!$D$31)</f>
        <v>7.5073756906077343E-5</v>
      </c>
      <c r="AB183" s="4">
        <f>$B180*('AEO Table 3'!AA$31/'AEO Table 3'!$D$31)</f>
        <v>7.6077928176795578E-5</v>
      </c>
      <c r="AC183" s="4">
        <f>$B180*('AEO Table 3'!AB$31/'AEO Table 3'!$D$31)</f>
        <v>7.6843011049723754E-5</v>
      </c>
      <c r="AD183" s="4">
        <f>$B180*('AEO Table 3'!AC$31/'AEO Table 3'!$D$31)</f>
        <v>7.7225552486187828E-5</v>
      </c>
      <c r="AE183" s="4">
        <f>$B180*('AEO Table 3'!AD$31/'AEO Table 3'!$D$31)</f>
        <v>7.8803535911602202E-5</v>
      </c>
      <c r="AF183" s="4">
        <f>$B180*('AEO Table 3'!AE$31/'AEO Table 3'!$D$31)</f>
        <v>7.9042624309392262E-5</v>
      </c>
      <c r="AG183" s="4">
        <f>$B180*('AEO Table 3'!AF$31/'AEO Table 3'!$D$31)</f>
        <v>7.9807707182320438E-5</v>
      </c>
      <c r="AH183" s="4">
        <f>$B180*('AEO Table 3'!AG$31/'AEO Table 3'!$D$31)</f>
        <v>8.081187845303866E-5</v>
      </c>
      <c r="AI183" s="282">
        <f>$B180*('AEO Table 3'!AH$31/'AEO Table 3'!$D$31)</f>
        <v>8.2294226519337015E-5</v>
      </c>
    </row>
    <row r="184" spans="1:35" x14ac:dyDescent="0.45">
      <c r="A184" s="12" t="s">
        <v>275</v>
      </c>
      <c r="B184" s="272">
        <v>0</v>
      </c>
      <c r="C184" s="277">
        <f t="shared" si="108"/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281">
        <v>0</v>
      </c>
    </row>
    <row r="185" spans="1:35" x14ac:dyDescent="0.45">
      <c r="A185" s="12" t="s">
        <v>276</v>
      </c>
      <c r="B185" s="272">
        <v>0</v>
      </c>
      <c r="C185" s="277">
        <f t="shared" si="108"/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281">
        <v>0</v>
      </c>
    </row>
    <row r="186" spans="1:35" x14ac:dyDescent="0.45">
      <c r="A186" s="12" t="s">
        <v>277</v>
      </c>
      <c r="B186" s="271">
        <f>B183</f>
        <v>1.7309999999999999E-5</v>
      </c>
      <c r="C186" s="276">
        <f t="shared" si="108"/>
        <v>1.7309999999999999E-5</v>
      </c>
      <c r="D186" s="4">
        <f t="shared" ref="D186" si="109">D183</f>
        <v>3.0985856353591157E-5</v>
      </c>
      <c r="E186" s="4">
        <f t="shared" ref="E186:F186" si="110">E183</f>
        <v>1.7309999999999999E-5</v>
      </c>
      <c r="F186" s="4">
        <f t="shared" si="110"/>
        <v>2.5199917127071821E-5</v>
      </c>
      <c r="G186" s="4">
        <f t="shared" ref="G186:AI186" si="111">G183</f>
        <v>3.3376740331491709E-5</v>
      </c>
      <c r="H186" s="4">
        <f t="shared" si="111"/>
        <v>4.0931933701657459E-5</v>
      </c>
      <c r="I186" s="4">
        <f t="shared" si="111"/>
        <v>4.9347845303867397E-5</v>
      </c>
      <c r="J186" s="4">
        <f t="shared" si="111"/>
        <v>5.7476850828729272E-5</v>
      </c>
      <c r="K186" s="4">
        <f t="shared" si="111"/>
        <v>5.7333397790055244E-5</v>
      </c>
      <c r="L186" s="4">
        <f t="shared" si="111"/>
        <v>5.9533011049723745E-5</v>
      </c>
      <c r="M186" s="4">
        <f t="shared" si="111"/>
        <v>5.876792817679557E-5</v>
      </c>
      <c r="N186" s="4">
        <f t="shared" si="111"/>
        <v>6.0919723756906068E-5</v>
      </c>
      <c r="O186" s="4">
        <f t="shared" si="111"/>
        <v>6.1876077348066295E-5</v>
      </c>
      <c r="P186" s="4">
        <f t="shared" si="111"/>
        <v>6.3501878453038664E-5</v>
      </c>
      <c r="Q186" s="4">
        <f t="shared" si="111"/>
        <v>6.3884419889502752E-5</v>
      </c>
      <c r="R186" s="4">
        <f t="shared" si="111"/>
        <v>6.5032044198895015E-5</v>
      </c>
      <c r="S186" s="4">
        <f t="shared" si="111"/>
        <v>6.5366767955801094E-5</v>
      </c>
      <c r="T186" s="4">
        <f t="shared" si="111"/>
        <v>6.6514392265193357E-5</v>
      </c>
      <c r="U186" s="4">
        <f t="shared" si="111"/>
        <v>6.7614198895027611E-5</v>
      </c>
      <c r="V186" s="4">
        <f t="shared" si="111"/>
        <v>6.8570552486187837E-5</v>
      </c>
      <c r="W186" s="4">
        <f t="shared" si="111"/>
        <v>6.9479088397790041E-5</v>
      </c>
      <c r="X186" s="4">
        <f t="shared" si="111"/>
        <v>7.0913618784530373E-5</v>
      </c>
      <c r="Y186" s="4">
        <f t="shared" si="111"/>
        <v>7.2587237569060766E-5</v>
      </c>
      <c r="Z186" s="4">
        <f t="shared" si="111"/>
        <v>7.3973950276243089E-5</v>
      </c>
      <c r="AA186" s="4">
        <f t="shared" si="111"/>
        <v>7.5073756906077343E-5</v>
      </c>
      <c r="AB186" s="4">
        <f t="shared" si="111"/>
        <v>7.6077928176795578E-5</v>
      </c>
      <c r="AC186" s="4">
        <f t="shared" si="111"/>
        <v>7.6843011049723754E-5</v>
      </c>
      <c r="AD186" s="4">
        <f t="shared" si="111"/>
        <v>7.7225552486187828E-5</v>
      </c>
      <c r="AE186" s="4">
        <f t="shared" si="111"/>
        <v>7.8803535911602202E-5</v>
      </c>
      <c r="AF186" s="4">
        <f t="shared" si="111"/>
        <v>7.9042624309392262E-5</v>
      </c>
      <c r="AG186" s="4">
        <f t="shared" si="111"/>
        <v>7.9807707182320438E-5</v>
      </c>
      <c r="AH186" s="4">
        <f t="shared" si="111"/>
        <v>8.081187845303866E-5</v>
      </c>
      <c r="AI186" s="282">
        <f t="shared" si="111"/>
        <v>8.2294226519337015E-5</v>
      </c>
    </row>
    <row r="187" spans="1:35" s="268" customFormat="1" x14ac:dyDescent="0.45">
      <c r="A187" s="268" t="s">
        <v>1190</v>
      </c>
      <c r="B187" s="274"/>
      <c r="C187" s="279"/>
      <c r="AI187" s="274"/>
    </row>
    <row r="188" spans="1:35" x14ac:dyDescent="0.45">
      <c r="A188" s="12" t="s">
        <v>269</v>
      </c>
      <c r="B188" s="275">
        <v>2017</v>
      </c>
      <c r="C188" s="280">
        <v>2018</v>
      </c>
      <c r="D188" s="12">
        <v>2019</v>
      </c>
      <c r="E188" s="12">
        <v>2020</v>
      </c>
      <c r="F188" s="12">
        <v>2021</v>
      </c>
      <c r="G188" s="12">
        <v>2022</v>
      </c>
      <c r="H188" s="12">
        <v>2023</v>
      </c>
      <c r="I188" s="12">
        <v>2024</v>
      </c>
      <c r="J188" s="12">
        <v>2025</v>
      </c>
      <c r="K188" s="12">
        <v>2026</v>
      </c>
      <c r="L188" s="12">
        <v>2027</v>
      </c>
      <c r="M188" s="12">
        <v>2028</v>
      </c>
      <c r="N188" s="12">
        <v>2029</v>
      </c>
      <c r="O188" s="12">
        <v>2030</v>
      </c>
      <c r="P188" s="12">
        <v>2031</v>
      </c>
      <c r="Q188" s="12">
        <v>2032</v>
      </c>
      <c r="R188" s="12">
        <v>2033</v>
      </c>
      <c r="S188" s="12">
        <v>2034</v>
      </c>
      <c r="T188" s="12">
        <v>2035</v>
      </c>
      <c r="U188" s="12">
        <v>2036</v>
      </c>
      <c r="V188" s="12">
        <v>2037</v>
      </c>
      <c r="W188" s="12">
        <v>2038</v>
      </c>
      <c r="X188" s="12">
        <v>2039</v>
      </c>
      <c r="Y188" s="12">
        <v>2040</v>
      </c>
      <c r="Z188" s="12">
        <v>2041</v>
      </c>
      <c r="AA188" s="12">
        <v>2042</v>
      </c>
      <c r="AB188" s="12">
        <v>2043</v>
      </c>
      <c r="AC188" s="12">
        <v>2044</v>
      </c>
      <c r="AD188" s="12">
        <v>2045</v>
      </c>
      <c r="AE188" s="12">
        <v>2046</v>
      </c>
      <c r="AF188" s="12">
        <v>2047</v>
      </c>
      <c r="AG188" s="12">
        <v>2048</v>
      </c>
      <c r="AH188" s="12">
        <v>2049</v>
      </c>
      <c r="AI188" s="275">
        <v>2050</v>
      </c>
    </row>
    <row r="189" spans="1:35" x14ac:dyDescent="0.45">
      <c r="A189" s="12" t="s">
        <v>270</v>
      </c>
      <c r="B189" s="272">
        <v>0</v>
      </c>
      <c r="C189" s="277">
        <f>B189</f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281">
        <v>0</v>
      </c>
    </row>
    <row r="190" spans="1:35" x14ac:dyDescent="0.45">
      <c r="A190" s="12" t="s">
        <v>271</v>
      </c>
      <c r="B190" s="272">
        <v>0</v>
      </c>
      <c r="C190" s="277">
        <f t="shared" ref="C190:C196" si="112">B190</f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281">
        <v>0</v>
      </c>
    </row>
    <row r="191" spans="1:35" x14ac:dyDescent="0.45">
      <c r="A191" s="12" t="s">
        <v>272</v>
      </c>
      <c r="B191" s="271">
        <f>'Start Year Prices'!$D$16</f>
        <v>1.3668976745037843E-5</v>
      </c>
      <c r="C191" s="276">
        <f t="shared" si="112"/>
        <v>1.3668976745037843E-5</v>
      </c>
      <c r="D191" s="4">
        <f>$B191*('AEO Table 3'!C$16/'AEO Table 3'!$D$16)</f>
        <v>1.3843887821870081E-5</v>
      </c>
      <c r="E191" s="4">
        <f>$B191*('AEO Table 3'!D$16/'AEO Table 3'!$D$16)</f>
        <v>1.3668976745037843E-5</v>
      </c>
      <c r="F191" s="4">
        <f>$B191*('AEO Table 3'!E$16/'AEO Table 3'!$D$16)</f>
        <v>1.3908669702178314E-5</v>
      </c>
      <c r="G191" s="4">
        <f>$B191*('AEO Table 3'!F$16/'AEO Table 3'!$D$16)</f>
        <v>1.4368621052366791E-5</v>
      </c>
      <c r="H191" s="4">
        <f>$B191*('AEO Table 3'!G$16/'AEO Table 3'!$D$16)</f>
        <v>1.4822094214524445E-5</v>
      </c>
      <c r="I191" s="4">
        <f>$B191*('AEO Table 3'!H$16/'AEO Table 3'!$D$16)</f>
        <v>1.5320914692897863E-5</v>
      </c>
      <c r="J191" s="4">
        <f>$B191*('AEO Table 3'!I$16/'AEO Table 3'!$D$16)</f>
        <v>1.5955777119918579E-5</v>
      </c>
      <c r="K191" s="4">
        <f>$B191*('AEO Table 3'!J$16/'AEO Table 3'!$D$16)</f>
        <v>1.6642465051185885E-5</v>
      </c>
      <c r="L191" s="4">
        <f>$B191*('AEO Table 3'!K$16/'AEO Table 3'!$D$16)</f>
        <v>1.7193111033805891E-5</v>
      </c>
      <c r="M191" s="4">
        <f>$B191*('AEO Table 3'!L$16/'AEO Table 3'!$D$16)</f>
        <v>1.7614193255809428E-5</v>
      </c>
      <c r="N191" s="4">
        <f>$B191*('AEO Table 3'!M$16/'AEO Table 3'!$D$16)</f>
        <v>1.7912189905227313E-5</v>
      </c>
      <c r="O191" s="4">
        <f>$B191*('AEO Table 3'!N$16/'AEO Table 3'!$D$16)</f>
        <v>1.8164839238429437E-5</v>
      </c>
      <c r="P191" s="4">
        <f>$B191*('AEO Table 3'!O$16/'AEO Table 3'!$D$16)</f>
        <v>1.826201205889179E-5</v>
      </c>
      <c r="Q191" s="4">
        <f>$B191*('AEO Table 3'!P$16/'AEO Table 3'!$D$16)</f>
        <v>1.8365663067384969E-5</v>
      </c>
      <c r="R191" s="4">
        <f>$B191*('AEO Table 3'!Q$16/'AEO Table 3'!$D$16)</f>
        <v>1.8572965084371323E-5</v>
      </c>
      <c r="S191" s="4">
        <f>$B191*('AEO Table 3'!R$16/'AEO Table 3'!$D$16)</f>
        <v>1.8786745289388502E-5</v>
      </c>
      <c r="T191" s="4">
        <f>$B191*('AEO Table 3'!S$16/'AEO Table 3'!$D$16)</f>
        <v>1.9026438246528979E-5</v>
      </c>
      <c r="U191" s="4">
        <f>$B191*('AEO Table 3'!T$16/'AEO Table 3'!$D$16)</f>
        <v>1.9292043955792745E-5</v>
      </c>
      <c r="V191" s="4">
        <f>$B191*('AEO Table 3'!U$16/'AEO Table 3'!$D$16)</f>
        <v>1.9583562417179809E-5</v>
      </c>
      <c r="W191" s="4">
        <f>$B191*('AEO Table 3'!V$16/'AEO Table 3'!$D$16)</f>
        <v>1.9881559066597695E-5</v>
      </c>
      <c r="X191" s="4">
        <f>$B191*('AEO Table 3'!W$16/'AEO Table 3'!$D$16)</f>
        <v>2.0166599339953931E-5</v>
      </c>
      <c r="Y191" s="4">
        <f>$B191*('AEO Table 3'!X$16/'AEO Table 3'!$D$16)</f>
        <v>2.0432205049217701E-5</v>
      </c>
      <c r="Z191" s="4">
        <f>$B191*('AEO Table 3'!Y$16/'AEO Table 3'!$D$16)</f>
        <v>2.0684854382419824E-5</v>
      </c>
      <c r="AA191" s="4">
        <f>$B191*('AEO Table 3'!Z$16/'AEO Table 3'!$D$16)</f>
        <v>2.0995807407899357E-5</v>
      </c>
      <c r="AB191" s="4">
        <f>$B191*('AEO Table 3'!AA$16/'AEO Table 3'!$D$16)</f>
        <v>2.1280847681255599E-5</v>
      </c>
      <c r="AC191" s="4">
        <f>$B191*('AEO Table 3'!AB$16/'AEO Table 3'!$D$16)</f>
        <v>2.1559409766581013E-5</v>
      </c>
      <c r="AD191" s="4">
        <f>$B191*('AEO Table 3'!AC$16/'AEO Table 3'!$D$16)</f>
        <v>2.183797185190643E-5</v>
      </c>
      <c r="AE191" s="4">
        <f>$B191*('AEO Table 3'!AD$16/'AEO Table 3'!$D$16)</f>
        <v>2.2103577561170197E-5</v>
      </c>
      <c r="AF191" s="4">
        <f>$B191*('AEO Table 3'!AE$16/'AEO Table 3'!$D$16)</f>
        <v>2.2414530586649733E-5</v>
      </c>
      <c r="AG191" s="4">
        <f>$B191*('AEO Table 3'!AF$16/'AEO Table 3'!$D$16)</f>
        <v>2.2738439988190912E-5</v>
      </c>
      <c r="AH191" s="4">
        <f>$B191*('AEO Table 3'!AG$16/'AEO Table 3'!$D$16)</f>
        <v>2.3036436637608802E-5</v>
      </c>
      <c r="AI191" s="282">
        <f>$B191*('AEO Table 3'!AH$16/'AEO Table 3'!$D$16)</f>
        <v>2.3321476910965037E-5</v>
      </c>
    </row>
    <row r="192" spans="1:35" x14ac:dyDescent="0.45">
      <c r="A192" s="12" t="s">
        <v>273</v>
      </c>
      <c r="B192" s="271">
        <f>'Start Year Prices'!$E$16</f>
        <v>1.3668976745037843E-5</v>
      </c>
      <c r="C192" s="276">
        <f t="shared" si="112"/>
        <v>1.3668976745037843E-5</v>
      </c>
      <c r="D192" s="4">
        <f>$B192*('AEO Table 3'!C$22/'AEO Table 3'!$D$22)</f>
        <v>1.4557543277066429E-5</v>
      </c>
      <c r="E192" s="4">
        <f>$B192*('AEO Table 3'!D$22/'AEO Table 3'!$D$22)</f>
        <v>1.3668976745037843E-5</v>
      </c>
      <c r="F192" s="4">
        <f>$B192*('AEO Table 3'!E$22/'AEO Table 3'!$D$22)</f>
        <v>1.4034368589984174E-5</v>
      </c>
      <c r="G192" s="4">
        <f>$B192*('AEO Table 3'!F$22/'AEO Table 3'!$D$22)</f>
        <v>1.4648891238303009E-5</v>
      </c>
      <c r="H192" s="4">
        <f>$B192*('AEO Table 3'!G$22/'AEO Table 3'!$D$22)</f>
        <v>1.5072413604036259E-5</v>
      </c>
      <c r="I192" s="4">
        <f>$B192*('AEO Table 3'!H$22/'AEO Table 3'!$D$22)</f>
        <v>1.5537457770331594E-5</v>
      </c>
      <c r="J192" s="4">
        <f>$B192*('AEO Table 3'!I$22/'AEO Table 3'!$D$22)</f>
        <v>1.6185197859100094E-5</v>
      </c>
      <c r="K192" s="4">
        <f>$B192*('AEO Table 3'!J$22/'AEO Table 3'!$D$22)</f>
        <v>1.681632922764376E-5</v>
      </c>
      <c r="L192" s="4">
        <f>$B192*('AEO Table 3'!K$22/'AEO Table 3'!$D$22)</f>
        <v>1.7165112352365264E-5</v>
      </c>
      <c r="M192" s="4">
        <f>$B192*('AEO Table 3'!L$22/'AEO Table 3'!$D$22)</f>
        <v>1.7372721355175678E-5</v>
      </c>
      <c r="N192" s="4">
        <f>$B192*('AEO Table 3'!M$22/'AEO Table 3'!$D$22)</f>
        <v>1.7464069316412261E-5</v>
      </c>
      <c r="O192" s="4">
        <f>$B192*('AEO Table 3'!N$22/'AEO Table 3'!$D$22)</f>
        <v>1.7588634718098509E-5</v>
      </c>
      <c r="P192" s="4">
        <f>$B192*('AEO Table 3'!O$22/'AEO Table 3'!$D$22)</f>
        <v>1.759693907821093E-5</v>
      </c>
      <c r="Q192" s="4">
        <f>$B192*('AEO Table 3'!P$22/'AEO Table 3'!$D$22)</f>
        <v>1.766337395911026E-5</v>
      </c>
      <c r="R192" s="4">
        <f>$B192*('AEO Table 3'!Q$22/'AEO Table 3'!$D$22)</f>
        <v>1.7904200402370344E-5</v>
      </c>
      <c r="S192" s="4">
        <f>$B192*('AEO Table 3'!R$22/'AEO Table 3'!$D$22)</f>
        <v>1.8111809405180761E-5</v>
      </c>
      <c r="T192" s="4">
        <f>$B192*('AEO Table 3'!S$22/'AEO Table 3'!$D$22)</f>
        <v>1.8327722768103596E-5</v>
      </c>
      <c r="U192" s="4">
        <f>$B192*('AEO Table 3'!T$22/'AEO Table 3'!$D$22)</f>
        <v>1.856854921136368E-5</v>
      </c>
      <c r="V192" s="4">
        <f>$B192*('AEO Table 3'!U$22/'AEO Table 3'!$D$22)</f>
        <v>1.8825984374848598E-5</v>
      </c>
      <c r="W192" s="4">
        <f>$B192*('AEO Table 3'!V$22/'AEO Table 3'!$D$22)</f>
        <v>1.9075115178221096E-5</v>
      </c>
      <c r="X192" s="4">
        <f>$B192*('AEO Table 3'!W$22/'AEO Table 3'!$D$22)</f>
        <v>1.9291028541143928E-5</v>
      </c>
      <c r="Y192" s="4">
        <f>$B192*('AEO Table 3'!X$22/'AEO Table 3'!$D$22)</f>
        <v>1.9482028823729513E-5</v>
      </c>
      <c r="Z192" s="4">
        <f>$B192*('AEO Table 3'!Y$22/'AEO Table 3'!$D$22)</f>
        <v>1.9664724746202678E-5</v>
      </c>
      <c r="AA192" s="4">
        <f>$B192*('AEO Table 3'!Z$22/'AEO Table 3'!$D$22)</f>
        <v>1.9947072990024846E-5</v>
      </c>
      <c r="AB192" s="4">
        <f>$B192*('AEO Table 3'!AA$22/'AEO Table 3'!$D$22)</f>
        <v>2.016298635294768E-5</v>
      </c>
      <c r="AC192" s="4">
        <f>$B192*('AEO Table 3'!AB$22/'AEO Table 3'!$D$22)</f>
        <v>2.0370595355758097E-5</v>
      </c>
      <c r="AD192" s="4">
        <f>$B192*('AEO Table 3'!AC$22/'AEO Table 3'!$D$22)</f>
        <v>2.0586508718680929E-5</v>
      </c>
      <c r="AE192" s="4">
        <f>$B192*('AEO Table 3'!AD$22/'AEO Table 3'!$D$22)</f>
        <v>2.0785813361378932E-5</v>
      </c>
      <c r="AF192" s="4">
        <f>$B192*('AEO Table 3'!AE$22/'AEO Table 3'!$D$22)</f>
        <v>2.1051552884976265E-5</v>
      </c>
      <c r="AG192" s="4">
        <f>$B192*('AEO Table 3'!AF$22/'AEO Table 3'!$D$22)</f>
        <v>2.1325596768686015E-5</v>
      </c>
      <c r="AH192" s="4">
        <f>$B192*('AEO Table 3'!AG$22/'AEO Table 3'!$D$22)</f>
        <v>2.154151013160885E-5</v>
      </c>
      <c r="AI192" s="282">
        <f>$B192*('AEO Table 3'!AH$22/'AEO Table 3'!$D$22)</f>
        <v>2.1740814774306846E-5</v>
      </c>
    </row>
    <row r="193" spans="1:35" x14ac:dyDescent="0.45">
      <c r="A193" s="12" t="s">
        <v>274</v>
      </c>
      <c r="B193" s="271">
        <f>'Start Year Prices'!$F$16</f>
        <v>1.3668976745037843E-5</v>
      </c>
      <c r="C193" s="276">
        <f t="shared" si="112"/>
        <v>1.3668976745037843E-5</v>
      </c>
      <c r="D193" s="4">
        <f>$B193*('AEO Table 3'!C$29/'AEO Table 3'!$D$29)</f>
        <v>1.4969657923198882E-5</v>
      </c>
      <c r="E193" s="4">
        <f>$B193*('AEO Table 3'!D$29/'AEO Table 3'!$D$29)</f>
        <v>1.3668976745037843E-5</v>
      </c>
      <c r="F193" s="4">
        <f>$B193*('AEO Table 3'!E$29/'AEO Table 3'!$D$29)</f>
        <v>1.4331141708465279E-5</v>
      </c>
      <c r="G193" s="4">
        <f>$B193*('AEO Table 3'!F$29/'AEO Table 3'!$D$29)</f>
        <v>1.5253442907524927E-5</v>
      </c>
      <c r="H193" s="4">
        <f>$B193*('AEO Table 3'!G$29/'AEO Table 3'!$D$29)</f>
        <v>1.5821012876177019E-5</v>
      </c>
      <c r="I193" s="4">
        <f>$B193*('AEO Table 3'!H$29/'AEO Table 3'!$D$29)</f>
        <v>1.645952909091062E-5</v>
      </c>
      <c r="J193" s="4">
        <f>$B193*('AEO Table 3'!I$29/'AEO Table 3'!$D$29)</f>
        <v>1.7405479038664104E-5</v>
      </c>
      <c r="K193" s="4">
        <f>$B193*('AEO Table 3'!J$29/'AEO Table 3'!$D$29)</f>
        <v>1.8315955863376833E-5</v>
      </c>
      <c r="L193" s="4">
        <f>$B193*('AEO Table 3'!K$29/'AEO Table 3'!$D$29)</f>
        <v>1.8765282088559733E-5</v>
      </c>
      <c r="M193" s="4">
        <f>$B193*('AEO Table 3'!L$29/'AEO Table 3'!$D$29)</f>
        <v>1.9025418324191945E-5</v>
      </c>
      <c r="N193" s="4">
        <f>$B193*('AEO Table 3'!M$29/'AEO Table 3'!$D$29)</f>
        <v>1.9143662067661131E-5</v>
      </c>
      <c r="O193" s="4">
        <f>$B193*('AEO Table 3'!N$29/'AEO Table 3'!$D$29)</f>
        <v>1.9049067072885779E-5</v>
      </c>
      <c r="P193" s="4">
        <f>$B193*('AEO Table 3'!O$29/'AEO Table 3'!$D$29)</f>
        <v>1.9072715821579616E-5</v>
      </c>
      <c r="Q193" s="4">
        <f>$B193*('AEO Table 3'!P$29/'AEO Table 3'!$D$29)</f>
        <v>1.9179135190701885E-5</v>
      </c>
      <c r="R193" s="4">
        <f>$B193*('AEO Table 3'!Q$29/'AEO Table 3'!$D$29)</f>
        <v>1.9533866421109443E-5</v>
      </c>
      <c r="S193" s="4">
        <f>$B193*('AEO Table 3'!R$29/'AEO Table 3'!$D$29)</f>
        <v>1.9841300154129326E-5</v>
      </c>
      <c r="T193" s="4">
        <f>$B193*('AEO Table 3'!S$29/'AEO Table 3'!$D$29)</f>
        <v>2.0148733887149206E-5</v>
      </c>
      <c r="U193" s="4">
        <f>$B193*('AEO Table 3'!T$29/'AEO Table 3'!$D$29)</f>
        <v>2.0515289491903681E-5</v>
      </c>
      <c r="V193" s="4">
        <f>$B193*('AEO Table 3'!U$29/'AEO Table 3'!$D$29)</f>
        <v>2.0905493845351993E-5</v>
      </c>
      <c r="W193" s="4">
        <f>$B193*('AEO Table 3'!V$29/'AEO Table 3'!$D$29)</f>
        <v>2.126022507575955E-5</v>
      </c>
      <c r="X193" s="4">
        <f>$B193*('AEO Table 3'!W$29/'AEO Table 3'!$D$29)</f>
        <v>2.1591307557473271E-5</v>
      </c>
      <c r="Y193" s="4">
        <f>$B193*('AEO Table 3'!X$29/'AEO Table 3'!$D$29)</f>
        <v>2.1875092541799317E-5</v>
      </c>
      <c r="Z193" s="4">
        <f>$B193*('AEO Table 3'!Y$29/'AEO Table 3'!$D$29)</f>
        <v>2.2147053151778439E-5</v>
      </c>
      <c r="AA193" s="4">
        <f>$B193*('AEO Table 3'!Z$29/'AEO Table 3'!$D$29)</f>
        <v>2.2584555002614429E-5</v>
      </c>
      <c r="AB193" s="4">
        <f>$B193*('AEO Table 3'!AA$29/'AEO Table 3'!$D$29)</f>
        <v>2.2903813109981229E-5</v>
      </c>
      <c r="AC193" s="4">
        <f>$B193*('AEO Table 3'!AB$29/'AEO Table 3'!$D$29)</f>
        <v>2.3223071217348029E-5</v>
      </c>
      <c r="AD193" s="4">
        <f>$B193*('AEO Table 3'!AC$29/'AEO Table 3'!$D$29)</f>
        <v>2.355415369906175E-5</v>
      </c>
      <c r="AE193" s="4">
        <f>$B193*('AEO Table 3'!AD$29/'AEO Table 3'!$D$29)</f>
        <v>2.3861587432081633E-5</v>
      </c>
      <c r="AF193" s="4">
        <f>$B193*('AEO Table 3'!AE$29/'AEO Table 3'!$D$29)</f>
        <v>2.4287264908570696E-5</v>
      </c>
      <c r="AG193" s="4">
        <f>$B193*('AEO Table 3'!AF$29/'AEO Table 3'!$D$29)</f>
        <v>2.4712942385059765E-5</v>
      </c>
      <c r="AH193" s="4">
        <f>$B193*('AEO Table 3'!AG$29/'AEO Table 3'!$D$29)</f>
        <v>2.5032200492426569E-5</v>
      </c>
      <c r="AI193" s="282">
        <f>$B193*('AEO Table 3'!AH$29/'AEO Table 3'!$D$29)</f>
        <v>2.5327809851099532E-5</v>
      </c>
    </row>
    <row r="194" spans="1:35" x14ac:dyDescent="0.45">
      <c r="A194" s="12" t="s">
        <v>275</v>
      </c>
      <c r="B194" s="272">
        <v>0</v>
      </c>
      <c r="C194" s="277">
        <f t="shared" si="112"/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281">
        <v>0</v>
      </c>
    </row>
    <row r="195" spans="1:35" x14ac:dyDescent="0.45">
      <c r="A195" s="12" t="s">
        <v>276</v>
      </c>
      <c r="B195" s="272">
        <v>0</v>
      </c>
      <c r="C195" s="277">
        <f t="shared" si="112"/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281">
        <v>0</v>
      </c>
    </row>
    <row r="196" spans="1:35" x14ac:dyDescent="0.45">
      <c r="A196" s="12" t="s">
        <v>277</v>
      </c>
      <c r="B196" s="271">
        <f>B193</f>
        <v>1.3668976745037843E-5</v>
      </c>
      <c r="C196" s="276">
        <f t="shared" si="112"/>
        <v>1.3668976745037843E-5</v>
      </c>
      <c r="D196" s="4">
        <f t="shared" ref="D196" si="113">D193</f>
        <v>1.4969657923198882E-5</v>
      </c>
      <c r="E196" s="4">
        <f t="shared" ref="E196:F196" si="114">E193</f>
        <v>1.3668976745037843E-5</v>
      </c>
      <c r="F196" s="4">
        <f t="shared" si="114"/>
        <v>1.4331141708465279E-5</v>
      </c>
      <c r="G196" s="4">
        <f t="shared" ref="G196:AI196" si="115">G193</f>
        <v>1.5253442907524927E-5</v>
      </c>
      <c r="H196" s="4">
        <f t="shared" si="115"/>
        <v>1.5821012876177019E-5</v>
      </c>
      <c r="I196" s="4">
        <f t="shared" si="115"/>
        <v>1.645952909091062E-5</v>
      </c>
      <c r="J196" s="4">
        <f t="shared" si="115"/>
        <v>1.7405479038664104E-5</v>
      </c>
      <c r="K196" s="4">
        <f t="shared" si="115"/>
        <v>1.8315955863376833E-5</v>
      </c>
      <c r="L196" s="4">
        <f t="shared" si="115"/>
        <v>1.8765282088559733E-5</v>
      </c>
      <c r="M196" s="4">
        <f t="shared" si="115"/>
        <v>1.9025418324191945E-5</v>
      </c>
      <c r="N196" s="4">
        <f t="shared" si="115"/>
        <v>1.9143662067661131E-5</v>
      </c>
      <c r="O196" s="4">
        <f t="shared" si="115"/>
        <v>1.9049067072885779E-5</v>
      </c>
      <c r="P196" s="4">
        <f t="shared" si="115"/>
        <v>1.9072715821579616E-5</v>
      </c>
      <c r="Q196" s="4">
        <f t="shared" si="115"/>
        <v>1.9179135190701885E-5</v>
      </c>
      <c r="R196" s="4">
        <f t="shared" si="115"/>
        <v>1.9533866421109443E-5</v>
      </c>
      <c r="S196" s="4">
        <f t="shared" si="115"/>
        <v>1.9841300154129326E-5</v>
      </c>
      <c r="T196" s="4">
        <f t="shared" si="115"/>
        <v>2.0148733887149206E-5</v>
      </c>
      <c r="U196" s="4">
        <f t="shared" si="115"/>
        <v>2.0515289491903681E-5</v>
      </c>
      <c r="V196" s="4">
        <f t="shared" si="115"/>
        <v>2.0905493845351993E-5</v>
      </c>
      <c r="W196" s="4">
        <f t="shared" si="115"/>
        <v>2.126022507575955E-5</v>
      </c>
      <c r="X196" s="4">
        <f t="shared" si="115"/>
        <v>2.1591307557473271E-5</v>
      </c>
      <c r="Y196" s="4">
        <f t="shared" si="115"/>
        <v>2.1875092541799317E-5</v>
      </c>
      <c r="Z196" s="4">
        <f t="shared" si="115"/>
        <v>2.2147053151778439E-5</v>
      </c>
      <c r="AA196" s="4">
        <f t="shared" si="115"/>
        <v>2.2584555002614429E-5</v>
      </c>
      <c r="AB196" s="4">
        <f t="shared" si="115"/>
        <v>2.2903813109981229E-5</v>
      </c>
      <c r="AC196" s="4">
        <f t="shared" si="115"/>
        <v>2.3223071217348029E-5</v>
      </c>
      <c r="AD196" s="4">
        <f t="shared" si="115"/>
        <v>2.355415369906175E-5</v>
      </c>
      <c r="AE196" s="4">
        <f t="shared" si="115"/>
        <v>2.3861587432081633E-5</v>
      </c>
      <c r="AF196" s="4">
        <f t="shared" si="115"/>
        <v>2.4287264908570696E-5</v>
      </c>
      <c r="AG196" s="4">
        <f t="shared" si="115"/>
        <v>2.4712942385059765E-5</v>
      </c>
      <c r="AH196" s="4">
        <f t="shared" si="115"/>
        <v>2.5032200492426569E-5</v>
      </c>
      <c r="AI196" s="282">
        <f t="shared" si="115"/>
        <v>2.5327809851099532E-5</v>
      </c>
    </row>
    <row r="197" spans="1:35" s="268" customFormat="1" x14ac:dyDescent="0.45">
      <c r="A197" s="268" t="s">
        <v>1191</v>
      </c>
      <c r="B197" s="274"/>
      <c r="C197" s="279"/>
      <c r="AI197" s="274"/>
    </row>
    <row r="198" spans="1:35" x14ac:dyDescent="0.45">
      <c r="A198" s="12" t="s">
        <v>269</v>
      </c>
      <c r="B198" s="275">
        <v>2017</v>
      </c>
      <c r="C198" s="280">
        <v>2018</v>
      </c>
      <c r="D198" s="12">
        <v>2019</v>
      </c>
      <c r="E198" s="12">
        <v>2020</v>
      </c>
      <c r="F198" s="12">
        <v>2021</v>
      </c>
      <c r="G198" s="12">
        <v>2022</v>
      </c>
      <c r="H198" s="12">
        <v>2023</v>
      </c>
      <c r="I198" s="12">
        <v>2024</v>
      </c>
      <c r="J198" s="12">
        <v>2025</v>
      </c>
      <c r="K198" s="12">
        <v>2026</v>
      </c>
      <c r="L198" s="12">
        <v>2027</v>
      </c>
      <c r="M198" s="12">
        <v>2028</v>
      </c>
      <c r="N198" s="12">
        <v>2029</v>
      </c>
      <c r="O198" s="12">
        <v>2030</v>
      </c>
      <c r="P198" s="12">
        <v>2031</v>
      </c>
      <c r="Q198" s="12">
        <v>2032</v>
      </c>
      <c r="R198" s="12">
        <v>2033</v>
      </c>
      <c r="S198" s="12">
        <v>2034</v>
      </c>
      <c r="T198" s="12">
        <v>2035</v>
      </c>
      <c r="U198" s="12">
        <v>2036</v>
      </c>
      <c r="V198" s="12">
        <v>2037</v>
      </c>
      <c r="W198" s="12">
        <v>2038</v>
      </c>
      <c r="X198" s="12">
        <v>2039</v>
      </c>
      <c r="Y198" s="12">
        <v>2040</v>
      </c>
      <c r="Z198" s="12">
        <v>2041</v>
      </c>
      <c r="AA198" s="12">
        <v>2042</v>
      </c>
      <c r="AB198" s="12">
        <v>2043</v>
      </c>
      <c r="AC198" s="12">
        <v>2044</v>
      </c>
      <c r="AD198" s="12">
        <v>2045</v>
      </c>
      <c r="AE198" s="12">
        <v>2046</v>
      </c>
      <c r="AF198" s="12">
        <v>2047</v>
      </c>
      <c r="AG198" s="12">
        <v>2048</v>
      </c>
      <c r="AH198" s="12">
        <v>2049</v>
      </c>
      <c r="AI198" s="275">
        <v>2050</v>
      </c>
    </row>
    <row r="199" spans="1:35" x14ac:dyDescent="0.45">
      <c r="A199" s="12" t="s">
        <v>270</v>
      </c>
      <c r="B199" s="272">
        <v>0</v>
      </c>
      <c r="C199" s="277">
        <f>B199</f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281">
        <v>0</v>
      </c>
    </row>
    <row r="200" spans="1:35" x14ac:dyDescent="0.45">
      <c r="A200" s="12" t="s">
        <v>271</v>
      </c>
      <c r="B200" s="273">
        <f>'Start Year Prices'!$C$17</f>
        <v>2.0261479263456279E-6</v>
      </c>
      <c r="C200" s="278">
        <f t="shared" ref="C200:C206" si="116">B200</f>
        <v>2.0261479263456279E-6</v>
      </c>
      <c r="D200" s="9">
        <f t="shared" ref="D200:E200" si="117">C200</f>
        <v>2.0261479263456279E-6</v>
      </c>
      <c r="E200" s="9">
        <f t="shared" si="117"/>
        <v>2.0261479263456279E-6</v>
      </c>
      <c r="F200" s="9">
        <f t="shared" ref="F200" si="118">E200</f>
        <v>2.0261479263456279E-6</v>
      </c>
      <c r="G200" s="9">
        <f t="shared" ref="G200" si="119">F200</f>
        <v>2.0261479263456279E-6</v>
      </c>
      <c r="H200" s="9">
        <f t="shared" ref="H200" si="120">G200</f>
        <v>2.0261479263456279E-6</v>
      </c>
      <c r="I200" s="9">
        <f t="shared" ref="I200" si="121">H200</f>
        <v>2.0261479263456279E-6</v>
      </c>
      <c r="J200" s="9">
        <f t="shared" ref="J200" si="122">I200</f>
        <v>2.0261479263456279E-6</v>
      </c>
      <c r="K200" s="9">
        <f t="shared" ref="K200" si="123">J200</f>
        <v>2.0261479263456279E-6</v>
      </c>
      <c r="L200" s="9">
        <f t="shared" ref="L200" si="124">K200</f>
        <v>2.0261479263456279E-6</v>
      </c>
      <c r="M200" s="9">
        <f t="shared" ref="M200" si="125">L200</f>
        <v>2.0261479263456279E-6</v>
      </c>
      <c r="N200" s="9">
        <f t="shared" ref="N200" si="126">M200</f>
        <v>2.0261479263456279E-6</v>
      </c>
      <c r="O200" s="9">
        <f t="shared" ref="O200" si="127">N200</f>
        <v>2.0261479263456279E-6</v>
      </c>
      <c r="P200" s="9">
        <f t="shared" ref="P200" si="128">O200</f>
        <v>2.0261479263456279E-6</v>
      </c>
      <c r="Q200" s="9">
        <f t="shared" ref="Q200" si="129">P200</f>
        <v>2.0261479263456279E-6</v>
      </c>
      <c r="R200" s="9">
        <f t="shared" ref="R200" si="130">Q200</f>
        <v>2.0261479263456279E-6</v>
      </c>
      <c r="S200" s="9">
        <f t="shared" ref="S200" si="131">R200</f>
        <v>2.0261479263456279E-6</v>
      </c>
      <c r="T200" s="9">
        <f t="shared" ref="T200" si="132">S200</f>
        <v>2.0261479263456279E-6</v>
      </c>
      <c r="U200" s="9">
        <f t="shared" ref="U200" si="133">T200</f>
        <v>2.0261479263456279E-6</v>
      </c>
      <c r="V200" s="9">
        <f t="shared" ref="V200" si="134">U200</f>
        <v>2.0261479263456279E-6</v>
      </c>
      <c r="W200" s="9">
        <f t="shared" ref="W200" si="135">V200</f>
        <v>2.0261479263456279E-6</v>
      </c>
      <c r="X200" s="9">
        <f t="shared" ref="X200" si="136">W200</f>
        <v>2.0261479263456279E-6</v>
      </c>
      <c r="Y200" s="9">
        <f t="shared" ref="Y200" si="137">X200</f>
        <v>2.0261479263456279E-6</v>
      </c>
      <c r="Z200" s="9">
        <f t="shared" ref="Z200" si="138">Y200</f>
        <v>2.0261479263456279E-6</v>
      </c>
      <c r="AA200" s="9">
        <f t="shared" ref="AA200" si="139">Z200</f>
        <v>2.0261479263456279E-6</v>
      </c>
      <c r="AB200" s="9">
        <f t="shared" ref="AB200" si="140">AA200</f>
        <v>2.0261479263456279E-6</v>
      </c>
      <c r="AC200" s="9">
        <f t="shared" ref="AC200" si="141">AB200</f>
        <v>2.0261479263456279E-6</v>
      </c>
      <c r="AD200" s="9">
        <f t="shared" ref="AD200" si="142">AC200</f>
        <v>2.0261479263456279E-6</v>
      </c>
      <c r="AE200" s="9">
        <f t="shared" ref="AE200" si="143">AD200</f>
        <v>2.0261479263456279E-6</v>
      </c>
      <c r="AF200" s="9">
        <f t="shared" ref="AF200" si="144">AE200</f>
        <v>2.0261479263456279E-6</v>
      </c>
      <c r="AG200" s="9">
        <f t="shared" ref="AG200" si="145">AF200</f>
        <v>2.0261479263456279E-6</v>
      </c>
      <c r="AH200" s="9">
        <f t="shared" ref="AH200" si="146">AG200</f>
        <v>2.0261479263456279E-6</v>
      </c>
      <c r="AI200" s="283">
        <f t="shared" ref="AI200" si="147">AH200</f>
        <v>2.0261479263456279E-6</v>
      </c>
    </row>
    <row r="201" spans="1:35" x14ac:dyDescent="0.45">
      <c r="A201" s="12" t="s">
        <v>272</v>
      </c>
      <c r="B201" s="272">
        <v>0</v>
      </c>
      <c r="C201" s="277">
        <f t="shared" si="116"/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281">
        <v>0</v>
      </c>
    </row>
    <row r="202" spans="1:35" x14ac:dyDescent="0.45">
      <c r="A202" s="12" t="s">
        <v>273</v>
      </c>
      <c r="B202" s="272">
        <v>0</v>
      </c>
      <c r="C202" s="277">
        <f t="shared" si="116"/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281">
        <v>0</v>
      </c>
    </row>
    <row r="203" spans="1:35" x14ac:dyDescent="0.45">
      <c r="A203" s="12" t="s">
        <v>274</v>
      </c>
      <c r="B203" s="273">
        <f>'Start Year Prices'!$F$17</f>
        <v>2.0261479263456279E-6</v>
      </c>
      <c r="C203" s="278">
        <f t="shared" si="116"/>
        <v>2.0261479263456279E-6</v>
      </c>
      <c r="D203" s="9">
        <f t="shared" ref="D203:E203" si="148">C203</f>
        <v>2.0261479263456279E-6</v>
      </c>
      <c r="E203" s="9">
        <f t="shared" si="148"/>
        <v>2.0261479263456279E-6</v>
      </c>
      <c r="F203" s="9">
        <f t="shared" ref="F203" si="149">E203</f>
        <v>2.0261479263456279E-6</v>
      </c>
      <c r="G203" s="9">
        <f t="shared" ref="G203" si="150">F203</f>
        <v>2.0261479263456279E-6</v>
      </c>
      <c r="H203" s="9">
        <f t="shared" ref="H203" si="151">G203</f>
        <v>2.0261479263456279E-6</v>
      </c>
      <c r="I203" s="9">
        <f t="shared" ref="I203" si="152">H203</f>
        <v>2.0261479263456279E-6</v>
      </c>
      <c r="J203" s="9">
        <f t="shared" ref="J203" si="153">I203</f>
        <v>2.0261479263456279E-6</v>
      </c>
      <c r="K203" s="9">
        <f t="shared" ref="K203" si="154">J203</f>
        <v>2.0261479263456279E-6</v>
      </c>
      <c r="L203" s="9">
        <f t="shared" ref="L203" si="155">K203</f>
        <v>2.0261479263456279E-6</v>
      </c>
      <c r="M203" s="9">
        <f t="shared" ref="M203" si="156">L203</f>
        <v>2.0261479263456279E-6</v>
      </c>
      <c r="N203" s="9">
        <f t="shared" ref="N203" si="157">M203</f>
        <v>2.0261479263456279E-6</v>
      </c>
      <c r="O203" s="9">
        <f t="shared" ref="O203" si="158">N203</f>
        <v>2.0261479263456279E-6</v>
      </c>
      <c r="P203" s="9">
        <f t="shared" ref="P203" si="159">O203</f>
        <v>2.0261479263456279E-6</v>
      </c>
      <c r="Q203" s="9">
        <f t="shared" ref="Q203" si="160">P203</f>
        <v>2.0261479263456279E-6</v>
      </c>
      <c r="R203" s="9">
        <f t="shared" ref="R203" si="161">Q203</f>
        <v>2.0261479263456279E-6</v>
      </c>
      <c r="S203" s="9">
        <f t="shared" ref="S203" si="162">R203</f>
        <v>2.0261479263456279E-6</v>
      </c>
      <c r="T203" s="9">
        <f t="shared" ref="T203" si="163">S203</f>
        <v>2.0261479263456279E-6</v>
      </c>
      <c r="U203" s="9">
        <f t="shared" ref="U203" si="164">T203</f>
        <v>2.0261479263456279E-6</v>
      </c>
      <c r="V203" s="9">
        <f t="shared" ref="V203" si="165">U203</f>
        <v>2.0261479263456279E-6</v>
      </c>
      <c r="W203" s="9">
        <f t="shared" ref="W203" si="166">V203</f>
        <v>2.0261479263456279E-6</v>
      </c>
      <c r="X203" s="9">
        <f t="shared" ref="X203" si="167">W203</f>
        <v>2.0261479263456279E-6</v>
      </c>
      <c r="Y203" s="9">
        <f t="shared" ref="Y203" si="168">X203</f>
        <v>2.0261479263456279E-6</v>
      </c>
      <c r="Z203" s="9">
        <f t="shared" ref="Z203" si="169">Y203</f>
        <v>2.0261479263456279E-6</v>
      </c>
      <c r="AA203" s="9">
        <f t="shared" ref="AA203" si="170">Z203</f>
        <v>2.0261479263456279E-6</v>
      </c>
      <c r="AB203" s="9">
        <f t="shared" ref="AB203" si="171">AA203</f>
        <v>2.0261479263456279E-6</v>
      </c>
      <c r="AC203" s="9">
        <f t="shared" ref="AC203" si="172">AB203</f>
        <v>2.0261479263456279E-6</v>
      </c>
      <c r="AD203" s="9">
        <f t="shared" ref="AD203" si="173">AC203</f>
        <v>2.0261479263456279E-6</v>
      </c>
      <c r="AE203" s="9">
        <f t="shared" ref="AE203" si="174">AD203</f>
        <v>2.0261479263456279E-6</v>
      </c>
      <c r="AF203" s="9">
        <f t="shared" ref="AF203" si="175">AE203</f>
        <v>2.0261479263456279E-6</v>
      </c>
      <c r="AG203" s="9">
        <f t="shared" ref="AG203" si="176">AF203</f>
        <v>2.0261479263456279E-6</v>
      </c>
      <c r="AH203" s="9">
        <f t="shared" ref="AH203" si="177">AG203</f>
        <v>2.0261479263456279E-6</v>
      </c>
      <c r="AI203" s="283">
        <f t="shared" ref="AI203" si="178">AH203</f>
        <v>2.0261479263456279E-6</v>
      </c>
    </row>
    <row r="204" spans="1:35" x14ac:dyDescent="0.45">
      <c r="A204" s="12" t="s">
        <v>275</v>
      </c>
      <c r="B204" s="272">
        <v>0</v>
      </c>
      <c r="C204" s="277">
        <f t="shared" si="116"/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281">
        <v>0</v>
      </c>
    </row>
    <row r="205" spans="1:35" x14ac:dyDescent="0.45">
      <c r="A205" s="12" t="s">
        <v>276</v>
      </c>
      <c r="B205" s="272">
        <v>0</v>
      </c>
      <c r="C205" s="277">
        <f t="shared" si="116"/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281">
        <v>0</v>
      </c>
    </row>
    <row r="206" spans="1:35" x14ac:dyDescent="0.45">
      <c r="A206" s="12" t="s">
        <v>277</v>
      </c>
      <c r="B206" s="273">
        <f>B203</f>
        <v>2.0261479263456279E-6</v>
      </c>
      <c r="C206" s="278">
        <f t="shared" si="116"/>
        <v>2.0261479263456279E-6</v>
      </c>
      <c r="D206" s="9">
        <f t="shared" ref="D206" si="179">D203</f>
        <v>2.0261479263456279E-6</v>
      </c>
      <c r="E206" s="9">
        <f t="shared" ref="E206:F206" si="180">E203</f>
        <v>2.0261479263456279E-6</v>
      </c>
      <c r="F206" s="9">
        <f t="shared" si="180"/>
        <v>2.0261479263456279E-6</v>
      </c>
      <c r="G206" s="9">
        <f t="shared" ref="G206:AI206" si="181">G203</f>
        <v>2.0261479263456279E-6</v>
      </c>
      <c r="H206" s="9">
        <f t="shared" si="181"/>
        <v>2.0261479263456279E-6</v>
      </c>
      <c r="I206" s="9">
        <f t="shared" si="181"/>
        <v>2.0261479263456279E-6</v>
      </c>
      <c r="J206" s="9">
        <f t="shared" si="181"/>
        <v>2.0261479263456279E-6</v>
      </c>
      <c r="K206" s="9">
        <f t="shared" si="181"/>
        <v>2.0261479263456279E-6</v>
      </c>
      <c r="L206" s="9">
        <f t="shared" si="181"/>
        <v>2.0261479263456279E-6</v>
      </c>
      <c r="M206" s="9">
        <f t="shared" si="181"/>
        <v>2.0261479263456279E-6</v>
      </c>
      <c r="N206" s="9">
        <f t="shared" si="181"/>
        <v>2.0261479263456279E-6</v>
      </c>
      <c r="O206" s="9">
        <f t="shared" si="181"/>
        <v>2.0261479263456279E-6</v>
      </c>
      <c r="P206" s="9">
        <f t="shared" si="181"/>
        <v>2.0261479263456279E-6</v>
      </c>
      <c r="Q206" s="9">
        <f t="shared" si="181"/>
        <v>2.0261479263456279E-6</v>
      </c>
      <c r="R206" s="9">
        <f t="shared" si="181"/>
        <v>2.0261479263456279E-6</v>
      </c>
      <c r="S206" s="9">
        <f t="shared" si="181"/>
        <v>2.0261479263456279E-6</v>
      </c>
      <c r="T206" s="9">
        <f t="shared" si="181"/>
        <v>2.0261479263456279E-6</v>
      </c>
      <c r="U206" s="9">
        <f t="shared" si="181"/>
        <v>2.0261479263456279E-6</v>
      </c>
      <c r="V206" s="9">
        <f t="shared" si="181"/>
        <v>2.0261479263456279E-6</v>
      </c>
      <c r="W206" s="9">
        <f t="shared" si="181"/>
        <v>2.0261479263456279E-6</v>
      </c>
      <c r="X206" s="9">
        <f t="shared" si="181"/>
        <v>2.0261479263456279E-6</v>
      </c>
      <c r="Y206" s="9">
        <f t="shared" si="181"/>
        <v>2.0261479263456279E-6</v>
      </c>
      <c r="Z206" s="9">
        <f t="shared" si="181"/>
        <v>2.0261479263456279E-6</v>
      </c>
      <c r="AA206" s="9">
        <f t="shared" si="181"/>
        <v>2.0261479263456279E-6</v>
      </c>
      <c r="AB206" s="9">
        <f t="shared" si="181"/>
        <v>2.0261479263456279E-6</v>
      </c>
      <c r="AC206" s="9">
        <f t="shared" si="181"/>
        <v>2.0261479263456279E-6</v>
      </c>
      <c r="AD206" s="9">
        <f t="shared" si="181"/>
        <v>2.0261479263456279E-6</v>
      </c>
      <c r="AE206" s="9">
        <f t="shared" si="181"/>
        <v>2.0261479263456279E-6</v>
      </c>
      <c r="AF206" s="9">
        <f t="shared" si="181"/>
        <v>2.0261479263456279E-6</v>
      </c>
      <c r="AG206" s="9">
        <f t="shared" si="181"/>
        <v>2.0261479263456279E-6</v>
      </c>
      <c r="AH206" s="9">
        <f t="shared" si="181"/>
        <v>2.0261479263456279E-6</v>
      </c>
      <c r="AI206" s="283">
        <f t="shared" si="181"/>
        <v>2.0261479263456279E-6</v>
      </c>
    </row>
    <row r="207" spans="1:35" s="268" customFormat="1" x14ac:dyDescent="0.45">
      <c r="A207" s="268" t="s">
        <v>1192</v>
      </c>
      <c r="B207" s="274"/>
      <c r="C207" s="279"/>
      <c r="AI207" s="274"/>
    </row>
    <row r="208" spans="1:35" x14ac:dyDescent="0.45">
      <c r="A208" s="12" t="s">
        <v>269</v>
      </c>
      <c r="B208" s="275">
        <v>2017</v>
      </c>
      <c r="C208" s="280">
        <v>2018</v>
      </c>
      <c r="D208" s="12">
        <v>2019</v>
      </c>
      <c r="E208" s="12">
        <v>2020</v>
      </c>
      <c r="F208" s="12">
        <v>2021</v>
      </c>
      <c r="G208" s="12">
        <v>2022</v>
      </c>
      <c r="H208" s="12">
        <v>2023</v>
      </c>
      <c r="I208" s="12">
        <v>2024</v>
      </c>
      <c r="J208" s="12">
        <v>2025</v>
      </c>
      <c r="K208" s="12">
        <v>2026</v>
      </c>
      <c r="L208" s="12">
        <v>2027</v>
      </c>
      <c r="M208" s="12">
        <v>2028</v>
      </c>
      <c r="N208" s="12">
        <v>2029</v>
      </c>
      <c r="O208" s="12">
        <v>2030</v>
      </c>
      <c r="P208" s="12">
        <v>2031</v>
      </c>
      <c r="Q208" s="12">
        <v>2032</v>
      </c>
      <c r="R208" s="12">
        <v>2033</v>
      </c>
      <c r="S208" s="12">
        <v>2034</v>
      </c>
      <c r="T208" s="12">
        <v>2035</v>
      </c>
      <c r="U208" s="12">
        <v>2036</v>
      </c>
      <c r="V208" s="12">
        <v>2037</v>
      </c>
      <c r="W208" s="12">
        <v>2038</v>
      </c>
      <c r="X208" s="12">
        <v>2039</v>
      </c>
      <c r="Y208" s="12">
        <v>2040</v>
      </c>
      <c r="Z208" s="12">
        <v>2041</v>
      </c>
      <c r="AA208" s="12">
        <v>2042</v>
      </c>
      <c r="AB208" s="12">
        <v>2043</v>
      </c>
      <c r="AC208" s="12">
        <v>2044</v>
      </c>
      <c r="AD208" s="12">
        <v>2045</v>
      </c>
      <c r="AE208" s="12">
        <v>2046</v>
      </c>
      <c r="AF208" s="12">
        <v>2047</v>
      </c>
      <c r="AG208" s="12">
        <v>2048</v>
      </c>
      <c r="AH208" s="12">
        <v>2049</v>
      </c>
      <c r="AI208" s="275">
        <v>2050</v>
      </c>
    </row>
    <row r="209" spans="1:36" x14ac:dyDescent="0.45">
      <c r="A209" s="12" t="s">
        <v>270</v>
      </c>
      <c r="B209" s="273">
        <f>Hydrogen!B41</f>
        <v>9.9769177792049732E-5</v>
      </c>
      <c r="C209" s="273">
        <f>Hydrogen!C41</f>
        <v>9.3216010269583927E-5</v>
      </c>
      <c r="D209" s="273">
        <f>Hydrogen!D41</f>
        <v>8.6662842747119856E-5</v>
      </c>
      <c r="E209" s="273">
        <f>Hydrogen!E41</f>
        <v>8.0109675224654051E-5</v>
      </c>
      <c r="F209" s="273">
        <f>Hydrogen!F41</f>
        <v>7.3556507702188245E-5</v>
      </c>
      <c r="G209" s="273">
        <f>Hydrogen!G41</f>
        <v>6.7003340179724175E-5</v>
      </c>
      <c r="H209" s="273">
        <f>Hydrogen!H41</f>
        <v>6.0450172657258369E-5</v>
      </c>
      <c r="I209" s="273">
        <f>Hydrogen!I41</f>
        <v>5.3897005134792564E-5</v>
      </c>
      <c r="J209" s="273">
        <f>Hydrogen!J41</f>
        <v>4.7343837612326758E-5</v>
      </c>
      <c r="K209" s="273">
        <f>Hydrogen!K41</f>
        <v>4.0790670089862688E-5</v>
      </c>
      <c r="L209" s="273">
        <f>Hydrogen!L41</f>
        <v>3.4237502567396882E-5</v>
      </c>
      <c r="M209" s="273">
        <f>Hydrogen!M41</f>
        <v>2.7684335044931077E-5</v>
      </c>
      <c r="N209" s="273">
        <f>Hydrogen!N41</f>
        <v>2.1131167522467006E-5</v>
      </c>
      <c r="O209" s="273">
        <f>Hydrogen!O41</f>
        <v>1.4578000000001201E-5</v>
      </c>
      <c r="P209" s="273">
        <f>Hydrogen!P41</f>
        <v>1.4222799999999989E-5</v>
      </c>
      <c r="Q209" s="273">
        <f>Hydrogen!Q41</f>
        <v>1.3867599999999969E-5</v>
      </c>
      <c r="R209" s="273">
        <f>Hydrogen!R41</f>
        <v>1.3512399999999949E-5</v>
      </c>
      <c r="S209" s="273">
        <f>Hydrogen!S41</f>
        <v>1.3157199999999929E-5</v>
      </c>
      <c r="T209" s="273">
        <f>Hydrogen!T41</f>
        <v>1.2802000000000017E-5</v>
      </c>
      <c r="U209" s="273">
        <f>Hydrogen!U41</f>
        <v>1.2446799999999997E-5</v>
      </c>
      <c r="V209" s="273">
        <f>Hydrogen!V41</f>
        <v>1.2091599999999978E-5</v>
      </c>
      <c r="W209" s="273">
        <f>Hydrogen!W41</f>
        <v>1.1736399999999958E-5</v>
      </c>
      <c r="X209" s="273">
        <f>Hydrogen!X41</f>
        <v>1.1381199999999938E-5</v>
      </c>
      <c r="Y209" s="273">
        <f>Hydrogen!Y41</f>
        <v>1.1026000000000026E-5</v>
      </c>
      <c r="Z209" s="273">
        <f>Hydrogen!Z41</f>
        <v>1.0670800000000006E-5</v>
      </c>
      <c r="AA209" s="273">
        <f>Hydrogen!AA41</f>
        <v>1.0315599999999986E-5</v>
      </c>
      <c r="AB209" s="273">
        <f>Hydrogen!AB41</f>
        <v>9.9603999999999665E-6</v>
      </c>
      <c r="AC209" s="273">
        <f>Hydrogen!AC41</f>
        <v>9.6051999999999466E-6</v>
      </c>
      <c r="AD209" s="273">
        <f>Hydrogen!AD41</f>
        <v>9.2499999999999267E-6</v>
      </c>
      <c r="AE209" s="273">
        <f>Hydrogen!AE41</f>
        <v>8.8948000000000152E-6</v>
      </c>
      <c r="AF209" s="273">
        <f>Hydrogen!AF41</f>
        <v>8.5395999999999953E-6</v>
      </c>
      <c r="AG209" s="273">
        <f>Hydrogen!AG41</f>
        <v>8.1843999999999754E-6</v>
      </c>
      <c r="AH209" s="273">
        <f>Hydrogen!AH41</f>
        <v>7.8291999999999555E-6</v>
      </c>
      <c r="AI209" s="273">
        <f>Hydrogen!AI41</f>
        <v>7.4739999999999356E-6</v>
      </c>
      <c r="AJ209" s="11"/>
    </row>
    <row r="210" spans="1:36" x14ac:dyDescent="0.45">
      <c r="A210" s="12" t="s">
        <v>271</v>
      </c>
      <c r="B210" s="272">
        <v>0</v>
      </c>
      <c r="C210" s="277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281">
        <v>0</v>
      </c>
      <c r="AJ210" s="11"/>
    </row>
    <row r="211" spans="1:36" x14ac:dyDescent="0.45">
      <c r="A211" s="12" t="s">
        <v>272</v>
      </c>
      <c r="B211" s="273">
        <f>B209</f>
        <v>9.9769177792049732E-5</v>
      </c>
      <c r="C211" s="273">
        <f t="shared" ref="C211:AI211" si="182">C209</f>
        <v>9.3216010269583927E-5</v>
      </c>
      <c r="D211" s="273">
        <f t="shared" si="182"/>
        <v>8.6662842747119856E-5</v>
      </c>
      <c r="E211" s="273">
        <f t="shared" si="182"/>
        <v>8.0109675224654051E-5</v>
      </c>
      <c r="F211" s="273">
        <f t="shared" si="182"/>
        <v>7.3556507702188245E-5</v>
      </c>
      <c r="G211" s="273">
        <f t="shared" si="182"/>
        <v>6.7003340179724175E-5</v>
      </c>
      <c r="H211" s="273">
        <f t="shared" si="182"/>
        <v>6.0450172657258369E-5</v>
      </c>
      <c r="I211" s="273">
        <f t="shared" si="182"/>
        <v>5.3897005134792564E-5</v>
      </c>
      <c r="J211" s="273">
        <f t="shared" si="182"/>
        <v>4.7343837612326758E-5</v>
      </c>
      <c r="K211" s="273">
        <f t="shared" si="182"/>
        <v>4.0790670089862688E-5</v>
      </c>
      <c r="L211" s="273">
        <f t="shared" si="182"/>
        <v>3.4237502567396882E-5</v>
      </c>
      <c r="M211" s="273">
        <f t="shared" si="182"/>
        <v>2.7684335044931077E-5</v>
      </c>
      <c r="N211" s="273">
        <f t="shared" si="182"/>
        <v>2.1131167522467006E-5</v>
      </c>
      <c r="O211" s="273">
        <f t="shared" si="182"/>
        <v>1.4578000000001201E-5</v>
      </c>
      <c r="P211" s="273">
        <f t="shared" si="182"/>
        <v>1.4222799999999989E-5</v>
      </c>
      <c r="Q211" s="273">
        <f t="shared" si="182"/>
        <v>1.3867599999999969E-5</v>
      </c>
      <c r="R211" s="273">
        <f t="shared" si="182"/>
        <v>1.3512399999999949E-5</v>
      </c>
      <c r="S211" s="273">
        <f t="shared" si="182"/>
        <v>1.3157199999999929E-5</v>
      </c>
      <c r="T211" s="273">
        <f t="shared" si="182"/>
        <v>1.2802000000000017E-5</v>
      </c>
      <c r="U211" s="273">
        <f t="shared" si="182"/>
        <v>1.2446799999999997E-5</v>
      </c>
      <c r="V211" s="273">
        <f t="shared" si="182"/>
        <v>1.2091599999999978E-5</v>
      </c>
      <c r="W211" s="273">
        <f t="shared" si="182"/>
        <v>1.1736399999999958E-5</v>
      </c>
      <c r="X211" s="273">
        <f t="shared" si="182"/>
        <v>1.1381199999999938E-5</v>
      </c>
      <c r="Y211" s="273">
        <f t="shared" si="182"/>
        <v>1.1026000000000026E-5</v>
      </c>
      <c r="Z211" s="273">
        <f t="shared" si="182"/>
        <v>1.0670800000000006E-5</v>
      </c>
      <c r="AA211" s="273">
        <f t="shared" si="182"/>
        <v>1.0315599999999986E-5</v>
      </c>
      <c r="AB211" s="273">
        <f t="shared" si="182"/>
        <v>9.9603999999999665E-6</v>
      </c>
      <c r="AC211" s="273">
        <f t="shared" si="182"/>
        <v>9.6051999999999466E-6</v>
      </c>
      <c r="AD211" s="273">
        <f t="shared" si="182"/>
        <v>9.2499999999999267E-6</v>
      </c>
      <c r="AE211" s="273">
        <f t="shared" si="182"/>
        <v>8.8948000000000152E-6</v>
      </c>
      <c r="AF211" s="273">
        <f t="shared" si="182"/>
        <v>8.5395999999999953E-6</v>
      </c>
      <c r="AG211" s="273">
        <f t="shared" si="182"/>
        <v>8.1843999999999754E-6</v>
      </c>
      <c r="AH211" s="273">
        <f t="shared" si="182"/>
        <v>7.8291999999999555E-6</v>
      </c>
      <c r="AI211" s="273">
        <f t="shared" si="182"/>
        <v>7.4739999999999356E-6</v>
      </c>
      <c r="AJ211" s="11"/>
    </row>
    <row r="212" spans="1:36" x14ac:dyDescent="0.45">
      <c r="A212" s="12" t="s">
        <v>273</v>
      </c>
      <c r="B212" s="273">
        <f>B209</f>
        <v>9.9769177792049732E-5</v>
      </c>
      <c r="C212" s="273">
        <f t="shared" ref="C212:AI212" si="183">C209</f>
        <v>9.3216010269583927E-5</v>
      </c>
      <c r="D212" s="273">
        <f t="shared" si="183"/>
        <v>8.6662842747119856E-5</v>
      </c>
      <c r="E212" s="273">
        <f t="shared" si="183"/>
        <v>8.0109675224654051E-5</v>
      </c>
      <c r="F212" s="273">
        <f t="shared" si="183"/>
        <v>7.3556507702188245E-5</v>
      </c>
      <c r="G212" s="273">
        <f t="shared" si="183"/>
        <v>6.7003340179724175E-5</v>
      </c>
      <c r="H212" s="273">
        <f t="shared" si="183"/>
        <v>6.0450172657258369E-5</v>
      </c>
      <c r="I212" s="273">
        <f t="shared" si="183"/>
        <v>5.3897005134792564E-5</v>
      </c>
      <c r="J212" s="273">
        <f t="shared" si="183"/>
        <v>4.7343837612326758E-5</v>
      </c>
      <c r="K212" s="273">
        <f t="shared" si="183"/>
        <v>4.0790670089862688E-5</v>
      </c>
      <c r="L212" s="273">
        <f t="shared" si="183"/>
        <v>3.4237502567396882E-5</v>
      </c>
      <c r="M212" s="273">
        <f t="shared" si="183"/>
        <v>2.7684335044931077E-5</v>
      </c>
      <c r="N212" s="273">
        <f t="shared" si="183"/>
        <v>2.1131167522467006E-5</v>
      </c>
      <c r="O212" s="273">
        <f t="shared" si="183"/>
        <v>1.4578000000001201E-5</v>
      </c>
      <c r="P212" s="273">
        <f t="shared" si="183"/>
        <v>1.4222799999999989E-5</v>
      </c>
      <c r="Q212" s="273">
        <f t="shared" si="183"/>
        <v>1.3867599999999969E-5</v>
      </c>
      <c r="R212" s="273">
        <f t="shared" si="183"/>
        <v>1.3512399999999949E-5</v>
      </c>
      <c r="S212" s="273">
        <f t="shared" si="183"/>
        <v>1.3157199999999929E-5</v>
      </c>
      <c r="T212" s="273">
        <f t="shared" si="183"/>
        <v>1.2802000000000017E-5</v>
      </c>
      <c r="U212" s="273">
        <f t="shared" si="183"/>
        <v>1.2446799999999997E-5</v>
      </c>
      <c r="V212" s="273">
        <f t="shared" si="183"/>
        <v>1.2091599999999978E-5</v>
      </c>
      <c r="W212" s="273">
        <f t="shared" si="183"/>
        <v>1.1736399999999958E-5</v>
      </c>
      <c r="X212" s="273">
        <f t="shared" si="183"/>
        <v>1.1381199999999938E-5</v>
      </c>
      <c r="Y212" s="273">
        <f t="shared" si="183"/>
        <v>1.1026000000000026E-5</v>
      </c>
      <c r="Z212" s="273">
        <f t="shared" si="183"/>
        <v>1.0670800000000006E-5</v>
      </c>
      <c r="AA212" s="273">
        <f t="shared" si="183"/>
        <v>1.0315599999999986E-5</v>
      </c>
      <c r="AB212" s="273">
        <f t="shared" si="183"/>
        <v>9.9603999999999665E-6</v>
      </c>
      <c r="AC212" s="273">
        <f t="shared" si="183"/>
        <v>9.6051999999999466E-6</v>
      </c>
      <c r="AD212" s="273">
        <f t="shared" si="183"/>
        <v>9.2499999999999267E-6</v>
      </c>
      <c r="AE212" s="273">
        <f t="shared" si="183"/>
        <v>8.8948000000000152E-6</v>
      </c>
      <c r="AF212" s="273">
        <f t="shared" si="183"/>
        <v>8.5395999999999953E-6</v>
      </c>
      <c r="AG212" s="273">
        <f t="shared" si="183"/>
        <v>8.1843999999999754E-6</v>
      </c>
      <c r="AH212" s="273">
        <f t="shared" si="183"/>
        <v>7.8291999999999555E-6</v>
      </c>
      <c r="AI212" s="273">
        <f t="shared" si="183"/>
        <v>7.4739999999999356E-6</v>
      </c>
      <c r="AJ212" s="11"/>
    </row>
    <row r="213" spans="1:36" x14ac:dyDescent="0.45">
      <c r="A213" s="12" t="s">
        <v>274</v>
      </c>
      <c r="B213" s="273">
        <f>B209</f>
        <v>9.9769177792049732E-5</v>
      </c>
      <c r="C213" s="273">
        <f t="shared" ref="C213:AI213" si="184">C209</f>
        <v>9.3216010269583927E-5</v>
      </c>
      <c r="D213" s="273">
        <f t="shared" si="184"/>
        <v>8.6662842747119856E-5</v>
      </c>
      <c r="E213" s="273">
        <f t="shared" si="184"/>
        <v>8.0109675224654051E-5</v>
      </c>
      <c r="F213" s="273">
        <f t="shared" si="184"/>
        <v>7.3556507702188245E-5</v>
      </c>
      <c r="G213" s="273">
        <f t="shared" si="184"/>
        <v>6.7003340179724175E-5</v>
      </c>
      <c r="H213" s="273">
        <f t="shared" si="184"/>
        <v>6.0450172657258369E-5</v>
      </c>
      <c r="I213" s="273">
        <f t="shared" si="184"/>
        <v>5.3897005134792564E-5</v>
      </c>
      <c r="J213" s="273">
        <f t="shared" si="184"/>
        <v>4.7343837612326758E-5</v>
      </c>
      <c r="K213" s="273">
        <f t="shared" si="184"/>
        <v>4.0790670089862688E-5</v>
      </c>
      <c r="L213" s="273">
        <f t="shared" si="184"/>
        <v>3.4237502567396882E-5</v>
      </c>
      <c r="M213" s="273">
        <f t="shared" si="184"/>
        <v>2.7684335044931077E-5</v>
      </c>
      <c r="N213" s="273">
        <f t="shared" si="184"/>
        <v>2.1131167522467006E-5</v>
      </c>
      <c r="O213" s="273">
        <f t="shared" si="184"/>
        <v>1.4578000000001201E-5</v>
      </c>
      <c r="P213" s="273">
        <f t="shared" si="184"/>
        <v>1.4222799999999989E-5</v>
      </c>
      <c r="Q213" s="273">
        <f t="shared" si="184"/>
        <v>1.3867599999999969E-5</v>
      </c>
      <c r="R213" s="273">
        <f t="shared" si="184"/>
        <v>1.3512399999999949E-5</v>
      </c>
      <c r="S213" s="273">
        <f t="shared" si="184"/>
        <v>1.3157199999999929E-5</v>
      </c>
      <c r="T213" s="273">
        <f t="shared" si="184"/>
        <v>1.2802000000000017E-5</v>
      </c>
      <c r="U213" s="273">
        <f t="shared" si="184"/>
        <v>1.2446799999999997E-5</v>
      </c>
      <c r="V213" s="273">
        <f t="shared" si="184"/>
        <v>1.2091599999999978E-5</v>
      </c>
      <c r="W213" s="273">
        <f t="shared" si="184"/>
        <v>1.1736399999999958E-5</v>
      </c>
      <c r="X213" s="273">
        <f t="shared" si="184"/>
        <v>1.1381199999999938E-5</v>
      </c>
      <c r="Y213" s="273">
        <f t="shared" si="184"/>
        <v>1.1026000000000026E-5</v>
      </c>
      <c r="Z213" s="273">
        <f t="shared" si="184"/>
        <v>1.0670800000000006E-5</v>
      </c>
      <c r="AA213" s="273">
        <f t="shared" si="184"/>
        <v>1.0315599999999986E-5</v>
      </c>
      <c r="AB213" s="273">
        <f t="shared" si="184"/>
        <v>9.9603999999999665E-6</v>
      </c>
      <c r="AC213" s="273">
        <f t="shared" si="184"/>
        <v>9.6051999999999466E-6</v>
      </c>
      <c r="AD213" s="273">
        <f t="shared" si="184"/>
        <v>9.2499999999999267E-6</v>
      </c>
      <c r="AE213" s="273">
        <f t="shared" si="184"/>
        <v>8.8948000000000152E-6</v>
      </c>
      <c r="AF213" s="273">
        <f t="shared" si="184"/>
        <v>8.5395999999999953E-6</v>
      </c>
      <c r="AG213" s="273">
        <f t="shared" si="184"/>
        <v>8.1843999999999754E-6</v>
      </c>
      <c r="AH213" s="273">
        <f t="shared" si="184"/>
        <v>7.8291999999999555E-6</v>
      </c>
      <c r="AI213" s="273">
        <f t="shared" si="184"/>
        <v>7.4739999999999356E-6</v>
      </c>
      <c r="AJ213" s="11"/>
    </row>
    <row r="214" spans="1:36" x14ac:dyDescent="0.45">
      <c r="A214" s="12" t="s">
        <v>275</v>
      </c>
      <c r="B214" s="272">
        <v>0</v>
      </c>
      <c r="C214" s="277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281">
        <v>0</v>
      </c>
      <c r="AJ214" s="11"/>
    </row>
    <row r="215" spans="1:36" x14ac:dyDescent="0.45">
      <c r="A215" s="12" t="s">
        <v>276</v>
      </c>
      <c r="B215" s="272">
        <v>0</v>
      </c>
      <c r="C215" s="277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281">
        <v>0</v>
      </c>
      <c r="AJ215" s="11"/>
    </row>
    <row r="216" spans="1:36" x14ac:dyDescent="0.45">
      <c r="A216" s="12" t="s">
        <v>277</v>
      </c>
      <c r="B216" s="272">
        <f>B213</f>
        <v>9.9769177792049732E-5</v>
      </c>
      <c r="C216" s="277">
        <f t="shared" ref="C216:D216" si="185">C213</f>
        <v>9.3216010269583927E-5</v>
      </c>
      <c r="D216" s="11">
        <f t="shared" si="185"/>
        <v>8.6662842747119856E-5</v>
      </c>
      <c r="E216" s="11">
        <f t="shared" ref="E216:F216" si="186">E213</f>
        <v>8.0109675224654051E-5</v>
      </c>
      <c r="F216" s="11">
        <f t="shared" si="186"/>
        <v>7.3556507702188245E-5</v>
      </c>
      <c r="G216" s="11">
        <f t="shared" ref="G216:AI216" si="187">G213</f>
        <v>6.7003340179724175E-5</v>
      </c>
      <c r="H216" s="11">
        <f t="shared" si="187"/>
        <v>6.0450172657258369E-5</v>
      </c>
      <c r="I216" s="11">
        <f t="shared" si="187"/>
        <v>5.3897005134792564E-5</v>
      </c>
      <c r="J216" s="11">
        <f t="shared" si="187"/>
        <v>4.7343837612326758E-5</v>
      </c>
      <c r="K216" s="11">
        <f t="shared" si="187"/>
        <v>4.0790670089862688E-5</v>
      </c>
      <c r="L216" s="11">
        <f t="shared" si="187"/>
        <v>3.4237502567396882E-5</v>
      </c>
      <c r="M216" s="11">
        <f t="shared" si="187"/>
        <v>2.7684335044931077E-5</v>
      </c>
      <c r="N216" s="11">
        <f t="shared" si="187"/>
        <v>2.1131167522467006E-5</v>
      </c>
      <c r="O216" s="11">
        <f t="shared" si="187"/>
        <v>1.4578000000001201E-5</v>
      </c>
      <c r="P216" s="11">
        <f t="shared" si="187"/>
        <v>1.4222799999999989E-5</v>
      </c>
      <c r="Q216" s="11">
        <f t="shared" si="187"/>
        <v>1.3867599999999969E-5</v>
      </c>
      <c r="R216" s="11">
        <f t="shared" si="187"/>
        <v>1.3512399999999949E-5</v>
      </c>
      <c r="S216" s="11">
        <f t="shared" si="187"/>
        <v>1.3157199999999929E-5</v>
      </c>
      <c r="T216" s="11">
        <f t="shared" si="187"/>
        <v>1.2802000000000017E-5</v>
      </c>
      <c r="U216" s="11">
        <f t="shared" si="187"/>
        <v>1.2446799999999997E-5</v>
      </c>
      <c r="V216" s="11">
        <f t="shared" si="187"/>
        <v>1.2091599999999978E-5</v>
      </c>
      <c r="W216" s="11">
        <f t="shared" si="187"/>
        <v>1.1736399999999958E-5</v>
      </c>
      <c r="X216" s="11">
        <f t="shared" si="187"/>
        <v>1.1381199999999938E-5</v>
      </c>
      <c r="Y216" s="11">
        <f t="shared" si="187"/>
        <v>1.1026000000000026E-5</v>
      </c>
      <c r="Z216" s="11">
        <f t="shared" si="187"/>
        <v>1.0670800000000006E-5</v>
      </c>
      <c r="AA216" s="11">
        <f t="shared" si="187"/>
        <v>1.0315599999999986E-5</v>
      </c>
      <c r="AB216" s="11">
        <f t="shared" si="187"/>
        <v>9.9603999999999665E-6</v>
      </c>
      <c r="AC216" s="11">
        <f t="shared" si="187"/>
        <v>9.6051999999999466E-6</v>
      </c>
      <c r="AD216" s="11">
        <f t="shared" si="187"/>
        <v>9.2499999999999267E-6</v>
      </c>
      <c r="AE216" s="11">
        <f t="shared" si="187"/>
        <v>8.8948000000000152E-6</v>
      </c>
      <c r="AF216" s="11">
        <f t="shared" si="187"/>
        <v>8.5395999999999953E-6</v>
      </c>
      <c r="AG216" s="11">
        <f t="shared" si="187"/>
        <v>8.1843999999999754E-6</v>
      </c>
      <c r="AH216" s="11">
        <f t="shared" si="187"/>
        <v>7.8291999999999555E-6</v>
      </c>
      <c r="AI216" s="281">
        <f t="shared" si="187"/>
        <v>7.4739999999999356E-6</v>
      </c>
      <c r="AJ216" s="11"/>
    </row>
    <row r="217" spans="1:36" x14ac:dyDescent="0.45">
      <c r="Z217" s="11"/>
      <c r="AA217" s="11"/>
      <c r="AB217" s="11"/>
      <c r="AC217" s="11"/>
      <c r="AD217" s="11"/>
      <c r="AE217" s="11"/>
      <c r="AF217" s="11"/>
      <c r="AG217" s="11"/>
      <c r="AH217" s="11"/>
      <c r="AJ217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42"/>
  <sheetViews>
    <sheetView workbookViewId="0">
      <selection activeCell="H10" sqref="H10"/>
    </sheetView>
  </sheetViews>
  <sheetFormatPr defaultColWidth="9.1328125" defaultRowHeight="14.25" x14ac:dyDescent="0.45"/>
  <cols>
    <col min="1" max="23" width="9.1328125" style="11"/>
    <col min="24" max="24" width="12.1328125" style="11" customWidth="1"/>
    <col min="25" max="25" width="13.1328125" style="11" customWidth="1"/>
    <col min="26" max="26" width="16.265625" style="11" customWidth="1"/>
    <col min="27" max="16384" width="9.1328125" style="11"/>
  </cols>
  <sheetData>
    <row r="1" spans="1:26" ht="15.75" x14ac:dyDescent="0.45">
      <c r="A1" s="376" t="s">
        <v>869</v>
      </c>
      <c r="B1" s="377"/>
      <c r="C1" s="377"/>
      <c r="D1" s="377"/>
      <c r="E1" s="377"/>
      <c r="F1" s="377"/>
      <c r="G1" s="377"/>
      <c r="H1" s="378"/>
      <c r="I1" s="12" t="s">
        <v>870</v>
      </c>
      <c r="J1" s="12"/>
      <c r="K1" s="12"/>
      <c r="L1" s="12"/>
      <c r="M1" s="12"/>
      <c r="N1" s="12"/>
    </row>
    <row r="2" spans="1:26" x14ac:dyDescent="0.45">
      <c r="A2" s="379" t="s">
        <v>654</v>
      </c>
      <c r="B2" s="380"/>
      <c r="C2" s="380"/>
      <c r="D2" s="380"/>
      <c r="E2" s="380"/>
      <c r="F2" s="380"/>
      <c r="G2" s="380"/>
      <c r="H2" s="381"/>
    </row>
    <row r="3" spans="1:26" x14ac:dyDescent="0.45">
      <c r="A3" s="382" t="s">
        <v>871</v>
      </c>
      <c r="B3" s="383"/>
      <c r="C3" s="383"/>
      <c r="D3" s="383"/>
      <c r="E3" s="383"/>
      <c r="F3" s="383"/>
      <c r="G3" s="383"/>
      <c r="H3" s="384"/>
    </row>
    <row r="4" spans="1:26" ht="136.5" x14ac:dyDescent="0.45">
      <c r="A4" s="167" t="s">
        <v>872</v>
      </c>
      <c r="B4" s="167" t="s">
        <v>873</v>
      </c>
      <c r="C4" s="168" t="s">
        <v>874</v>
      </c>
      <c r="D4" s="167" t="s">
        <v>875</v>
      </c>
      <c r="E4" s="167" t="s">
        <v>876</v>
      </c>
      <c r="F4" s="167" t="s">
        <v>877</v>
      </c>
      <c r="G4" s="167" t="s">
        <v>878</v>
      </c>
      <c r="H4" s="167" t="s">
        <v>879</v>
      </c>
      <c r="I4" s="169" t="s">
        <v>880</v>
      </c>
      <c r="J4" s="169" t="s">
        <v>881</v>
      </c>
      <c r="K4" s="170" t="s">
        <v>882</v>
      </c>
      <c r="L4" s="169" t="s">
        <v>883</v>
      </c>
      <c r="M4" s="170" t="s">
        <v>884</v>
      </c>
      <c r="N4" s="170" t="s">
        <v>885</v>
      </c>
      <c r="O4" s="170" t="s">
        <v>886</v>
      </c>
      <c r="P4" s="171" t="s">
        <v>887</v>
      </c>
      <c r="Q4" s="172" t="s">
        <v>888</v>
      </c>
      <c r="R4" s="173" t="s">
        <v>889</v>
      </c>
      <c r="S4" s="169" t="s">
        <v>890</v>
      </c>
      <c r="T4" s="170" t="s">
        <v>891</v>
      </c>
      <c r="U4" s="170" t="s">
        <v>892</v>
      </c>
      <c r="V4" s="169" t="s">
        <v>893</v>
      </c>
      <c r="W4" s="169" t="s">
        <v>894</v>
      </c>
      <c r="Y4" s="174" t="s">
        <v>895</v>
      </c>
      <c r="Z4" s="175" t="s">
        <v>896</v>
      </c>
    </row>
    <row r="5" spans="1:26" x14ac:dyDescent="0.45">
      <c r="A5" s="176">
        <v>-1</v>
      </c>
      <c r="B5" s="176">
        <v>-2</v>
      </c>
      <c r="C5" s="176">
        <v>-3</v>
      </c>
      <c r="D5" s="176">
        <v>-4</v>
      </c>
      <c r="E5" s="176">
        <v>-5</v>
      </c>
      <c r="F5" s="176">
        <v>-6</v>
      </c>
      <c r="G5" s="176">
        <v>-7</v>
      </c>
      <c r="H5" s="176">
        <v>-8</v>
      </c>
      <c r="I5" s="177">
        <v>-9</v>
      </c>
      <c r="J5" s="177">
        <v>-10</v>
      </c>
      <c r="K5" s="177">
        <v>-11</v>
      </c>
      <c r="L5" s="177">
        <v>-12</v>
      </c>
      <c r="M5" s="177">
        <v>-13</v>
      </c>
      <c r="N5" s="177">
        <v>-14</v>
      </c>
      <c r="O5" s="177">
        <v>-15</v>
      </c>
      <c r="P5" s="177">
        <v>-16</v>
      </c>
      <c r="Q5" s="177">
        <v>-17</v>
      </c>
      <c r="R5" s="177">
        <v>-18</v>
      </c>
      <c r="S5" s="177">
        <v>-19</v>
      </c>
      <c r="T5" s="177">
        <v>-20</v>
      </c>
      <c r="U5" s="177">
        <v>-21</v>
      </c>
      <c r="V5" s="177">
        <v>-22</v>
      </c>
      <c r="W5" s="177">
        <v>-23</v>
      </c>
    </row>
    <row r="6" spans="1:26" x14ac:dyDescent="0.45">
      <c r="A6" s="178" t="s">
        <v>897</v>
      </c>
      <c r="B6" s="179">
        <v>0.05</v>
      </c>
      <c r="C6" s="180">
        <v>0.14499999999999999</v>
      </c>
      <c r="D6" s="385"/>
      <c r="E6" s="375"/>
      <c r="F6" s="386"/>
      <c r="G6" s="387"/>
      <c r="H6" s="179"/>
      <c r="I6" s="181"/>
      <c r="J6" s="181"/>
      <c r="K6" s="182"/>
      <c r="L6" s="181"/>
      <c r="M6" s="181"/>
      <c r="N6" s="183"/>
      <c r="O6" s="184"/>
      <c r="P6" s="180">
        <v>0</v>
      </c>
      <c r="Q6" s="184"/>
      <c r="R6" s="181"/>
      <c r="S6" s="181"/>
      <c r="T6" s="183"/>
      <c r="U6" s="181"/>
      <c r="V6" s="181"/>
      <c r="W6" s="184"/>
      <c r="X6" s="178" t="str">
        <f>A6</f>
        <v>Andhra Pradesh</v>
      </c>
      <c r="Y6" s="11">
        <f>IFERROR(INDEX('Petroleum Products Consumption'!$F$5:$F$40,MATCH('Tax Rates'!A6,'Petroleum Products Consumption'!$A$5:$A$40,0),1),0)</f>
        <v>76</v>
      </c>
      <c r="Z6" s="124">
        <f>SUMIFS('NG Sales'!$H$6:$H$74,'NG Sales'!$I$6:$I$74,'Tax Rates'!A6,'NG Sales'!$A$6:$A$74,"Net Production (sales)")</f>
        <v>911.21</v>
      </c>
    </row>
    <row r="7" spans="1:26" ht="18.75" x14ac:dyDescent="0.45">
      <c r="A7" s="178" t="s">
        <v>898</v>
      </c>
      <c r="B7" s="179">
        <v>0.04</v>
      </c>
      <c r="C7" s="180">
        <v>0.2</v>
      </c>
      <c r="D7" s="374"/>
      <c r="E7" s="375"/>
      <c r="F7" s="374"/>
      <c r="G7" s="375"/>
      <c r="H7" s="179"/>
      <c r="I7" s="181"/>
      <c r="J7" s="181"/>
      <c r="K7" s="181"/>
      <c r="L7" s="181"/>
      <c r="M7" s="181"/>
      <c r="N7" s="181"/>
      <c r="O7" s="184"/>
      <c r="P7" s="180">
        <v>0</v>
      </c>
      <c r="Q7" s="185"/>
      <c r="R7" s="181"/>
      <c r="S7" s="181"/>
      <c r="T7" s="181"/>
      <c r="U7" s="181"/>
      <c r="V7" s="181"/>
      <c r="W7" s="184"/>
      <c r="X7" s="178" t="str">
        <f t="shared" ref="X7:X39" si="0">A7</f>
        <v>Arunachal Pradesh</v>
      </c>
      <c r="Y7" s="11">
        <f>IFERROR(INDEX('Petroleum Products Consumption'!$F$5:$F$40,MATCH('Tax Rates'!A7,'Petroleum Products Consumption'!$A$5:$A$40,0),1),0)</f>
        <v>1</v>
      </c>
      <c r="Z7" s="124">
        <f>SUMIFS('NG Sales'!$H$6:$H$74,'NG Sales'!$I$6:$I$74,'Tax Rates'!A7,'NG Sales'!$A$6:$A$74,"Net Production (sales)")</f>
        <v>0</v>
      </c>
    </row>
    <row r="8" spans="1:26" x14ac:dyDescent="0.45">
      <c r="A8" s="178" t="s">
        <v>899</v>
      </c>
      <c r="B8" s="179">
        <v>0.05</v>
      </c>
      <c r="C8" s="180">
        <v>0.14499999999999999</v>
      </c>
      <c r="D8" s="178"/>
      <c r="E8" s="179"/>
      <c r="F8" s="178"/>
      <c r="G8" s="179"/>
      <c r="H8" s="182"/>
      <c r="I8" s="181"/>
      <c r="J8" s="181"/>
      <c r="K8" s="181"/>
      <c r="L8" s="181"/>
      <c r="M8" s="181"/>
      <c r="N8" s="186"/>
      <c r="O8" s="184"/>
      <c r="P8" s="180">
        <v>0</v>
      </c>
      <c r="Q8" s="185"/>
      <c r="R8" s="181"/>
      <c r="S8" s="182"/>
      <c r="T8" s="181"/>
      <c r="U8" s="182"/>
      <c r="V8" s="181"/>
      <c r="W8" s="184"/>
      <c r="X8" s="178" t="str">
        <f t="shared" si="0"/>
        <v>Assam</v>
      </c>
      <c r="Y8" s="11">
        <f>IFERROR(INDEX('Petroleum Products Consumption'!$F$5:$F$40,MATCH('Tax Rates'!A8,'Petroleum Products Consumption'!$A$5:$A$40,0),1),0)</f>
        <v>146</v>
      </c>
      <c r="Z8" s="124">
        <f>SUMIFS('NG Sales'!$H$6:$H$74,'NG Sales'!$I$6:$I$74,'Tax Rates'!A8,'NG Sales'!$A$6:$A$74,"Net Production (sales)")</f>
        <v>2410.63</v>
      </c>
    </row>
    <row r="9" spans="1:26" x14ac:dyDescent="0.45">
      <c r="A9" s="178" t="s">
        <v>900</v>
      </c>
      <c r="B9" s="179">
        <v>0.06</v>
      </c>
      <c r="C9" s="180">
        <v>0.2</v>
      </c>
      <c r="D9" s="386"/>
      <c r="E9" s="387"/>
      <c r="F9" s="386"/>
      <c r="G9" s="387"/>
      <c r="H9" s="179"/>
      <c r="I9" s="181"/>
      <c r="J9" s="181"/>
      <c r="K9" s="181"/>
      <c r="L9" s="181"/>
      <c r="M9" s="181"/>
      <c r="N9" s="181"/>
      <c r="O9" s="184"/>
      <c r="P9" s="187">
        <v>0.28999999999999998</v>
      </c>
      <c r="Q9" s="182"/>
      <c r="R9" s="181"/>
      <c r="S9" s="181"/>
      <c r="T9" s="186"/>
      <c r="U9" s="181"/>
      <c r="V9" s="181"/>
      <c r="W9" s="184"/>
      <c r="X9" s="178" t="str">
        <f t="shared" si="0"/>
        <v>Bihar</v>
      </c>
      <c r="Y9" s="11">
        <f>IFERROR(INDEX('Petroleum Products Consumption'!$F$5:$F$40,MATCH('Tax Rates'!A9,'Petroleum Products Consumption'!$A$5:$A$40,0),1),0)</f>
        <v>26</v>
      </c>
      <c r="Z9" s="11">
        <f>SUMIFS('NG Sales'!$H$6:$H$74,'NG Sales'!$I$6:$I$74,'Tax Rates'!A9,'NG Sales'!$A$6:$A$74,"Net Production (sales)")</f>
        <v>0</v>
      </c>
    </row>
    <row r="10" spans="1:26" x14ac:dyDescent="0.45">
      <c r="A10" s="178" t="s">
        <v>901</v>
      </c>
      <c r="B10" s="179">
        <v>0.04</v>
      </c>
      <c r="C10" s="180">
        <v>0.05</v>
      </c>
      <c r="D10" s="385"/>
      <c r="E10" s="375"/>
      <c r="F10" s="386"/>
      <c r="G10" s="387"/>
      <c r="H10" s="179"/>
      <c r="I10" s="181"/>
      <c r="J10" s="181"/>
      <c r="K10" s="182"/>
      <c r="L10" s="181"/>
      <c r="M10" s="181"/>
      <c r="N10" s="181"/>
      <c r="O10" s="184"/>
      <c r="P10" s="187">
        <v>0.2</v>
      </c>
      <c r="Q10" s="182"/>
      <c r="R10" s="181"/>
      <c r="S10" s="181"/>
      <c r="T10" s="183"/>
      <c r="U10" s="181"/>
      <c r="V10" s="181"/>
      <c r="W10" s="181"/>
      <c r="X10" s="178" t="str">
        <f t="shared" si="0"/>
        <v>Chandigarh</v>
      </c>
      <c r="Y10" s="11">
        <f>IFERROR(INDEX('Petroleum Products Consumption'!$F$5:$F$40,MATCH('Tax Rates'!A10,'Petroleum Products Consumption'!$A$5:$A$40,0),1),0)</f>
        <v>28</v>
      </c>
      <c r="Z10" s="11">
        <f>SUMIFS('NG Sales'!$H$6:$H$74,'NG Sales'!$I$6:$I$74,'Tax Rates'!A10,'NG Sales'!$A$6:$A$74,"Net Production (sales)")</f>
        <v>0</v>
      </c>
    </row>
    <row r="11" spans="1:26" x14ac:dyDescent="0.45">
      <c r="A11" s="178" t="s">
        <v>902</v>
      </c>
      <c r="B11" s="179">
        <v>0.05</v>
      </c>
      <c r="C11" s="180">
        <v>0.25</v>
      </c>
      <c r="D11" s="385"/>
      <c r="E11" s="375"/>
      <c r="F11" s="385"/>
      <c r="G11" s="375"/>
      <c r="H11" s="179"/>
      <c r="I11" s="181"/>
      <c r="J11" s="181"/>
      <c r="K11" s="181"/>
      <c r="L11" s="181"/>
      <c r="M11" s="181"/>
      <c r="N11" s="181"/>
      <c r="O11" s="184"/>
      <c r="P11" s="180">
        <v>0.25</v>
      </c>
      <c r="Q11" s="182"/>
      <c r="R11" s="181"/>
      <c r="S11" s="181"/>
      <c r="T11" s="181"/>
      <c r="U11" s="181"/>
      <c r="V11" s="181"/>
      <c r="W11" s="181"/>
      <c r="X11" s="178" t="str">
        <f t="shared" si="0"/>
        <v>Chhattisgarh</v>
      </c>
      <c r="Y11" s="11">
        <f>IFERROR(INDEX('Petroleum Products Consumption'!$F$5:$F$40,MATCH('Tax Rates'!A11,'Petroleum Products Consumption'!$A$5:$A$40,0),1),0)</f>
        <v>32</v>
      </c>
      <c r="Z11" s="11">
        <f>SUMIFS('NG Sales'!$H$6:$H$74,'NG Sales'!$I$6:$I$74,'Tax Rates'!A11,'NG Sales'!$A$6:$A$74,"Net Production (sales)")</f>
        <v>0</v>
      </c>
    </row>
    <row r="12" spans="1:26" x14ac:dyDescent="0.45">
      <c r="A12" s="178" t="s">
        <v>903</v>
      </c>
      <c r="B12" s="179">
        <v>0.125</v>
      </c>
      <c r="C12" s="180">
        <v>0</v>
      </c>
      <c r="D12" s="179"/>
      <c r="E12" s="182"/>
      <c r="F12" s="178"/>
      <c r="G12" s="178"/>
      <c r="H12" s="179"/>
      <c r="I12" s="181"/>
      <c r="J12" s="181"/>
      <c r="K12" s="182"/>
      <c r="L12" s="181"/>
      <c r="M12" s="181"/>
      <c r="N12" s="181"/>
      <c r="O12" s="184"/>
      <c r="P12" s="180">
        <v>0</v>
      </c>
      <c r="Q12" s="184"/>
      <c r="R12" s="181"/>
      <c r="S12" s="181"/>
      <c r="T12" s="183"/>
      <c r="U12" s="183"/>
      <c r="V12" s="181"/>
      <c r="W12" s="184"/>
      <c r="X12" s="178" t="str">
        <f t="shared" si="0"/>
        <v>Delhi</v>
      </c>
      <c r="Y12" s="11">
        <f>IFERROR(INDEX('Petroleum Products Consumption'!$F$5:$F$40,MATCH('Tax Rates'!A12,'Petroleum Products Consumption'!$A$5:$A$40,0),1),0)</f>
        <v>1726</v>
      </c>
      <c r="Z12" s="11">
        <f>SUMIFS('NG Sales'!$H$6:$H$74,'NG Sales'!$I$6:$I$74,'Tax Rates'!A12,'NG Sales'!$A$6:$A$74,"Net Production (sales)")</f>
        <v>0</v>
      </c>
    </row>
    <row r="13" spans="1:26" x14ac:dyDescent="0.45">
      <c r="A13" s="178" t="s">
        <v>904</v>
      </c>
      <c r="B13" s="179">
        <v>0.05</v>
      </c>
      <c r="C13" s="180">
        <v>0.3</v>
      </c>
      <c r="D13" s="386"/>
      <c r="E13" s="387"/>
      <c r="F13" s="386"/>
      <c r="G13" s="387"/>
      <c r="H13" s="179"/>
      <c r="I13" s="181"/>
      <c r="J13" s="181"/>
      <c r="K13" s="181"/>
      <c r="L13" s="181"/>
      <c r="M13" s="181"/>
      <c r="N13" s="185"/>
      <c r="O13" s="184"/>
      <c r="P13" s="180">
        <v>0.18</v>
      </c>
      <c r="Q13" s="182"/>
      <c r="R13" s="181"/>
      <c r="S13" s="181"/>
      <c r="T13" s="181"/>
      <c r="U13" s="181"/>
      <c r="V13" s="184"/>
      <c r="W13" s="184"/>
      <c r="X13" s="178" t="str">
        <f t="shared" si="0"/>
        <v>Goa</v>
      </c>
      <c r="Y13" s="11">
        <f>IFERROR(INDEX('Petroleum Products Consumption'!$F$5:$F$40,MATCH('Tax Rates'!A13,'Petroleum Products Consumption'!$A$5:$A$40,0),1),0)</f>
        <v>138</v>
      </c>
      <c r="Z13" s="11">
        <f>SUMIFS('NG Sales'!$H$6:$H$74,'NG Sales'!$I$6:$I$74,'Tax Rates'!A13,'NG Sales'!$A$6:$A$74,"Net Production (sales)")</f>
        <v>0</v>
      </c>
    </row>
    <row r="14" spans="1:26" x14ac:dyDescent="0.45">
      <c r="A14" s="178" t="s">
        <v>905</v>
      </c>
      <c r="B14" s="179">
        <v>0.04</v>
      </c>
      <c r="C14" s="180">
        <v>0.15</v>
      </c>
      <c r="D14" s="386"/>
      <c r="E14" s="387"/>
      <c r="F14" s="386"/>
      <c r="G14" s="387"/>
      <c r="H14" s="178"/>
      <c r="I14" s="182"/>
      <c r="J14" s="186"/>
      <c r="K14" s="183"/>
      <c r="L14" s="186"/>
      <c r="M14" s="183"/>
      <c r="N14" s="183"/>
      <c r="O14" s="186"/>
      <c r="P14" s="188">
        <v>0.38</v>
      </c>
      <c r="Q14" s="184"/>
      <c r="R14" s="183"/>
      <c r="S14" s="183"/>
      <c r="T14" s="183"/>
      <c r="U14" s="186"/>
      <c r="V14" s="183"/>
      <c r="W14" s="183"/>
      <c r="X14" s="178" t="str">
        <f t="shared" si="0"/>
        <v>Gujarat</v>
      </c>
      <c r="Y14" s="11">
        <f>IFERROR(INDEX('Petroleum Products Consumption'!$F$5:$F$40,MATCH('Tax Rates'!A14,'Petroleum Products Consumption'!$A$5:$A$40,0),1),0)</f>
        <v>231</v>
      </c>
      <c r="Z14" s="124">
        <f>SUMIFS('NG Sales'!$H$6:$H$74,'NG Sales'!$I$6:$I$74,'Tax Rates'!A14,'NG Sales'!$A$6:$A$74,"Net Production (sales)")</f>
        <v>1133.3</v>
      </c>
    </row>
    <row r="15" spans="1:26" x14ac:dyDescent="0.45">
      <c r="A15" s="178" t="s">
        <v>906</v>
      </c>
      <c r="B15" s="179">
        <v>0.125</v>
      </c>
      <c r="C15" s="187">
        <v>0.125</v>
      </c>
      <c r="D15" s="178"/>
      <c r="E15" s="179"/>
      <c r="F15" s="178"/>
      <c r="G15" s="179"/>
      <c r="H15" s="186"/>
      <c r="I15" s="181"/>
      <c r="J15" s="186"/>
      <c r="K15" s="183"/>
      <c r="L15" s="181"/>
      <c r="M15" s="183"/>
      <c r="N15" s="183"/>
      <c r="O15" s="183"/>
      <c r="P15" s="188">
        <v>0</v>
      </c>
      <c r="Q15" s="184"/>
      <c r="R15" s="181"/>
      <c r="S15" s="183"/>
      <c r="T15" s="183"/>
      <c r="U15" s="186"/>
      <c r="V15" s="183"/>
      <c r="W15" s="186"/>
      <c r="X15" s="178" t="str">
        <f t="shared" si="0"/>
        <v>Haryana</v>
      </c>
      <c r="Y15" s="11">
        <f>IFERROR(INDEX('Petroleum Products Consumption'!$F$5:$F$40,MATCH('Tax Rates'!A15,'Petroleum Products Consumption'!$A$5:$A$40,0),1),0)</f>
        <v>40</v>
      </c>
      <c r="Z15" s="11">
        <f>SUMIFS('NG Sales'!$H$6:$H$74,'NG Sales'!$I$6:$I$74,'Tax Rates'!A15,'NG Sales'!$A$6:$A$74,"Net Production (sales)")</f>
        <v>0</v>
      </c>
    </row>
    <row r="16" spans="1:26" ht="18.75" x14ac:dyDescent="0.45">
      <c r="A16" s="178" t="s">
        <v>907</v>
      </c>
      <c r="B16" s="179">
        <v>0.04</v>
      </c>
      <c r="C16" s="180">
        <v>0.04</v>
      </c>
      <c r="D16" s="374"/>
      <c r="E16" s="375"/>
      <c r="F16" s="374"/>
      <c r="G16" s="375"/>
      <c r="H16" s="179"/>
      <c r="I16" s="181"/>
      <c r="J16" s="181"/>
      <c r="K16" s="181"/>
      <c r="L16" s="181"/>
      <c r="M16" s="181"/>
      <c r="N16" s="181"/>
      <c r="O16" s="184"/>
      <c r="P16" s="180">
        <v>0.26</v>
      </c>
      <c r="Q16" s="182"/>
      <c r="R16" s="181"/>
      <c r="S16" s="181"/>
      <c r="T16" s="181"/>
      <c r="U16" s="181"/>
      <c r="V16" s="181"/>
      <c r="W16" s="185"/>
      <c r="X16" s="178" t="str">
        <f t="shared" si="0"/>
        <v>Himachal Pradesh</v>
      </c>
      <c r="Y16" s="11">
        <f>IFERROR(INDEX('Petroleum Products Consumption'!$F$5:$F$40,MATCH('Tax Rates'!A16,'Petroleum Products Consumption'!$A$5:$A$40,0),1),0)</f>
        <v>7</v>
      </c>
      <c r="Z16" s="11">
        <f>SUMIFS('NG Sales'!$H$6:$H$74,'NG Sales'!$I$6:$I$74,'Tax Rates'!A16,'NG Sales'!$A$6:$A$74,"Net Production (sales)")</f>
        <v>0</v>
      </c>
    </row>
    <row r="17" spans="1:26" x14ac:dyDescent="0.45">
      <c r="A17" s="178" t="s">
        <v>908</v>
      </c>
      <c r="B17" s="179">
        <v>0.05</v>
      </c>
      <c r="C17" s="180">
        <v>0.14499999999999999</v>
      </c>
      <c r="D17" s="386"/>
      <c r="E17" s="387"/>
      <c r="F17" s="386"/>
      <c r="G17" s="387"/>
      <c r="H17" s="179"/>
      <c r="I17" s="181"/>
      <c r="J17" s="181"/>
      <c r="K17" s="181"/>
      <c r="L17" s="181"/>
      <c r="M17" s="181"/>
      <c r="N17" s="181"/>
      <c r="O17" s="184"/>
      <c r="P17" s="188">
        <v>0.25</v>
      </c>
      <c r="Q17" s="182"/>
      <c r="R17" s="185"/>
      <c r="S17" s="181"/>
      <c r="T17" s="183"/>
      <c r="U17" s="181"/>
      <c r="V17" s="181"/>
      <c r="W17" s="181"/>
      <c r="X17" s="178" t="str">
        <f t="shared" si="0"/>
        <v>J &amp; K</v>
      </c>
      <c r="Y17" s="11">
        <f>IFERROR(INDEX('Petroleum Products Consumption'!$F$5:$F$40,MATCH('Tax Rates'!A17,'Petroleum Products Consumption'!$A$5:$A$40,0),1),0)</f>
        <v>0</v>
      </c>
      <c r="Z17" s="11">
        <f>SUMIFS('NG Sales'!$H$6:$H$74,'NG Sales'!$I$6:$I$74,'Tax Rates'!A17,'NG Sales'!$A$6:$A$74,"Net Production (sales)")</f>
        <v>0</v>
      </c>
    </row>
    <row r="18" spans="1:26" x14ac:dyDescent="0.45">
      <c r="A18" s="178" t="s">
        <v>909</v>
      </c>
      <c r="B18" s="179">
        <v>0.05</v>
      </c>
      <c r="C18" s="180">
        <v>0.14000000000000001</v>
      </c>
      <c r="D18" s="386"/>
      <c r="E18" s="387"/>
      <c r="F18" s="386"/>
      <c r="G18" s="387"/>
      <c r="H18" s="179"/>
      <c r="I18" s="181"/>
      <c r="J18" s="181"/>
      <c r="K18" s="181"/>
      <c r="L18" s="181"/>
      <c r="M18" s="181"/>
      <c r="N18" s="181"/>
      <c r="O18" s="184"/>
      <c r="P18" s="180">
        <v>0.04</v>
      </c>
      <c r="Q18" s="182"/>
      <c r="R18" s="181"/>
      <c r="S18" s="181"/>
      <c r="T18" s="182"/>
      <c r="U18" s="181"/>
      <c r="V18" s="181"/>
      <c r="W18" s="184"/>
      <c r="X18" s="178" t="str">
        <f t="shared" si="0"/>
        <v>Jharkhand</v>
      </c>
      <c r="Y18" s="11">
        <f>IFERROR(INDEX('Petroleum Products Consumption'!$F$5:$F$40,MATCH('Tax Rates'!A18,'Petroleum Products Consumption'!$A$5:$A$40,0),1),0)</f>
        <v>33</v>
      </c>
      <c r="Z18" s="124">
        <f>SUMIFS('NG Sales'!$H$6:$H$74,'NG Sales'!$I$6:$I$74,'Tax Rates'!A18,'NG Sales'!$A$6:$A$74,"Net Production (sales)")</f>
        <v>3.47</v>
      </c>
    </row>
    <row r="19" spans="1:26" x14ac:dyDescent="0.45">
      <c r="A19" s="178" t="s">
        <v>910</v>
      </c>
      <c r="B19" s="179">
        <v>0</v>
      </c>
      <c r="C19" s="180">
        <v>0.14499999999999999</v>
      </c>
      <c r="D19" s="179"/>
      <c r="E19" s="179"/>
      <c r="F19" s="178"/>
      <c r="G19" s="179"/>
      <c r="H19" s="179"/>
      <c r="I19" s="181"/>
      <c r="J19" s="181"/>
      <c r="K19" s="181"/>
      <c r="L19" s="181"/>
      <c r="M19" s="181"/>
      <c r="N19" s="186"/>
      <c r="O19" s="184"/>
      <c r="P19" s="180">
        <v>0</v>
      </c>
      <c r="Q19" s="184"/>
      <c r="R19" s="181"/>
      <c r="S19" s="181"/>
      <c r="T19" s="183"/>
      <c r="U19" s="181"/>
      <c r="V19" s="184"/>
      <c r="W19" s="181"/>
      <c r="X19" s="178" t="str">
        <f t="shared" si="0"/>
        <v>Karnataka</v>
      </c>
      <c r="Y19" s="11">
        <f>IFERROR(INDEX('Petroleum Products Consumption'!$F$5:$F$40,MATCH('Tax Rates'!A19,'Petroleum Products Consumption'!$A$5:$A$40,0),1),0)</f>
        <v>479</v>
      </c>
      <c r="Z19" s="11">
        <f>SUMIFS('NG Sales'!$H$6:$H$74,'NG Sales'!$I$6:$I$74,'Tax Rates'!A19,'NG Sales'!$A$6:$A$74,"Net Production (sales)")</f>
        <v>0</v>
      </c>
    </row>
    <row r="20" spans="1:26" x14ac:dyDescent="0.45">
      <c r="A20" s="178" t="s">
        <v>911</v>
      </c>
      <c r="B20" s="179">
        <v>0.05</v>
      </c>
      <c r="C20" s="187">
        <v>0.14499999999999999</v>
      </c>
      <c r="D20" s="386"/>
      <c r="E20" s="387"/>
      <c r="F20" s="386"/>
      <c r="G20" s="387"/>
      <c r="H20" s="179"/>
      <c r="I20" s="181"/>
      <c r="J20" s="181"/>
      <c r="K20" s="181"/>
      <c r="L20" s="181"/>
      <c r="M20" s="181"/>
      <c r="N20" s="181"/>
      <c r="O20" s="184"/>
      <c r="P20" s="189">
        <v>0</v>
      </c>
      <c r="Q20" s="182"/>
      <c r="R20" s="181"/>
      <c r="S20" s="181"/>
      <c r="T20" s="183"/>
      <c r="U20" s="181"/>
      <c r="V20" s="181"/>
      <c r="W20" s="181"/>
      <c r="X20" s="178" t="str">
        <f t="shared" si="0"/>
        <v>Kerala</v>
      </c>
      <c r="Y20" s="11">
        <f>IFERROR(INDEX('Petroleum Products Consumption'!$F$5:$F$40,MATCH('Tax Rates'!A20,'Petroleum Products Consumption'!$A$5:$A$40,0),1),0)</f>
        <v>426</v>
      </c>
      <c r="Z20" s="11">
        <f>SUMIFS('NG Sales'!$H$6:$H$74,'NG Sales'!$I$6:$I$74,'Tax Rates'!A20,'NG Sales'!$A$6:$A$74,"Net Production (sales)")</f>
        <v>0</v>
      </c>
    </row>
    <row r="21" spans="1:26" ht="18.75" x14ac:dyDescent="0.45">
      <c r="A21" s="178" t="s">
        <v>912</v>
      </c>
      <c r="B21" s="179">
        <v>0.05</v>
      </c>
      <c r="C21" s="180">
        <v>0.14000000000000001</v>
      </c>
      <c r="D21" s="386"/>
      <c r="E21" s="387"/>
      <c r="F21" s="386"/>
      <c r="G21" s="387"/>
      <c r="H21" s="179"/>
      <c r="I21" s="181"/>
      <c r="J21" s="181"/>
      <c r="K21" s="181"/>
      <c r="L21" s="181"/>
      <c r="M21" s="181"/>
      <c r="N21" s="181"/>
      <c r="O21" s="184"/>
      <c r="P21" s="180">
        <v>0.04</v>
      </c>
      <c r="Q21" s="182"/>
      <c r="R21" s="181"/>
      <c r="S21" s="181"/>
      <c r="T21" s="181"/>
      <c r="U21" s="181"/>
      <c r="V21" s="184"/>
      <c r="W21" s="181"/>
      <c r="X21" s="178" t="str">
        <f t="shared" si="0"/>
        <v>Madhya Pradesh</v>
      </c>
      <c r="Y21" s="11">
        <f>IFERROR(INDEX('Petroleum Products Consumption'!$F$5:$F$40,MATCH('Tax Rates'!A21,'Petroleum Products Consumption'!$A$5:$A$40,0),1),0)</f>
        <v>78</v>
      </c>
      <c r="Z21" s="124">
        <f>SUMIFS('NG Sales'!$H$6:$H$74,'NG Sales'!$I$6:$I$74,'Tax Rates'!A21,'NG Sales'!$A$6:$A$74,"Net Production (sales)")</f>
        <v>184.13</v>
      </c>
    </row>
    <row r="22" spans="1:26" x14ac:dyDescent="0.45">
      <c r="A22" s="178" t="s">
        <v>913</v>
      </c>
      <c r="B22" s="179">
        <v>0.05</v>
      </c>
      <c r="C22" s="180">
        <v>0.13500000000000001</v>
      </c>
      <c r="D22" s="386"/>
      <c r="E22" s="387"/>
      <c r="F22" s="386"/>
      <c r="G22" s="387"/>
      <c r="H22" s="179"/>
      <c r="I22" s="181"/>
      <c r="J22" s="181"/>
      <c r="K22" s="181"/>
      <c r="L22" s="181"/>
      <c r="M22" s="181"/>
      <c r="N22" s="181"/>
      <c r="O22" s="184"/>
      <c r="P22" s="189">
        <v>0.3</v>
      </c>
      <c r="Q22" s="184"/>
      <c r="R22" s="181"/>
      <c r="S22" s="184"/>
      <c r="T22" s="181"/>
      <c r="U22" s="181"/>
      <c r="V22" s="184"/>
      <c r="W22" s="184"/>
      <c r="X22" s="178" t="str">
        <f t="shared" si="0"/>
        <v>Maharashtra</v>
      </c>
      <c r="Y22" s="11">
        <f>IFERROR(INDEX('Petroleum Products Consumption'!$F$5:$F$40,MATCH('Tax Rates'!A22,'Petroleum Products Consumption'!$A$5:$A$40,0),1),0)</f>
        <v>1466</v>
      </c>
      <c r="Z22" s="11">
        <f>SUMIFS('NG Sales'!$H$6:$H$74,'NG Sales'!$I$6:$I$74,'Tax Rates'!A22,'NG Sales'!$A$6:$A$74,"Net Production (sales)")</f>
        <v>0</v>
      </c>
    </row>
    <row r="23" spans="1:26" x14ac:dyDescent="0.45">
      <c r="A23" s="178" t="s">
        <v>914</v>
      </c>
      <c r="B23" s="179">
        <v>0.05</v>
      </c>
      <c r="C23" s="180">
        <v>0.13500000000000001</v>
      </c>
      <c r="D23" s="374"/>
      <c r="E23" s="375"/>
      <c r="F23" s="374"/>
      <c r="G23" s="375"/>
      <c r="H23" s="179"/>
      <c r="I23" s="181"/>
      <c r="J23" s="181"/>
      <c r="K23" s="181"/>
      <c r="L23" s="181"/>
      <c r="M23" s="181"/>
      <c r="N23" s="181"/>
      <c r="O23" s="184"/>
      <c r="P23" s="180">
        <v>0</v>
      </c>
      <c r="Q23" s="185"/>
      <c r="R23" s="181"/>
      <c r="S23" s="181"/>
      <c r="T23" s="181"/>
      <c r="U23" s="181"/>
      <c r="V23" s="184"/>
      <c r="W23" s="184"/>
      <c r="X23" s="178" t="str">
        <f t="shared" si="0"/>
        <v>Manipur</v>
      </c>
      <c r="Y23" s="11">
        <f>IFERROR(INDEX('Petroleum Products Consumption'!$F$5:$F$40,MATCH('Tax Rates'!A23,'Petroleum Products Consumption'!$A$5:$A$40,0),1),0)</f>
        <v>3</v>
      </c>
      <c r="Z23" s="11">
        <f>SUMIFS('NG Sales'!$H$6:$H$74,'NG Sales'!$I$6:$I$74,'Tax Rates'!A23,'NG Sales'!$A$6:$A$74,"Net Production (sales)")</f>
        <v>0</v>
      </c>
    </row>
    <row r="24" spans="1:26" x14ac:dyDescent="0.45">
      <c r="A24" s="178" t="s">
        <v>915</v>
      </c>
      <c r="B24" s="179">
        <v>0.04</v>
      </c>
      <c r="C24" s="180">
        <v>0.14499999999999999</v>
      </c>
      <c r="D24" s="190"/>
      <c r="E24" s="182"/>
      <c r="F24" s="386"/>
      <c r="G24" s="387"/>
      <c r="H24" s="179"/>
      <c r="I24" s="181"/>
      <c r="J24" s="181"/>
      <c r="K24" s="181"/>
      <c r="L24" s="181"/>
      <c r="M24" s="181"/>
      <c r="N24" s="181"/>
      <c r="O24" s="181"/>
      <c r="P24" s="188">
        <v>0</v>
      </c>
      <c r="Q24" s="185"/>
      <c r="R24" s="181"/>
      <c r="S24" s="181"/>
      <c r="T24" s="183"/>
      <c r="U24" s="181"/>
      <c r="V24" s="181"/>
      <c r="W24" s="184"/>
      <c r="X24" s="178" t="str">
        <f t="shared" si="0"/>
        <v>Meghalaya</v>
      </c>
      <c r="Y24" s="11">
        <f>IFERROR(INDEX('Petroleum Products Consumption'!$F$5:$F$40,MATCH('Tax Rates'!A24,'Petroleum Products Consumption'!$A$5:$A$40,0),1),0)</f>
        <v>0</v>
      </c>
      <c r="Z24" s="11">
        <f>SUMIFS('NG Sales'!$H$6:$H$74,'NG Sales'!$I$6:$I$74,'Tax Rates'!A24,'NG Sales'!$A$6:$A$74,"Net Production (sales)")</f>
        <v>0</v>
      </c>
    </row>
    <row r="25" spans="1:26" x14ac:dyDescent="0.45">
      <c r="A25" s="178" t="s">
        <v>916</v>
      </c>
      <c r="B25" s="179">
        <v>0.05</v>
      </c>
      <c r="C25" s="180">
        <v>0.13500000000000001</v>
      </c>
      <c r="D25" s="374"/>
      <c r="E25" s="375"/>
      <c r="F25" s="374"/>
      <c r="G25" s="375"/>
      <c r="H25" s="179"/>
      <c r="I25" s="181"/>
      <c r="J25" s="181"/>
      <c r="K25" s="181"/>
      <c r="L25" s="185"/>
      <c r="M25" s="185"/>
      <c r="N25" s="181"/>
      <c r="O25" s="184"/>
      <c r="P25" s="180">
        <v>0</v>
      </c>
      <c r="Q25" s="185"/>
      <c r="R25" s="181"/>
      <c r="S25" s="181"/>
      <c r="T25" s="181"/>
      <c r="U25" s="181"/>
      <c r="V25" s="181"/>
      <c r="W25" s="184"/>
      <c r="X25" s="178" t="str">
        <f t="shared" si="0"/>
        <v>Mizoram</v>
      </c>
      <c r="Y25" s="11">
        <f>IFERROR(INDEX('Petroleum Products Consumption'!$F$5:$F$40,MATCH('Tax Rates'!A25,'Petroleum Products Consumption'!$A$5:$A$40,0),1),0)</f>
        <v>1</v>
      </c>
      <c r="Z25" s="11">
        <f>SUMIFS('NG Sales'!$H$6:$H$74,'NG Sales'!$I$6:$I$74,'Tax Rates'!A25,'NG Sales'!$A$6:$A$74,"Net Production (sales)")</f>
        <v>0</v>
      </c>
    </row>
    <row r="26" spans="1:26" x14ac:dyDescent="0.45">
      <c r="A26" s="178" t="s">
        <v>917</v>
      </c>
      <c r="B26" s="179">
        <v>0.05</v>
      </c>
      <c r="C26" s="187">
        <v>0.05</v>
      </c>
      <c r="D26" s="386"/>
      <c r="E26" s="387"/>
      <c r="F26" s="386"/>
      <c r="G26" s="387"/>
      <c r="H26" s="179"/>
      <c r="I26" s="186"/>
      <c r="J26" s="183"/>
      <c r="K26" s="183"/>
      <c r="L26" s="183"/>
      <c r="M26" s="183"/>
      <c r="N26" s="181"/>
      <c r="O26" s="181"/>
      <c r="P26" s="188">
        <v>0</v>
      </c>
      <c r="Q26" s="185"/>
      <c r="R26" s="183"/>
      <c r="S26" s="181"/>
      <c r="T26" s="183"/>
      <c r="U26" s="186"/>
      <c r="V26" s="181"/>
      <c r="W26" s="184"/>
      <c r="X26" s="178" t="str">
        <f t="shared" si="0"/>
        <v>Nagaland</v>
      </c>
      <c r="Y26" s="11">
        <f>IFERROR(INDEX('Petroleum Products Consumption'!$F$5:$F$40,MATCH('Tax Rates'!A26,'Petroleum Products Consumption'!$A$5:$A$40,0),1),0)</f>
        <v>3</v>
      </c>
      <c r="Z26" s="11">
        <f>SUMIFS('NG Sales'!$H$6:$H$74,'NG Sales'!$I$6:$I$74,'Tax Rates'!A26,'NG Sales'!$A$6:$A$74,"Net Production (sales)")</f>
        <v>0</v>
      </c>
    </row>
    <row r="27" spans="1:26" x14ac:dyDescent="0.45">
      <c r="A27" s="178" t="s">
        <v>918</v>
      </c>
      <c r="B27" s="179">
        <v>0.05</v>
      </c>
      <c r="C27" s="180">
        <v>0.15</v>
      </c>
      <c r="D27" s="374"/>
      <c r="E27" s="375"/>
      <c r="F27" s="374"/>
      <c r="G27" s="375"/>
      <c r="H27" s="179"/>
      <c r="I27" s="183"/>
      <c r="J27" s="181"/>
      <c r="K27" s="181"/>
      <c r="L27" s="183"/>
      <c r="M27" s="181"/>
      <c r="N27" s="186"/>
      <c r="O27" s="184"/>
      <c r="P27" s="180">
        <v>0</v>
      </c>
      <c r="Q27" s="182"/>
      <c r="R27" s="181"/>
      <c r="S27" s="181"/>
      <c r="T27" s="181"/>
      <c r="U27" s="181"/>
      <c r="V27" s="184"/>
      <c r="W27" s="184"/>
      <c r="X27" s="178" t="str">
        <f t="shared" si="0"/>
        <v>Odisha</v>
      </c>
      <c r="Y27" s="11">
        <f>IFERROR(INDEX('Petroleum Products Consumption'!$F$5:$F$40,MATCH('Tax Rates'!A27,'Petroleum Products Consumption'!$A$5:$A$40,0),1),0)</f>
        <v>62</v>
      </c>
      <c r="Z27" s="11">
        <f>SUMIFS('NG Sales'!$H$6:$H$74,'NG Sales'!$I$6:$I$74,'Tax Rates'!A27,'NG Sales'!$A$6:$A$74,"Net Production (sales)")</f>
        <v>0</v>
      </c>
    </row>
    <row r="28" spans="1:26" x14ac:dyDescent="0.45">
      <c r="A28" s="178" t="s">
        <v>919</v>
      </c>
      <c r="B28" s="179">
        <v>0</v>
      </c>
      <c r="C28" s="180">
        <v>0.14499999999999999</v>
      </c>
      <c r="D28" s="386"/>
      <c r="E28" s="387"/>
      <c r="F28" s="179"/>
      <c r="G28" s="179"/>
      <c r="H28" s="179"/>
      <c r="I28" s="181"/>
      <c r="J28" s="181"/>
      <c r="K28" s="181"/>
      <c r="L28" s="181"/>
      <c r="M28" s="181"/>
      <c r="N28" s="181"/>
      <c r="O28" s="184"/>
      <c r="P28" s="180">
        <v>0.05</v>
      </c>
      <c r="Q28" s="184"/>
      <c r="R28" s="181"/>
      <c r="S28" s="184"/>
      <c r="T28" s="181"/>
      <c r="U28" s="181"/>
      <c r="V28" s="181"/>
      <c r="W28" s="184"/>
      <c r="X28" s="178" t="str">
        <f t="shared" si="0"/>
        <v>Pondicherry</v>
      </c>
      <c r="Y28" s="11">
        <f>IFERROR(INDEX('Petroleum Products Consumption'!$F$5:$F$40,MATCH('Tax Rates'!A28,'Petroleum Products Consumption'!$A$5:$A$40,0),1),0)</f>
        <v>0</v>
      </c>
      <c r="Z28" s="11">
        <f>SUMIFS('NG Sales'!$H$6:$H$74,'NG Sales'!$I$6:$I$74,'Tax Rates'!A28,'NG Sales'!$A$6:$A$74,"Net Production (sales)")</f>
        <v>0</v>
      </c>
    </row>
    <row r="29" spans="1:26" ht="81" customHeight="1" x14ac:dyDescent="0.45">
      <c r="A29" s="178" t="s">
        <v>920</v>
      </c>
      <c r="B29" s="179">
        <v>4.4999999999999998E-2</v>
      </c>
      <c r="C29" s="187">
        <v>0.14299999999999999</v>
      </c>
      <c r="D29" s="386"/>
      <c r="E29" s="387"/>
      <c r="F29" s="190"/>
      <c r="G29" s="190"/>
      <c r="H29" s="186"/>
      <c r="I29" s="186"/>
      <c r="J29" s="183"/>
      <c r="K29" s="183"/>
      <c r="L29" s="183"/>
      <c r="M29" s="183"/>
      <c r="N29" s="183"/>
      <c r="O29" s="186"/>
      <c r="P29" s="191">
        <v>0.13</v>
      </c>
      <c r="Q29" s="192"/>
      <c r="R29" s="183"/>
      <c r="S29" s="186"/>
      <c r="T29" s="182"/>
      <c r="U29" s="183"/>
      <c r="V29" s="186"/>
      <c r="W29" s="186"/>
      <c r="X29" s="178" t="str">
        <f t="shared" si="0"/>
        <v>Punjab</v>
      </c>
      <c r="Y29" s="11">
        <f>IFERROR(INDEX('Petroleum Products Consumption'!$F$5:$F$40,MATCH('Tax Rates'!A29,'Petroleum Products Consumption'!$A$5:$A$40,0),1),0)</f>
        <v>106</v>
      </c>
      <c r="Z29" s="11">
        <f>SUMIFS('NG Sales'!$H$6:$H$74,'NG Sales'!$I$6:$I$74,'Tax Rates'!A29,'NG Sales'!$A$6:$A$74,"Net Production (sales)")</f>
        <v>0</v>
      </c>
    </row>
    <row r="30" spans="1:26" x14ac:dyDescent="0.45">
      <c r="A30" s="178" t="s">
        <v>921</v>
      </c>
      <c r="B30" s="179">
        <v>5.5E-2</v>
      </c>
      <c r="C30" s="180">
        <v>5.5E-2</v>
      </c>
      <c r="D30" s="386"/>
      <c r="E30" s="387"/>
      <c r="F30" s="386"/>
      <c r="G30" s="387"/>
      <c r="H30" s="179"/>
      <c r="I30" s="181"/>
      <c r="J30" s="181"/>
      <c r="K30" s="181"/>
      <c r="L30" s="181"/>
      <c r="M30" s="181"/>
      <c r="N30" s="181"/>
      <c r="O30" s="181"/>
      <c r="P30" s="180">
        <f>Q30</f>
        <v>0</v>
      </c>
      <c r="Q30" s="184"/>
      <c r="R30" s="181"/>
      <c r="S30" s="184"/>
      <c r="T30" s="181"/>
      <c r="U30" s="181"/>
      <c r="V30" s="181"/>
      <c r="W30" s="184"/>
      <c r="X30" s="178" t="str">
        <f t="shared" si="0"/>
        <v>Rajasthan</v>
      </c>
      <c r="Y30" s="11">
        <f>IFERROR(INDEX('Petroleum Products Consumption'!$F$5:$F$40,MATCH('Tax Rates'!A30,'Petroleum Products Consumption'!$A$5:$A$40,0),1),0)</f>
        <v>151</v>
      </c>
      <c r="Z30" s="124">
        <f>SUMIFS('NG Sales'!$H$6:$H$74,'NG Sales'!$I$6:$I$74,'Tax Rates'!A30,'NG Sales'!$A$6:$A$74,"Net Production (sales)")</f>
        <v>743.1</v>
      </c>
    </row>
    <row r="31" spans="1:26" x14ac:dyDescent="0.45">
      <c r="A31" s="178" t="s">
        <v>922</v>
      </c>
      <c r="B31" s="179">
        <v>4.4999999999999998E-2</v>
      </c>
      <c r="C31" s="180">
        <v>4.4999999999999998E-2</v>
      </c>
      <c r="D31" s="386"/>
      <c r="E31" s="387"/>
      <c r="F31" s="385"/>
      <c r="G31" s="375"/>
      <c r="H31" s="179"/>
      <c r="I31" s="181"/>
      <c r="J31" s="181"/>
      <c r="K31" s="182"/>
      <c r="L31" s="181"/>
      <c r="M31" s="181"/>
      <c r="N31" s="181"/>
      <c r="O31" s="184"/>
      <c r="P31" s="189">
        <v>0</v>
      </c>
      <c r="Q31" s="185"/>
      <c r="R31" s="181"/>
      <c r="S31" s="181"/>
      <c r="T31" s="186"/>
      <c r="U31" s="181"/>
      <c r="V31" s="181"/>
      <c r="W31" s="184"/>
      <c r="X31" s="178" t="str">
        <f t="shared" si="0"/>
        <v>Sikkim</v>
      </c>
      <c r="Y31" s="11">
        <f>IFERROR(INDEX('Petroleum Products Consumption'!$F$5:$F$40,MATCH('Tax Rates'!A31,'Petroleum Products Consumption'!$A$5:$A$40,0),1),0)</f>
        <v>0</v>
      </c>
      <c r="Z31" s="11">
        <f>SUMIFS('NG Sales'!$H$6:$H$74,'NG Sales'!$I$6:$I$74,'Tax Rates'!A31,'NG Sales'!$A$6:$A$74,"Net Production (sales)")</f>
        <v>0</v>
      </c>
    </row>
    <row r="32" spans="1:26" x14ac:dyDescent="0.45">
      <c r="A32" s="178" t="s">
        <v>923</v>
      </c>
      <c r="B32" s="179">
        <v>0.05</v>
      </c>
      <c r="C32" s="180">
        <v>0.125</v>
      </c>
      <c r="D32" s="374"/>
      <c r="E32" s="375"/>
      <c r="F32" s="374"/>
      <c r="G32" s="375"/>
      <c r="H32" s="179"/>
      <c r="I32" s="181"/>
      <c r="J32" s="181"/>
      <c r="K32" s="181"/>
      <c r="L32" s="181"/>
      <c r="M32" s="181"/>
      <c r="N32" s="181"/>
      <c r="O32" s="181"/>
      <c r="P32" s="180">
        <v>0.2</v>
      </c>
      <c r="Q32" s="184"/>
      <c r="R32" s="183"/>
      <c r="S32" s="181"/>
      <c r="T32" s="181"/>
      <c r="U32" s="181"/>
      <c r="V32" s="181"/>
      <c r="W32" s="181"/>
      <c r="X32" s="178" t="str">
        <f t="shared" si="0"/>
        <v>Silvassa/DNH</v>
      </c>
      <c r="Y32" s="11">
        <f>IFERROR(INDEX('Petroleum Products Consumption'!$F$5:$F$40,MATCH('Tax Rates'!A32,'Petroleum Products Consumption'!$A$5:$A$40,0),1),0)</f>
        <v>0</v>
      </c>
      <c r="Z32" s="11">
        <f>SUMIFS('NG Sales'!$H$6:$H$74,'NG Sales'!$I$6:$I$74,'Tax Rates'!A32,'NG Sales'!$A$6:$A$74,"Net Production (sales)")</f>
        <v>0</v>
      </c>
    </row>
    <row r="33" spans="1:26" x14ac:dyDescent="0.45">
      <c r="A33" s="178" t="s">
        <v>924</v>
      </c>
      <c r="B33" s="179">
        <v>0.05</v>
      </c>
      <c r="C33" s="180">
        <v>0.05</v>
      </c>
      <c r="D33" s="386"/>
      <c r="E33" s="387"/>
      <c r="F33" s="386"/>
      <c r="G33" s="387"/>
      <c r="H33" s="179"/>
      <c r="I33" s="181"/>
      <c r="J33" s="181"/>
      <c r="K33" s="181"/>
      <c r="L33" s="181"/>
      <c r="M33" s="181"/>
      <c r="N33" s="181"/>
      <c r="O33" s="184"/>
      <c r="P33" s="180">
        <v>0.05</v>
      </c>
      <c r="Q33" s="184"/>
      <c r="R33" s="181"/>
      <c r="S33" s="181"/>
      <c r="T33" s="181"/>
      <c r="U33" s="181"/>
      <c r="V33" s="181"/>
      <c r="W33" s="181"/>
      <c r="X33" s="178" t="str">
        <f t="shared" si="0"/>
        <v>Tamil Nadu</v>
      </c>
      <c r="Y33" s="11">
        <f>IFERROR(INDEX('Petroleum Products Consumption'!$F$5:$F$40,MATCH('Tax Rates'!A33,'Petroleum Products Consumption'!$A$5:$A$40,0),1),0)</f>
        <v>0</v>
      </c>
      <c r="Z33" s="124">
        <f>SUMIFS('NG Sales'!$H$6:$H$74,'NG Sales'!$I$6:$I$74,'Tax Rates'!A33,'NG Sales'!$A$6:$A$74,"Net Production (sales)")</f>
        <v>1178.73</v>
      </c>
    </row>
    <row r="34" spans="1:26" x14ac:dyDescent="0.45">
      <c r="A34" s="178" t="s">
        <v>925</v>
      </c>
      <c r="B34" s="179">
        <v>0.05</v>
      </c>
      <c r="C34" s="180">
        <v>0.14499999999999999</v>
      </c>
      <c r="D34" s="374"/>
      <c r="E34" s="375"/>
      <c r="F34" s="374"/>
      <c r="G34" s="375"/>
      <c r="H34" s="179"/>
      <c r="I34" s="181"/>
      <c r="J34" s="181"/>
      <c r="K34" s="181"/>
      <c r="L34" s="181"/>
      <c r="M34" s="181"/>
      <c r="N34" s="183"/>
      <c r="O34" s="184"/>
      <c r="P34" s="180">
        <v>0</v>
      </c>
      <c r="Q34" s="184"/>
      <c r="R34" s="181"/>
      <c r="S34" s="181"/>
      <c r="T34" s="181"/>
      <c r="U34" s="181"/>
      <c r="V34" s="181"/>
      <c r="W34" s="184"/>
      <c r="X34" s="178" t="str">
        <f t="shared" si="0"/>
        <v>Telangana</v>
      </c>
      <c r="Y34" s="11">
        <f>IFERROR(INDEX('Petroleum Products Consumption'!$F$5:$F$40,MATCH('Tax Rates'!A34,'Petroleum Products Consumption'!$A$5:$A$40,0),1),0)</f>
        <v>312</v>
      </c>
      <c r="Z34" s="11">
        <f>SUMIFS('NG Sales'!$H$6:$H$74,'NG Sales'!$I$6:$I$74,'Tax Rates'!A34,'NG Sales'!$A$6:$A$74,"Net Production (sales)")</f>
        <v>0</v>
      </c>
    </row>
    <row r="35" spans="1:26" x14ac:dyDescent="0.45">
      <c r="A35" s="178" t="s">
        <v>926</v>
      </c>
      <c r="B35" s="179">
        <v>0.05</v>
      </c>
      <c r="C35" s="180">
        <v>0.14499999999999999</v>
      </c>
      <c r="D35" s="374"/>
      <c r="E35" s="375"/>
      <c r="F35" s="374"/>
      <c r="G35" s="375"/>
      <c r="H35" s="179"/>
      <c r="I35" s="181"/>
      <c r="J35" s="181"/>
      <c r="K35" s="181"/>
      <c r="L35" s="185"/>
      <c r="M35" s="181"/>
      <c r="N35" s="181"/>
      <c r="O35" s="184"/>
      <c r="P35" s="180">
        <v>0</v>
      </c>
      <c r="Q35" s="185"/>
      <c r="R35" s="181"/>
      <c r="S35" s="181"/>
      <c r="T35" s="181"/>
      <c r="U35" s="181"/>
      <c r="V35" s="181"/>
      <c r="W35" s="184"/>
      <c r="X35" s="178" t="str">
        <f t="shared" si="0"/>
        <v>Tripura</v>
      </c>
      <c r="Y35" s="11">
        <f>IFERROR(INDEX('Petroleum Products Consumption'!$F$5:$F$40,MATCH('Tax Rates'!A35,'Petroleum Products Consumption'!$A$5:$A$40,0),1),0)</f>
        <v>4</v>
      </c>
      <c r="Z35" s="124">
        <f>SUMIFS('NG Sales'!$H$6:$H$74,'NG Sales'!$I$6:$I$74,'Tax Rates'!A35,'NG Sales'!$A$6:$A$74,"Net Production (sales)")</f>
        <v>1437.16</v>
      </c>
    </row>
    <row r="36" spans="1:26" x14ac:dyDescent="0.45">
      <c r="A36" s="178" t="s">
        <v>927</v>
      </c>
      <c r="B36" s="179">
        <v>0.04</v>
      </c>
      <c r="C36" s="188">
        <v>0.21</v>
      </c>
      <c r="D36" s="386"/>
      <c r="E36" s="387"/>
      <c r="F36" s="388"/>
      <c r="G36" s="389"/>
      <c r="H36" s="179"/>
      <c r="I36" s="181"/>
      <c r="J36" s="183"/>
      <c r="K36" s="183"/>
      <c r="L36" s="183"/>
      <c r="M36" s="183"/>
      <c r="N36" s="181"/>
      <c r="O36" s="184"/>
      <c r="P36" s="189">
        <v>0.21</v>
      </c>
      <c r="Q36" s="184"/>
      <c r="R36" s="181"/>
      <c r="S36" s="185"/>
      <c r="T36" s="183"/>
      <c r="U36" s="181"/>
      <c r="V36" s="185"/>
      <c r="W36" s="186"/>
      <c r="X36" s="178" t="str">
        <f t="shared" si="0"/>
        <v>Uttar Pradesh</v>
      </c>
      <c r="Y36" s="11">
        <f>IFERROR(INDEX('Petroleum Products Consumption'!$F$5:$F$40,MATCH('Tax Rates'!A36,'Petroleum Products Consumption'!$A$5:$A$40,0),1),0)</f>
        <v>190</v>
      </c>
      <c r="Z36" s="11">
        <f>SUMIFS('NG Sales'!$H$6:$H$74,'NG Sales'!$I$6:$I$74,'Tax Rates'!A36,'NG Sales'!$A$6:$A$74,"Net Production (sales)")</f>
        <v>0</v>
      </c>
    </row>
    <row r="37" spans="1:26" x14ac:dyDescent="0.45">
      <c r="A37" s="178" t="s">
        <v>928</v>
      </c>
      <c r="B37" s="179">
        <v>0.05</v>
      </c>
      <c r="C37" s="189">
        <v>0.2</v>
      </c>
      <c r="D37" s="386"/>
      <c r="E37" s="387"/>
      <c r="F37" s="386"/>
      <c r="G37" s="387"/>
      <c r="H37" s="179"/>
      <c r="I37" s="181"/>
      <c r="J37" s="181"/>
      <c r="K37" s="182"/>
      <c r="L37" s="181"/>
      <c r="M37" s="181"/>
      <c r="N37" s="181"/>
      <c r="O37" s="184"/>
      <c r="P37" s="180">
        <v>0.2</v>
      </c>
      <c r="Q37" s="184"/>
      <c r="R37" s="181"/>
      <c r="S37" s="181"/>
      <c r="T37" s="181"/>
      <c r="U37" s="181"/>
      <c r="V37" s="184"/>
      <c r="W37" s="184"/>
      <c r="X37" s="178" t="str">
        <f t="shared" si="0"/>
        <v>Uttarakhand</v>
      </c>
      <c r="Y37" s="11">
        <f>IFERROR(INDEX('Petroleum Products Consumption'!$F$5:$F$40,MATCH('Tax Rates'!A37,'Petroleum Products Consumption'!$A$5:$A$40,0),1),0)</f>
        <v>9</v>
      </c>
      <c r="Z37" s="11">
        <f>SUMIFS('NG Sales'!$H$6:$H$74,'NG Sales'!$I$6:$I$74,'Tax Rates'!A37,'NG Sales'!$A$6:$A$74,"Net Production (sales)")</f>
        <v>0</v>
      </c>
    </row>
    <row r="38" spans="1:26" x14ac:dyDescent="0.45">
      <c r="A38" s="178" t="s">
        <v>929</v>
      </c>
      <c r="B38" s="179">
        <v>0.05</v>
      </c>
      <c r="C38" s="180">
        <v>0.05</v>
      </c>
      <c r="D38" s="386"/>
      <c r="E38" s="387"/>
      <c r="F38" s="386"/>
      <c r="G38" s="387"/>
      <c r="H38" s="179"/>
      <c r="I38" s="181"/>
      <c r="J38" s="183"/>
      <c r="K38" s="181"/>
      <c r="L38" s="181"/>
      <c r="M38" s="181"/>
      <c r="N38" s="181"/>
      <c r="O38" s="184"/>
      <c r="P38" s="189">
        <v>0</v>
      </c>
      <c r="Q38" s="185"/>
      <c r="R38" s="184"/>
      <c r="S38" s="184"/>
      <c r="T38" s="185"/>
      <c r="U38" s="181"/>
      <c r="V38" s="181"/>
      <c r="W38" s="184"/>
      <c r="X38" s="178" t="str">
        <f t="shared" si="0"/>
        <v>West Bengal</v>
      </c>
      <c r="Y38" s="11">
        <f>IFERROR(INDEX('Petroleum Products Consumption'!$F$5:$F$40,MATCH('Tax Rates'!A38,'Petroleum Products Consumption'!$A$5:$A$40,0),1),0)</f>
        <v>342</v>
      </c>
      <c r="Z38" s="124">
        <f>SUMIFS('NG Sales'!$H$6:$H$74,'NG Sales'!$I$6:$I$74,'Tax Rates'!A38,'NG Sales'!$A$6:$A$74,"Net Production (sales)")</f>
        <v>296</v>
      </c>
    </row>
    <row r="39" spans="1:26" ht="18.75" x14ac:dyDescent="0.45">
      <c r="A39" s="193" t="s">
        <v>930</v>
      </c>
      <c r="B39" s="194">
        <v>0.06</v>
      </c>
      <c r="C39" s="195">
        <v>0.1</v>
      </c>
      <c r="P39" s="195">
        <v>0</v>
      </c>
      <c r="X39" s="178" t="str">
        <f t="shared" si="0"/>
        <v>Andaman &amp; Nicobar Islands</v>
      </c>
      <c r="Y39" s="11">
        <f>IFERROR(INDEX('Petroleum Products Consumption'!$F$5:$F$40,MATCH('Tax Rates'!A39,'Petroleum Products Consumption'!$A$5:$A$40,0),1),0)</f>
        <v>0</v>
      </c>
      <c r="Z39" s="11">
        <f>SUMIFS('NG Sales'!$H$6:$H$74,'NG Sales'!$I$6:$I$74,'Tax Rates'!A39,'NG Sales'!$A$6:$A$74,"Net Production (sales)")</f>
        <v>0</v>
      </c>
    </row>
    <row r="41" spans="1:26" x14ac:dyDescent="0.45">
      <c r="A41" s="86" t="s">
        <v>931</v>
      </c>
    </row>
    <row r="42" spans="1:26" x14ac:dyDescent="0.45">
      <c r="A42" s="86" t="s">
        <v>932</v>
      </c>
    </row>
  </sheetData>
  <mergeCells count="58">
    <mergeCell ref="D38:E38"/>
    <mergeCell ref="F38:G38"/>
    <mergeCell ref="D35:E35"/>
    <mergeCell ref="F35:G35"/>
    <mergeCell ref="D36:E36"/>
    <mergeCell ref="F36:G36"/>
    <mergeCell ref="D37:E37"/>
    <mergeCell ref="F37:G37"/>
    <mergeCell ref="D32:E32"/>
    <mergeCell ref="F32:G32"/>
    <mergeCell ref="D33:E33"/>
    <mergeCell ref="F33:G33"/>
    <mergeCell ref="D34:E34"/>
    <mergeCell ref="F34:G34"/>
    <mergeCell ref="D28:E28"/>
    <mergeCell ref="D29:E29"/>
    <mergeCell ref="D30:E30"/>
    <mergeCell ref="F30:G30"/>
    <mergeCell ref="D31:E31"/>
    <mergeCell ref="F31:G31"/>
    <mergeCell ref="D27:E27"/>
    <mergeCell ref="F27:G27"/>
    <mergeCell ref="D21:E21"/>
    <mergeCell ref="F21:G21"/>
    <mergeCell ref="D22:E22"/>
    <mergeCell ref="F22:G22"/>
    <mergeCell ref="D23:E23"/>
    <mergeCell ref="F23:G23"/>
    <mergeCell ref="F24:G24"/>
    <mergeCell ref="D25:E25"/>
    <mergeCell ref="F25:G25"/>
    <mergeCell ref="D26:E26"/>
    <mergeCell ref="F26:G26"/>
    <mergeCell ref="D17:E17"/>
    <mergeCell ref="F17:G17"/>
    <mergeCell ref="D18:E18"/>
    <mergeCell ref="F18:G18"/>
    <mergeCell ref="D20:E20"/>
    <mergeCell ref="F20:G20"/>
    <mergeCell ref="D13:E13"/>
    <mergeCell ref="F13:G13"/>
    <mergeCell ref="D14:E14"/>
    <mergeCell ref="F14:G14"/>
    <mergeCell ref="D16:E16"/>
    <mergeCell ref="F16:G16"/>
    <mergeCell ref="D9:E9"/>
    <mergeCell ref="F9:G9"/>
    <mergeCell ref="D10:E10"/>
    <mergeCell ref="F10:G10"/>
    <mergeCell ref="D11:E11"/>
    <mergeCell ref="F11:G11"/>
    <mergeCell ref="D7:E7"/>
    <mergeCell ref="F7:G7"/>
    <mergeCell ref="A1:H1"/>
    <mergeCell ref="A2:H2"/>
    <mergeCell ref="A3:H3"/>
    <mergeCell ref="D6:E6"/>
    <mergeCell ref="F6:G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workbookViewId="0">
      <selection activeCell="B5" sqref="B5"/>
    </sheetView>
  </sheetViews>
  <sheetFormatPr defaultColWidth="9.1328125" defaultRowHeight="14.25" x14ac:dyDescent="0.45"/>
  <cols>
    <col min="1" max="1" width="41.3984375" style="1" customWidth="1"/>
    <col min="2" max="2" width="12.86328125" style="11" customWidth="1"/>
    <col min="3" max="3" width="10.73046875" style="11" customWidth="1"/>
    <col min="4" max="10" width="10" style="10" customWidth="1"/>
    <col min="11" max="35" width="10" style="1" customWidth="1"/>
    <col min="36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2" t="s">
        <v>270</v>
      </c>
      <c r="B2" s="35">
        <f>'Total Fuel Prices'!B5*(1-INDEX('Tax_Share of Price'!$B$2:$AI$22,MATCH('Total Fuel Prices'!$A$3,'Tax_Share of Price'!$A$2:$A$22,0),MATCH('BFPaT-pretax-electricity'!B$1,'Tax_Share of Price'!$B$1:$AI$1,0)))</f>
        <v>1.7690849012736503E-5</v>
      </c>
      <c r="C2" s="35">
        <f>'Total Fuel Prices'!C5*(1-INDEX('Tax_Share of Price'!$B$2:$AI$22,MATCH('Total Fuel Prices'!$A$3,'Tax_Share of Price'!$A$2:$A$22,0),MATCH('BFPaT-pretax-electricity'!C$1,'Tax_Share of Price'!$B$1:$AI$1,0)))</f>
        <v>1.7690849012736503E-5</v>
      </c>
      <c r="D2" s="35">
        <f>'Total Fuel Prices'!D5*(1-INDEX('Tax_Share of Price'!$B$2:$AI$22,MATCH('Total Fuel Prices'!$A$3,'Tax_Share of Price'!$A$2:$A$22,0),MATCH('BFPaT-pretax-electricity'!D$1,'Tax_Share of Price'!$B$1:$AI$1,0)))</f>
        <v>1.7690849012736503E-5</v>
      </c>
      <c r="E2" s="35">
        <f>'Total Fuel Prices'!E5*(1-INDEX('Tax_Share of Price'!$B$2:$AI$22,MATCH('Total Fuel Prices'!$A$3,'Tax_Share of Price'!$A$2:$A$22,0),MATCH('BFPaT-pretax-electricity'!E$1,'Tax_Share of Price'!$B$1:$AI$1,0)))</f>
        <v>1.8042005714944202E-5</v>
      </c>
      <c r="F2" s="35">
        <f>'Total Fuel Prices'!F5*(1-INDEX('Tax_Share of Price'!$B$2:$AI$22,MATCH('Total Fuel Prices'!$A$3,'Tax_Share of Price'!$A$2:$A$22,0),MATCH('BFPaT-pretax-electricity'!F$1,'Tax_Share of Price'!$B$1:$AI$1,0)))</f>
        <v>1.8073929051508544E-5</v>
      </c>
      <c r="G2" s="35">
        <f>'Total Fuel Prices'!G5*(1-INDEX('Tax_Share of Price'!$B$2:$AI$22,MATCH('Total Fuel Prices'!$A$3,'Tax_Share of Price'!$A$2:$A$22,0),MATCH('BFPaT-pretax-electricity'!G$1,'Tax_Share of Price'!$B$1:$AI$1,0)))</f>
        <v>1.8281430739176732E-5</v>
      </c>
      <c r="H2" s="35">
        <f>'Total Fuel Prices'!H5*(1-INDEX('Tax_Share of Price'!$B$2:$AI$22,MATCH('Total Fuel Prices'!$A$3,'Tax_Share of Price'!$A$2:$A$22,0),MATCH('BFPaT-pretax-electricity'!H$1,'Tax_Share of Price'!$B$1:$AI$1,0)))</f>
        <v>1.8568740768255756E-5</v>
      </c>
      <c r="I2" s="35">
        <f>'Total Fuel Prices'!I5*(1-INDEX('Tax_Share of Price'!$B$2:$AI$22,MATCH('Total Fuel Prices'!$A$3,'Tax_Share of Price'!$A$2:$A$22,0),MATCH('BFPaT-pretax-electricity'!I$1,'Tax_Share of Price'!$B$1:$AI$1,0)))</f>
        <v>1.8829448016864508E-5</v>
      </c>
      <c r="J2" s="35">
        <f>'Total Fuel Prices'!J5*(1-INDEX('Tax_Share of Price'!$B$2:$AI$22,MATCH('Total Fuel Prices'!$A$3,'Tax_Share of Price'!$A$2:$A$22,0),MATCH('BFPaT-pretax-electricity'!J$1,'Tax_Share of Price'!$B$1:$AI$1,0)))</f>
        <v>1.9228489723918711E-5</v>
      </c>
      <c r="K2" s="35">
        <f>'Total Fuel Prices'!K5*(1-INDEX('Tax_Share of Price'!$B$2:$AI$22,MATCH('Total Fuel Prices'!$A$3,'Tax_Share of Price'!$A$2:$A$22,0),MATCH('BFPaT-pretax-electricity'!K$1,'Tax_Share of Price'!$B$1:$AI$1,0)))</f>
        <v>1.9558364201750191E-5</v>
      </c>
      <c r="L2" s="35">
        <f>'Total Fuel Prices'!L5*(1-INDEX('Tax_Share of Price'!$B$2:$AI$22,MATCH('Total Fuel Prices'!$A$3,'Tax_Share of Price'!$A$2:$A$22,0),MATCH('BFPaT-pretax-electricity'!L$1,'Tax_Share of Price'!$B$1:$AI$1,0)))</f>
        <v>1.9702019216289708E-5</v>
      </c>
      <c r="M2" s="35">
        <f>'Total Fuel Prices'!M5*(1-INDEX('Tax_Share of Price'!$B$2:$AI$22,MATCH('Total Fuel Prices'!$A$3,'Tax_Share of Price'!$A$2:$A$22,0),MATCH('BFPaT-pretax-electricity'!M$1,'Tax_Share of Price'!$B$1:$AI$1,0)))</f>
        <v>1.9675416435819426E-5</v>
      </c>
      <c r="N2" s="35">
        <f>'Total Fuel Prices'!N5*(1-INDEX('Tax_Share of Price'!$B$2:$AI$22,MATCH('Total Fuel Prices'!$A$3,'Tax_Share of Price'!$A$2:$A$22,0),MATCH('BFPaT-pretax-electricity'!N$1,'Tax_Share of Price'!$B$1:$AI$1,0)))</f>
        <v>1.9606249206596699E-5</v>
      </c>
      <c r="O2" s="35">
        <f>'Total Fuel Prices'!O5*(1-INDEX('Tax_Share of Price'!$B$2:$AI$22,MATCH('Total Fuel Prices'!$A$3,'Tax_Share of Price'!$A$2:$A$22,0),MATCH('BFPaT-pretax-electricity'!O$1,'Tax_Share of Price'!$B$1:$AI$1,0)))</f>
        <v>1.9526440865185855E-5</v>
      </c>
      <c r="P2" s="35">
        <f>'Total Fuel Prices'!P5*(1-INDEX('Tax_Share of Price'!$B$2:$AI$22,MATCH('Total Fuel Prices'!$A$3,'Tax_Share of Price'!$A$2:$A$22,0),MATCH('BFPaT-pretax-electricity'!P$1,'Tax_Share of Price'!$B$1:$AI$1,0)))</f>
        <v>1.9499838084715573E-5</v>
      </c>
      <c r="Q2" s="35">
        <f>'Total Fuel Prices'!Q5*(1-INDEX('Tax_Share of Price'!$B$2:$AI$22,MATCH('Total Fuel Prices'!$A$3,'Tax_Share of Price'!$A$2:$A$22,0),MATCH('BFPaT-pretax-electricity'!Q$1,'Tax_Share of Price'!$B$1:$AI$1,0)))</f>
        <v>1.9489196972527467E-5</v>
      </c>
      <c r="R2" s="35">
        <f>'Total Fuel Prices'!R5*(1-INDEX('Tax_Share of Price'!$B$2:$AI$22,MATCH('Total Fuel Prices'!$A$3,'Tax_Share of Price'!$A$2:$A$22,0),MATCH('BFPaT-pretax-electricity'!R$1,'Tax_Share of Price'!$B$1:$AI$1,0)))</f>
        <v>1.9595608094408582E-5</v>
      </c>
      <c r="S2" s="35">
        <f>'Total Fuel Prices'!S5*(1-INDEX('Tax_Share of Price'!$B$2:$AI$22,MATCH('Total Fuel Prices'!$A$3,'Tax_Share of Price'!$A$2:$A$22,0),MATCH('BFPaT-pretax-electricity'!S$1,'Tax_Share of Price'!$B$1:$AI$1,0)))</f>
        <v>1.9638172543161031E-5</v>
      </c>
      <c r="T2" s="35">
        <f>'Total Fuel Prices'!T5*(1-INDEX('Tax_Share of Price'!$B$2:$AI$22,MATCH('Total Fuel Prices'!$A$3,'Tax_Share of Price'!$A$2:$A$22,0),MATCH('BFPaT-pretax-electricity'!T$1,'Tax_Share of Price'!$B$1:$AI$1,0)))</f>
        <v>1.9457273635963125E-5</v>
      </c>
      <c r="U2" s="35">
        <f>'Total Fuel Prices'!U5*(1-INDEX('Tax_Share of Price'!$B$2:$AI$22,MATCH('Total Fuel Prices'!$A$3,'Tax_Share of Price'!$A$2:$A$22,0),MATCH('BFPaT-pretax-electricity'!U$1,'Tax_Share of Price'!$B$1:$AI$1,0)))</f>
        <v>1.9313618621423608E-5</v>
      </c>
      <c r="V2" s="35">
        <f>'Total Fuel Prices'!V5*(1-INDEX('Tax_Share of Price'!$B$2:$AI$22,MATCH('Total Fuel Prices'!$A$3,'Tax_Share of Price'!$A$2:$A$22,0),MATCH('BFPaT-pretax-electricity'!V$1,'Tax_Share of Price'!$B$1:$AI$1,0)))</f>
        <v>1.9228489723918711E-5</v>
      </c>
      <c r="W2" s="35">
        <f>'Total Fuel Prices'!W5*(1-INDEX('Tax_Share of Price'!$B$2:$AI$22,MATCH('Total Fuel Prices'!$A$3,'Tax_Share of Price'!$A$2:$A$22,0),MATCH('BFPaT-pretax-electricity'!W$1,'Tax_Share of Price'!$B$1:$AI$1,0)))</f>
        <v>1.9169963606884097E-5</v>
      </c>
      <c r="X2" s="35">
        <f>'Total Fuel Prices'!X5*(1-INDEX('Tax_Share of Price'!$B$2:$AI$22,MATCH('Total Fuel Prices'!$A$3,'Tax_Share of Price'!$A$2:$A$22,0),MATCH('BFPaT-pretax-electricity'!X$1,'Tax_Share of Price'!$B$1:$AI$1,0)))</f>
        <v>1.9063552485002972E-5</v>
      </c>
      <c r="Y2" s="35">
        <f>'Total Fuel Prices'!Y5*(1-INDEX('Tax_Share of Price'!$B$2:$AI$22,MATCH('Total Fuel Prices'!$A$3,'Tax_Share of Price'!$A$2:$A$22,0),MATCH('BFPaT-pretax-electricity'!Y$1,'Tax_Share of Price'!$B$1:$AI$1,0)))</f>
        <v>1.894650025093374E-5</v>
      </c>
      <c r="Z2" s="35">
        <f>'Total Fuel Prices'!Z5*(1-INDEX('Tax_Share of Price'!$B$2:$AI$22,MATCH('Total Fuel Prices'!$A$3,'Tax_Share of Price'!$A$2:$A$22,0),MATCH('BFPaT-pretax-electricity'!Z$1,'Tax_Share of Price'!$B$1:$AI$1,0)))</f>
        <v>1.8845409685146678E-5</v>
      </c>
      <c r="AA2" s="35">
        <f>'Total Fuel Prices'!AA5*(1-INDEX('Tax_Share of Price'!$B$2:$AI$22,MATCH('Total Fuel Prices'!$A$3,'Tax_Share of Price'!$A$2:$A$22,0),MATCH('BFPaT-pretax-electricity'!AA$1,'Tax_Share of Price'!$B$1:$AI$1,0)))</f>
        <v>1.8754960231547721E-5</v>
      </c>
      <c r="AB2" s="35">
        <f>'Total Fuel Prices'!AB5*(1-INDEX('Tax_Share of Price'!$B$2:$AI$22,MATCH('Total Fuel Prices'!$A$3,'Tax_Share of Price'!$A$2:$A$22,0),MATCH('BFPaT-pretax-electricity'!AB$1,'Tax_Share of Price'!$B$1:$AI$1,0)))</f>
        <v>1.8611305217008208E-5</v>
      </c>
      <c r="AC2" s="35">
        <f>'Total Fuel Prices'!AC5*(1-INDEX('Tax_Share of Price'!$B$2:$AI$22,MATCH('Total Fuel Prices'!$A$3,'Tax_Share of Price'!$A$2:$A$22,0),MATCH('BFPaT-pretax-electricity'!AC$1,'Tax_Share of Price'!$B$1:$AI$1,0)))</f>
        <v>1.8520855763409255E-5</v>
      </c>
      <c r="AD2" s="35">
        <f>'Total Fuel Prices'!AD5*(1-INDEX('Tax_Share of Price'!$B$2:$AI$22,MATCH('Total Fuel Prices'!$A$3,'Tax_Share of Price'!$A$2:$A$22,0),MATCH('BFPaT-pretax-electricity'!AD$1,'Tax_Share of Price'!$B$1:$AI$1,0)))</f>
        <v>1.8451688534186524E-5</v>
      </c>
      <c r="AE2" s="35">
        <f>'Total Fuel Prices'!AE5*(1-INDEX('Tax_Share of Price'!$B$2:$AI$22,MATCH('Total Fuel Prices'!$A$3,'Tax_Share of Price'!$A$2:$A$22,0),MATCH('BFPaT-pretax-electricity'!AE$1,'Tax_Share of Price'!$B$1:$AI$1,0)))</f>
        <v>1.8382521304963797E-5</v>
      </c>
      <c r="AF2" s="35">
        <f>'Total Fuel Prices'!AF5*(1-INDEX('Tax_Share of Price'!$B$2:$AI$22,MATCH('Total Fuel Prices'!$A$3,'Tax_Share of Price'!$A$2:$A$22,0),MATCH('BFPaT-pretax-electricity'!AF$1,'Tax_Share of Price'!$B$1:$AI$1,0)))</f>
        <v>1.8313354075741067E-5</v>
      </c>
      <c r="AG2" s="35">
        <f>'Total Fuel Prices'!AG5*(1-INDEX('Tax_Share of Price'!$B$2:$AI$22,MATCH('Total Fuel Prices'!$A$3,'Tax_Share of Price'!$A$2:$A$22,0),MATCH('BFPaT-pretax-electricity'!AG$1,'Tax_Share of Price'!$B$1:$AI$1,0)))</f>
        <v>1.8228225178236167E-5</v>
      </c>
      <c r="AH2" s="35">
        <f>'Total Fuel Prices'!AH5*(1-INDEX('Tax_Share of Price'!$B$2:$AI$22,MATCH('Total Fuel Prices'!$A$3,'Tax_Share of Price'!$A$2:$A$22,0),MATCH('BFPaT-pretax-electricity'!AH$1,'Tax_Share of Price'!$B$1:$AI$1,0)))</f>
        <v>1.8095211275884763E-5</v>
      </c>
      <c r="AI2" s="35">
        <f>'Total Fuel Prices'!AI5*(1-INDEX('Tax_Share of Price'!$B$2:$AI$22,MATCH('Total Fuel Prices'!$A$3,'Tax_Share of Price'!$A$2:$A$22,0),MATCH('BFPaT-pretax-electricity'!AI$1,'Tax_Share of Price'!$B$1:$AI$1,0)))</f>
        <v>1.7972838485721478E-5</v>
      </c>
      <c r="AJ2" s="11"/>
      <c r="AK2" s="11"/>
    </row>
    <row r="3" spans="1:37" x14ac:dyDescent="0.45">
      <c r="A3" s="2" t="s">
        <v>271</v>
      </c>
      <c r="B3" s="35">
        <f>'Total Fuel Prices'!B6*(1-INDEX('Tax_Share of Price'!$B$2:$AI$22,MATCH('Total Fuel Prices'!$A$3,'Tax_Share of Price'!$A$2:$A$22,0),MATCH('BFPaT-pretax-electricity'!B$1,'Tax_Share of Price'!$B$1:$AI$1,0)))</f>
        <v>0</v>
      </c>
      <c r="C3" s="35">
        <f>'Total Fuel Prices'!C6*(1-INDEX('Tax_Share of Price'!$B$2:$AI$22,MATCH('Total Fuel Prices'!$A$3,'Tax_Share of Price'!$A$2:$A$22,0),MATCH('BFPaT-pretax-electricity'!C$1,'Tax_Share of Price'!$B$1:$AI$1,0)))</f>
        <v>0</v>
      </c>
      <c r="D3" s="35">
        <f>'Total Fuel Prices'!D6*(1-INDEX('Tax_Share of Price'!$B$2:$AI$22,MATCH('Total Fuel Prices'!$A$3,'Tax_Share of Price'!$A$2:$A$22,0),MATCH('BFPaT-pretax-electricity'!D$1,'Tax_Share of Price'!$B$1:$AI$1,0)))</f>
        <v>0</v>
      </c>
      <c r="E3" s="35">
        <f>'Total Fuel Prices'!E6*(1-INDEX('Tax_Share of Price'!$B$2:$AI$22,MATCH('Total Fuel Prices'!$A$3,'Tax_Share of Price'!$A$2:$A$22,0),MATCH('BFPaT-pretax-electricity'!E$1,'Tax_Share of Price'!$B$1:$AI$1,0)))</f>
        <v>0</v>
      </c>
      <c r="F3" s="35">
        <f>'Total Fuel Prices'!F6*(1-INDEX('Tax_Share of Price'!$B$2:$AI$22,MATCH('Total Fuel Prices'!$A$3,'Tax_Share of Price'!$A$2:$A$22,0),MATCH('BFPaT-pretax-electricity'!F$1,'Tax_Share of Price'!$B$1:$AI$1,0)))</f>
        <v>0</v>
      </c>
      <c r="G3" s="35">
        <f>'Total Fuel Prices'!G6*(1-INDEX('Tax_Share of Price'!$B$2:$AI$22,MATCH('Total Fuel Prices'!$A$3,'Tax_Share of Price'!$A$2:$A$22,0),MATCH('BFPaT-pretax-electricity'!G$1,'Tax_Share of Price'!$B$1:$AI$1,0)))</f>
        <v>0</v>
      </c>
      <c r="H3" s="35">
        <f>'Total Fuel Prices'!H6*(1-INDEX('Tax_Share of Price'!$B$2:$AI$22,MATCH('Total Fuel Prices'!$A$3,'Tax_Share of Price'!$A$2:$A$22,0),MATCH('BFPaT-pretax-electricity'!H$1,'Tax_Share of Price'!$B$1:$AI$1,0)))</f>
        <v>0</v>
      </c>
      <c r="I3" s="35">
        <f>'Total Fuel Prices'!I6*(1-INDEX('Tax_Share of Price'!$B$2:$AI$22,MATCH('Total Fuel Prices'!$A$3,'Tax_Share of Price'!$A$2:$A$22,0),MATCH('BFPaT-pretax-electricity'!I$1,'Tax_Share of Price'!$B$1:$AI$1,0)))</f>
        <v>0</v>
      </c>
      <c r="J3" s="35">
        <f>'Total Fuel Prices'!J6*(1-INDEX('Tax_Share of Price'!$B$2:$AI$22,MATCH('Total Fuel Prices'!$A$3,'Tax_Share of Price'!$A$2:$A$22,0),MATCH('BFPaT-pretax-electricity'!J$1,'Tax_Share of Price'!$B$1:$AI$1,0)))</f>
        <v>0</v>
      </c>
      <c r="K3" s="35">
        <f>'Total Fuel Prices'!K6*(1-INDEX('Tax_Share of Price'!$B$2:$AI$22,MATCH('Total Fuel Prices'!$A$3,'Tax_Share of Price'!$A$2:$A$22,0),MATCH('BFPaT-pretax-electricity'!K$1,'Tax_Share of Price'!$B$1:$AI$1,0)))</f>
        <v>0</v>
      </c>
      <c r="L3" s="35">
        <f>'Total Fuel Prices'!L6*(1-INDEX('Tax_Share of Price'!$B$2:$AI$22,MATCH('Total Fuel Prices'!$A$3,'Tax_Share of Price'!$A$2:$A$22,0),MATCH('BFPaT-pretax-electricity'!L$1,'Tax_Share of Price'!$B$1:$AI$1,0)))</f>
        <v>0</v>
      </c>
      <c r="M3" s="35">
        <f>'Total Fuel Prices'!M6*(1-INDEX('Tax_Share of Price'!$B$2:$AI$22,MATCH('Total Fuel Prices'!$A$3,'Tax_Share of Price'!$A$2:$A$22,0),MATCH('BFPaT-pretax-electricity'!M$1,'Tax_Share of Price'!$B$1:$AI$1,0)))</f>
        <v>0</v>
      </c>
      <c r="N3" s="35">
        <f>'Total Fuel Prices'!N6*(1-INDEX('Tax_Share of Price'!$B$2:$AI$22,MATCH('Total Fuel Prices'!$A$3,'Tax_Share of Price'!$A$2:$A$22,0),MATCH('BFPaT-pretax-electricity'!N$1,'Tax_Share of Price'!$B$1:$AI$1,0)))</f>
        <v>0</v>
      </c>
      <c r="O3" s="35">
        <f>'Total Fuel Prices'!O6*(1-INDEX('Tax_Share of Price'!$B$2:$AI$22,MATCH('Total Fuel Prices'!$A$3,'Tax_Share of Price'!$A$2:$A$22,0),MATCH('BFPaT-pretax-electricity'!O$1,'Tax_Share of Price'!$B$1:$AI$1,0)))</f>
        <v>0</v>
      </c>
      <c r="P3" s="35">
        <f>'Total Fuel Prices'!P6*(1-INDEX('Tax_Share of Price'!$B$2:$AI$22,MATCH('Total Fuel Prices'!$A$3,'Tax_Share of Price'!$A$2:$A$22,0),MATCH('BFPaT-pretax-electricity'!P$1,'Tax_Share of Price'!$B$1:$AI$1,0)))</f>
        <v>0</v>
      </c>
      <c r="Q3" s="35">
        <f>'Total Fuel Prices'!Q6*(1-INDEX('Tax_Share of Price'!$B$2:$AI$22,MATCH('Total Fuel Prices'!$A$3,'Tax_Share of Price'!$A$2:$A$22,0),MATCH('BFPaT-pretax-electricity'!Q$1,'Tax_Share of Price'!$B$1:$AI$1,0)))</f>
        <v>0</v>
      </c>
      <c r="R3" s="35">
        <f>'Total Fuel Prices'!R6*(1-INDEX('Tax_Share of Price'!$B$2:$AI$22,MATCH('Total Fuel Prices'!$A$3,'Tax_Share of Price'!$A$2:$A$22,0),MATCH('BFPaT-pretax-electricity'!R$1,'Tax_Share of Price'!$B$1:$AI$1,0)))</f>
        <v>0</v>
      </c>
      <c r="S3" s="35">
        <f>'Total Fuel Prices'!S6*(1-INDEX('Tax_Share of Price'!$B$2:$AI$22,MATCH('Total Fuel Prices'!$A$3,'Tax_Share of Price'!$A$2:$A$22,0),MATCH('BFPaT-pretax-electricity'!S$1,'Tax_Share of Price'!$B$1:$AI$1,0)))</f>
        <v>0</v>
      </c>
      <c r="T3" s="35">
        <f>'Total Fuel Prices'!T6*(1-INDEX('Tax_Share of Price'!$B$2:$AI$22,MATCH('Total Fuel Prices'!$A$3,'Tax_Share of Price'!$A$2:$A$22,0),MATCH('BFPaT-pretax-electricity'!T$1,'Tax_Share of Price'!$B$1:$AI$1,0)))</f>
        <v>0</v>
      </c>
      <c r="U3" s="35">
        <f>'Total Fuel Prices'!U6*(1-INDEX('Tax_Share of Price'!$B$2:$AI$22,MATCH('Total Fuel Prices'!$A$3,'Tax_Share of Price'!$A$2:$A$22,0),MATCH('BFPaT-pretax-electricity'!U$1,'Tax_Share of Price'!$B$1:$AI$1,0)))</f>
        <v>0</v>
      </c>
      <c r="V3" s="35">
        <f>'Total Fuel Prices'!V6*(1-INDEX('Tax_Share of Price'!$B$2:$AI$22,MATCH('Total Fuel Prices'!$A$3,'Tax_Share of Price'!$A$2:$A$22,0),MATCH('BFPaT-pretax-electricity'!V$1,'Tax_Share of Price'!$B$1:$AI$1,0)))</f>
        <v>0</v>
      </c>
      <c r="W3" s="35">
        <f>'Total Fuel Prices'!W6*(1-INDEX('Tax_Share of Price'!$B$2:$AI$22,MATCH('Total Fuel Prices'!$A$3,'Tax_Share of Price'!$A$2:$A$22,0),MATCH('BFPaT-pretax-electricity'!W$1,'Tax_Share of Price'!$B$1:$AI$1,0)))</f>
        <v>0</v>
      </c>
      <c r="X3" s="35">
        <f>'Total Fuel Prices'!X6*(1-INDEX('Tax_Share of Price'!$B$2:$AI$22,MATCH('Total Fuel Prices'!$A$3,'Tax_Share of Price'!$A$2:$A$22,0),MATCH('BFPaT-pretax-electricity'!X$1,'Tax_Share of Price'!$B$1:$AI$1,0)))</f>
        <v>0</v>
      </c>
      <c r="Y3" s="35">
        <f>'Total Fuel Prices'!Y6*(1-INDEX('Tax_Share of Price'!$B$2:$AI$22,MATCH('Total Fuel Prices'!$A$3,'Tax_Share of Price'!$A$2:$A$22,0),MATCH('BFPaT-pretax-electricity'!Y$1,'Tax_Share of Price'!$B$1:$AI$1,0)))</f>
        <v>0</v>
      </c>
      <c r="Z3" s="35">
        <f>'Total Fuel Prices'!Z6*(1-INDEX('Tax_Share of Price'!$B$2:$AI$22,MATCH('Total Fuel Prices'!$A$3,'Tax_Share of Price'!$A$2:$A$22,0),MATCH('BFPaT-pretax-electricity'!Z$1,'Tax_Share of Price'!$B$1:$AI$1,0)))</f>
        <v>0</v>
      </c>
      <c r="AA3" s="35">
        <f>'Total Fuel Prices'!AA6*(1-INDEX('Tax_Share of Price'!$B$2:$AI$22,MATCH('Total Fuel Prices'!$A$3,'Tax_Share of Price'!$A$2:$A$22,0),MATCH('BFPaT-pretax-electricity'!AA$1,'Tax_Share of Price'!$B$1:$AI$1,0)))</f>
        <v>0</v>
      </c>
      <c r="AB3" s="35">
        <f>'Total Fuel Prices'!AB6*(1-INDEX('Tax_Share of Price'!$B$2:$AI$22,MATCH('Total Fuel Prices'!$A$3,'Tax_Share of Price'!$A$2:$A$22,0),MATCH('BFPaT-pretax-electricity'!AB$1,'Tax_Share of Price'!$B$1:$AI$1,0)))</f>
        <v>0</v>
      </c>
      <c r="AC3" s="35">
        <f>'Total Fuel Prices'!AC6*(1-INDEX('Tax_Share of Price'!$B$2:$AI$22,MATCH('Total Fuel Prices'!$A$3,'Tax_Share of Price'!$A$2:$A$22,0),MATCH('BFPaT-pretax-electricity'!AC$1,'Tax_Share of Price'!$B$1:$AI$1,0)))</f>
        <v>0</v>
      </c>
      <c r="AD3" s="35">
        <f>'Total Fuel Prices'!AD6*(1-INDEX('Tax_Share of Price'!$B$2:$AI$22,MATCH('Total Fuel Prices'!$A$3,'Tax_Share of Price'!$A$2:$A$22,0),MATCH('BFPaT-pretax-electricity'!AD$1,'Tax_Share of Price'!$B$1:$AI$1,0)))</f>
        <v>0</v>
      </c>
      <c r="AE3" s="35">
        <f>'Total Fuel Prices'!AE6*(1-INDEX('Tax_Share of Price'!$B$2:$AI$22,MATCH('Total Fuel Prices'!$A$3,'Tax_Share of Price'!$A$2:$A$22,0),MATCH('BFPaT-pretax-electricity'!AE$1,'Tax_Share of Price'!$B$1:$AI$1,0)))</f>
        <v>0</v>
      </c>
      <c r="AF3" s="35">
        <f>'Total Fuel Prices'!AF6*(1-INDEX('Tax_Share of Price'!$B$2:$AI$22,MATCH('Total Fuel Prices'!$A$3,'Tax_Share of Price'!$A$2:$A$22,0),MATCH('BFPaT-pretax-electricity'!AF$1,'Tax_Share of Price'!$B$1:$AI$1,0)))</f>
        <v>0</v>
      </c>
      <c r="AG3" s="35">
        <f>'Total Fuel Prices'!AG6*(1-INDEX('Tax_Share of Price'!$B$2:$AI$22,MATCH('Total Fuel Prices'!$A$3,'Tax_Share of Price'!$A$2:$A$22,0),MATCH('BFPaT-pretax-electricity'!AG$1,'Tax_Share of Price'!$B$1:$AI$1,0)))</f>
        <v>0</v>
      </c>
      <c r="AH3" s="35">
        <f>'Total Fuel Prices'!AH6*(1-INDEX('Tax_Share of Price'!$B$2:$AI$22,MATCH('Total Fuel Prices'!$A$3,'Tax_Share of Price'!$A$2:$A$22,0),MATCH('BFPaT-pretax-electricity'!AH$1,'Tax_Share of Price'!$B$1:$AI$1,0)))</f>
        <v>0</v>
      </c>
      <c r="AI3" s="35">
        <f>'Total Fuel Prices'!AI6*(1-INDEX('Tax_Share of Price'!$B$2:$AI$22,MATCH('Total Fuel Prices'!$A$3,'Tax_Share of Price'!$A$2:$A$22,0),MATCH('BFPaT-pretax-electricity'!AI$1,'Tax_Share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Prices'!B7*(1-INDEX('Tax_Share of Price'!$B$2:$AI$22,MATCH('Total Fuel Prices'!$A$3,'Tax_Share of Price'!$A$2:$A$22,0),MATCH('BFPaT-pretax-electricity'!B$1,'Tax_Share of Price'!$B$1:$AI$1,0)))</f>
        <v>1.7690849012736503E-5</v>
      </c>
      <c r="C4" s="35">
        <f>'Total Fuel Prices'!C7*(1-INDEX('Tax_Share of Price'!$B$2:$AI$22,MATCH('Total Fuel Prices'!$A$3,'Tax_Share of Price'!$A$2:$A$22,0),MATCH('BFPaT-pretax-electricity'!C$1,'Tax_Share of Price'!$B$1:$AI$1,0)))</f>
        <v>1.7690849012736503E-5</v>
      </c>
      <c r="D4" s="35">
        <f>'Total Fuel Prices'!D7*(1-INDEX('Tax_Share of Price'!$B$2:$AI$22,MATCH('Total Fuel Prices'!$A$3,'Tax_Share of Price'!$A$2:$A$22,0),MATCH('BFPaT-pretax-electricity'!D$1,'Tax_Share of Price'!$B$1:$AI$1,0)))</f>
        <v>1.7924584424960937E-5</v>
      </c>
      <c r="E4" s="35">
        <f>'Total Fuel Prices'!E7*(1-INDEX('Tax_Share of Price'!$B$2:$AI$22,MATCH('Total Fuel Prices'!$A$3,'Tax_Share of Price'!$A$2:$A$22,0),MATCH('BFPaT-pretax-electricity'!E$1,'Tax_Share of Price'!$B$1:$AI$1,0)))</f>
        <v>1.7690849012736503E-5</v>
      </c>
      <c r="F4" s="35">
        <f>'Total Fuel Prices'!F7*(1-INDEX('Tax_Share of Price'!$B$2:$AI$22,MATCH('Total Fuel Prices'!$A$3,'Tax_Share of Price'!$A$2:$A$22,0),MATCH('BFPaT-pretax-electricity'!F$1,'Tax_Share of Price'!$B$1:$AI$1,0)))</f>
        <v>1.7783369280075342E-5</v>
      </c>
      <c r="G4" s="35">
        <f>'Total Fuel Prices'!G7*(1-INDEX('Tax_Share of Price'!$B$2:$AI$22,MATCH('Total Fuel Prices'!$A$3,'Tax_Share of Price'!$A$2:$A$22,0),MATCH('BFPaT-pretax-electricity'!G$1,'Tax_Share of Price'!$B$1:$AI$1,0)))</f>
        <v>1.7807716718848716E-5</v>
      </c>
      <c r="H4" s="35">
        <f>'Total Fuel Prices'!H7*(1-INDEX('Tax_Share of Price'!$B$2:$AI$22,MATCH('Total Fuel Prices'!$A$3,'Tax_Share of Price'!$A$2:$A$22,0),MATCH('BFPaT-pretax-electricity'!H$1,'Tax_Share of Price'!$B$1:$AI$1,0)))</f>
        <v>1.7905106473942231E-5</v>
      </c>
      <c r="I4" s="35">
        <f>'Total Fuel Prices'!I7*(1-INDEX('Tax_Share of Price'!$B$2:$AI$22,MATCH('Total Fuel Prices'!$A$3,'Tax_Share of Price'!$A$2:$A$22,0),MATCH('BFPaT-pretax-electricity'!I$1,'Tax_Share of Price'!$B$1:$AI$1,0)))</f>
        <v>1.8095016496374581E-5</v>
      </c>
      <c r="J4" s="35">
        <f>'Total Fuel Prices'!J7*(1-INDEX('Tax_Share of Price'!$B$2:$AI$22,MATCH('Total Fuel Prices'!$A$3,'Tax_Share of Price'!$A$2:$A$22,0),MATCH('BFPaT-pretax-electricity'!J$1,'Tax_Share of Price'!$B$1:$AI$1,0)))</f>
        <v>1.8353099347372389E-5</v>
      </c>
      <c r="K4" s="35">
        <f>'Total Fuel Prices'!K7*(1-INDEX('Tax_Share of Price'!$B$2:$AI$22,MATCH('Total Fuel Prices'!$A$3,'Tax_Share of Price'!$A$2:$A$22,0),MATCH('BFPaT-pretax-electricity'!K$1,'Tax_Share of Price'!$B$1:$AI$1,0)))</f>
        <v>1.8586834759596819E-5</v>
      </c>
      <c r="L4" s="35">
        <f>'Total Fuel Prices'!L7*(1-INDEX('Tax_Share of Price'!$B$2:$AI$22,MATCH('Total Fuel Prices'!$A$3,'Tax_Share of Price'!$A$2:$A$22,0),MATCH('BFPaT-pretax-electricity'!L$1,'Tax_Share of Price'!$B$1:$AI$1,0)))</f>
        <v>1.8713441441218386E-5</v>
      </c>
      <c r="M4" s="35">
        <f>'Total Fuel Prices'!M7*(1-INDEX('Tax_Share of Price'!$B$2:$AI$22,MATCH('Total Fuel Prices'!$A$3,'Tax_Share of Price'!$A$2:$A$22,0),MATCH('BFPaT-pretax-electricity'!M$1,'Tax_Share of Price'!$B$1:$AI$1,0)))</f>
        <v>1.8689094002445009E-5</v>
      </c>
      <c r="N4" s="35">
        <f>'Total Fuel Prices'!N7*(1-INDEX('Tax_Share of Price'!$B$2:$AI$22,MATCH('Total Fuel Prices'!$A$3,'Tax_Share of Price'!$A$2:$A$22,0),MATCH('BFPaT-pretax-electricity'!N$1,'Tax_Share of Price'!$B$1:$AI$1,0)))</f>
        <v>1.862579066163422E-5</v>
      </c>
      <c r="O4" s="35">
        <f>'Total Fuel Prices'!O7*(1-INDEX('Tax_Share of Price'!$B$2:$AI$22,MATCH('Total Fuel Prices'!$A$3,'Tax_Share of Price'!$A$2:$A$22,0),MATCH('BFPaT-pretax-electricity'!O$1,'Tax_Share of Price'!$B$1:$AI$1,0)))</f>
        <v>1.8635529637143574E-5</v>
      </c>
      <c r="P4" s="35">
        <f>'Total Fuel Prices'!P7*(1-INDEX('Tax_Share of Price'!$B$2:$AI$22,MATCH('Total Fuel Prices'!$A$3,'Tax_Share of Price'!$A$2:$A$22,0),MATCH('BFPaT-pretax-electricity'!P$1,'Tax_Share of Price'!$B$1:$AI$1,0)))</f>
        <v>1.8596573735106166E-5</v>
      </c>
      <c r="Q4" s="35">
        <f>'Total Fuel Prices'!Q7*(1-INDEX('Tax_Share of Price'!$B$2:$AI$22,MATCH('Total Fuel Prices'!$A$3,'Tax_Share of Price'!$A$2:$A$22,0),MATCH('BFPaT-pretax-electricity'!Q$1,'Tax_Share of Price'!$B$1:$AI$1,0)))</f>
        <v>1.855274834531409E-5</v>
      </c>
      <c r="R4" s="35">
        <f>'Total Fuel Prices'!R7*(1-INDEX('Tax_Share of Price'!$B$2:$AI$22,MATCH('Total Fuel Prices'!$A$3,'Tax_Share of Price'!$A$2:$A$22,0),MATCH('BFPaT-pretax-electricity'!R$1,'Tax_Share of Price'!$B$1:$AI$1,0)))</f>
        <v>1.8616051686124869E-5</v>
      </c>
      <c r="S4" s="35">
        <f>'Total Fuel Prices'!S7*(1-INDEX('Tax_Share of Price'!$B$2:$AI$22,MATCH('Total Fuel Prices'!$A$3,'Tax_Share of Price'!$A$2:$A$22,0),MATCH('BFPaT-pretax-electricity'!S$1,'Tax_Share of Price'!$B$1:$AI$1,0)))</f>
        <v>1.864039912489825E-5</v>
      </c>
      <c r="T4" s="35">
        <f>'Total Fuel Prices'!T7*(1-INDEX('Tax_Share of Price'!$B$2:$AI$22,MATCH('Total Fuel Prices'!$A$3,'Tax_Share of Price'!$A$2:$A$22,0),MATCH('BFPaT-pretax-electricity'!T$1,'Tax_Share of Price'!$B$1:$AI$1,0)))</f>
        <v>1.855274834531409E-5</v>
      </c>
      <c r="U4" s="35">
        <f>'Total Fuel Prices'!U7*(1-INDEX('Tax_Share of Price'!$B$2:$AI$22,MATCH('Total Fuel Prices'!$A$3,'Tax_Share of Price'!$A$2:$A$22,0),MATCH('BFPaT-pretax-electricity'!U$1,'Tax_Share of Price'!$B$1:$AI$1,0)))</f>
        <v>1.8499183980012655E-5</v>
      </c>
      <c r="V4" s="35">
        <f>'Total Fuel Prices'!V7*(1-INDEX('Tax_Share of Price'!$B$2:$AI$22,MATCH('Total Fuel Prices'!$A$3,'Tax_Share of Price'!$A$2:$A$22,0),MATCH('BFPaT-pretax-electricity'!V$1,'Tax_Share of Price'!$B$1:$AI$1,0)))</f>
        <v>1.8440750126956545E-5</v>
      </c>
      <c r="W4" s="35">
        <f>'Total Fuel Prices'!W7*(1-INDEX('Tax_Share of Price'!$B$2:$AI$22,MATCH('Total Fuel Prices'!$A$3,'Tax_Share of Price'!$A$2:$A$22,0),MATCH('BFPaT-pretax-electricity'!W$1,'Tax_Share of Price'!$B$1:$AI$1,0)))</f>
        <v>1.8460228077975251E-5</v>
      </c>
      <c r="X4" s="35">
        <f>'Total Fuel Prices'!X7*(1-INDEX('Tax_Share of Price'!$B$2:$AI$22,MATCH('Total Fuel Prices'!$A$3,'Tax_Share of Price'!$A$2:$A$22,0),MATCH('BFPaT-pretax-electricity'!X$1,'Tax_Share of Price'!$B$1:$AI$1,0)))</f>
        <v>1.8406663712673816E-5</v>
      </c>
      <c r="Y4" s="35">
        <f>'Total Fuel Prices'!Y7*(1-INDEX('Tax_Share of Price'!$B$2:$AI$22,MATCH('Total Fuel Prices'!$A$3,'Tax_Share of Price'!$A$2:$A$22,0),MATCH('BFPaT-pretax-electricity'!Y$1,'Tax_Share of Price'!$B$1:$AI$1,0)))</f>
        <v>1.8328751908599014E-5</v>
      </c>
      <c r="Z4" s="35">
        <f>'Total Fuel Prices'!Z7*(1-INDEX('Tax_Share of Price'!$B$2:$AI$22,MATCH('Total Fuel Prices'!$A$3,'Tax_Share of Price'!$A$2:$A$22,0),MATCH('BFPaT-pretax-electricity'!Z$1,'Tax_Share of Price'!$B$1:$AI$1,0)))</f>
        <v>1.8294665494316282E-5</v>
      </c>
      <c r="AA4" s="35">
        <f>'Total Fuel Prices'!AA7*(1-INDEX('Tax_Share of Price'!$B$2:$AI$22,MATCH('Total Fuel Prices'!$A$3,'Tax_Share of Price'!$A$2:$A$22,0),MATCH('BFPaT-pretax-electricity'!AA$1,'Tax_Share of Price'!$B$1:$AI$1,0)))</f>
        <v>1.8241101129014851E-5</v>
      </c>
      <c r="AB4" s="35">
        <f>'Total Fuel Prices'!AB7*(1-INDEX('Tax_Share of Price'!$B$2:$AI$22,MATCH('Total Fuel Prices'!$A$3,'Tax_Share of Price'!$A$2:$A$22,0),MATCH('BFPaT-pretax-electricity'!AB$1,'Tax_Share of Price'!$B$1:$AI$1,0)))</f>
        <v>1.8192406251468092E-5</v>
      </c>
      <c r="AC4" s="35">
        <f>'Total Fuel Prices'!AC7*(1-INDEX('Tax_Share of Price'!$B$2:$AI$22,MATCH('Total Fuel Prices'!$A$3,'Tax_Share of Price'!$A$2:$A$22,0),MATCH('BFPaT-pretax-electricity'!AC$1,'Tax_Share of Price'!$B$1:$AI$1,0)))</f>
        <v>1.818753676371342E-5</v>
      </c>
      <c r="AD4" s="35">
        <f>'Total Fuel Prices'!AD7*(1-INDEX('Tax_Share of Price'!$B$2:$AI$22,MATCH('Total Fuel Prices'!$A$3,'Tax_Share of Price'!$A$2:$A$22,0),MATCH('BFPaT-pretax-electricity'!AD$1,'Tax_Share of Price'!$B$1:$AI$1,0)))</f>
        <v>1.8153450349430691E-5</v>
      </c>
      <c r="AE4" s="35">
        <f>'Total Fuel Prices'!AE7*(1-INDEX('Tax_Share of Price'!$B$2:$AI$22,MATCH('Total Fuel Prices'!$A$3,'Tax_Share of Price'!$A$2:$A$22,0),MATCH('BFPaT-pretax-electricity'!AE$1,'Tax_Share of Price'!$B$1:$AI$1,0)))</f>
        <v>1.8095016496374581E-5</v>
      </c>
      <c r="AF4" s="35">
        <f>'Total Fuel Prices'!AF7*(1-INDEX('Tax_Share of Price'!$B$2:$AI$22,MATCH('Total Fuel Prices'!$A$3,'Tax_Share of Price'!$A$2:$A$22,0),MATCH('BFPaT-pretax-electricity'!AF$1,'Tax_Share of Price'!$B$1:$AI$1,0)))</f>
        <v>1.808527752086523E-5</v>
      </c>
      <c r="AG4" s="35">
        <f>'Total Fuel Prices'!AG7*(1-INDEX('Tax_Share of Price'!$B$2:$AI$22,MATCH('Total Fuel Prices'!$A$3,'Tax_Share of Price'!$A$2:$A$22,0),MATCH('BFPaT-pretax-electricity'!AG$1,'Tax_Share of Price'!$B$1:$AI$1,0)))</f>
        <v>1.8031713155563802E-5</v>
      </c>
      <c r="AH4" s="35">
        <f>'Total Fuel Prices'!AH7*(1-INDEX('Tax_Share of Price'!$B$2:$AI$22,MATCH('Total Fuel Prices'!$A$3,'Tax_Share of Price'!$A$2:$A$22,0),MATCH('BFPaT-pretax-electricity'!AH$1,'Tax_Share of Price'!$B$1:$AI$1,0)))</f>
        <v>1.7934323400470284E-5</v>
      </c>
      <c r="AI4" s="35">
        <f>'Total Fuel Prices'!AI7*(1-INDEX('Tax_Share of Price'!$B$2:$AI$22,MATCH('Total Fuel Prices'!$A$3,'Tax_Share of Price'!$A$2:$A$22,0),MATCH('BFPaT-pretax-electricity'!AI$1,'Tax_Share of Price'!$B$1:$AI$1,0)))</f>
        <v>1.7861281084150151E-5</v>
      </c>
      <c r="AJ4" s="11"/>
      <c r="AK4" s="11"/>
    </row>
    <row r="5" spans="1:37" x14ac:dyDescent="0.45">
      <c r="A5" s="2" t="s">
        <v>273</v>
      </c>
      <c r="B5" s="35">
        <f>'Total Fuel Prices'!B8*(1-INDEX('Tax_Share of Price'!$B$2:$AI$22,MATCH('Total Fuel Prices'!$A$3,'Tax_Share of Price'!$A$2:$A$22,0),MATCH('BFPaT-pretax-electricity'!B$1,'Tax_Share of Price'!$B$1:$AI$1,0)))</f>
        <v>2.5561773127618798E-5</v>
      </c>
      <c r="C5" s="35">
        <f>'Total Fuel Prices'!C8*(1-INDEX('Tax_Share of Price'!$B$2:$AI$22,MATCH('Total Fuel Prices'!$A$3,'Tax_Share of Price'!$A$2:$A$22,0),MATCH('BFPaT-pretax-electricity'!C$1,'Tax_Share of Price'!$B$1:$AI$1,0)))</f>
        <v>2.5561773127618798E-5</v>
      </c>
      <c r="D5" s="35">
        <f>'Total Fuel Prices'!D8*(1-INDEX('Tax_Share of Price'!$B$2:$AI$22,MATCH('Total Fuel Prices'!$A$3,'Tax_Share of Price'!$A$2:$A$22,0),MATCH('BFPaT-pretax-electricity'!D$1,'Tax_Share of Price'!$B$1:$AI$1,0)))</f>
        <v>2.6077745384662062E-5</v>
      </c>
      <c r="E5" s="35">
        <f>'Total Fuel Prices'!E8*(1-INDEX('Tax_Share of Price'!$B$2:$AI$22,MATCH('Total Fuel Prices'!$A$3,'Tax_Share of Price'!$A$2:$A$22,0),MATCH('BFPaT-pretax-electricity'!E$1,'Tax_Share of Price'!$B$1:$AI$1,0)))</f>
        <v>2.5561773127618798E-5</v>
      </c>
      <c r="F5" s="35">
        <f>'Total Fuel Prices'!F8*(1-INDEX('Tax_Share of Price'!$B$2:$AI$22,MATCH('Total Fuel Prices'!$A$3,'Tax_Share of Price'!$A$2:$A$22,0),MATCH('BFPaT-pretax-electricity'!F$1,'Tax_Share of Price'!$B$1:$AI$1,0)))</f>
        <v>2.5308016279892601E-5</v>
      </c>
      <c r="G5" s="35">
        <f>'Total Fuel Prices'!G8*(1-INDEX('Tax_Share of Price'!$B$2:$AI$22,MATCH('Total Fuel Prices'!$A$3,'Tax_Share of Price'!$A$2:$A$22,0),MATCH('BFPaT-pretax-electricity'!G$1,'Tax_Share of Price'!$B$1:$AI$1,0)))</f>
        <v>2.5265723471938238E-5</v>
      </c>
      <c r="H5" s="35">
        <f>'Total Fuel Prices'!H8*(1-INDEX('Tax_Share of Price'!$B$2:$AI$22,MATCH('Total Fuel Prices'!$A$3,'Tax_Share of Price'!$A$2:$A$22,0),MATCH('BFPaT-pretax-electricity'!H$1,'Tax_Share of Price'!$B$1:$AI$1,0)))</f>
        <v>2.5240347787165619E-5</v>
      </c>
      <c r="I5" s="35">
        <f>'Total Fuel Prices'!I8*(1-INDEX('Tax_Share of Price'!$B$2:$AI$22,MATCH('Total Fuel Prices'!$A$3,'Tax_Share of Price'!$A$2:$A$22,0),MATCH('BFPaT-pretax-electricity'!I$1,'Tax_Share of Price'!$B$1:$AI$1,0)))</f>
        <v>2.5384143334210464E-5</v>
      </c>
      <c r="J5" s="35">
        <f>'Total Fuel Prices'!J8*(1-INDEX('Tax_Share of Price'!$B$2:$AI$22,MATCH('Total Fuel Prices'!$A$3,'Tax_Share of Price'!$A$2:$A$22,0),MATCH('BFPaT-pretax-electricity'!J$1,'Tax_Share of Price'!$B$1:$AI$1,0)))</f>
        <v>2.5747861482618009E-5</v>
      </c>
      <c r="K5" s="35">
        <f>'Total Fuel Prices'!K8*(1-INDEX('Tax_Share of Price'!$B$2:$AI$22,MATCH('Total Fuel Prices'!$A$3,'Tax_Share of Price'!$A$2:$A$22,0),MATCH('BFPaT-pretax-electricity'!K$1,'Tax_Share of Price'!$B$1:$AI$1,0)))</f>
        <v>2.6060828261480314E-5</v>
      </c>
      <c r="L5" s="35">
        <f>'Total Fuel Prices'!L8*(1-INDEX('Tax_Share of Price'!$B$2:$AI$22,MATCH('Total Fuel Prices'!$A$3,'Tax_Share of Price'!$A$2:$A$22,0),MATCH('BFPaT-pretax-electricity'!L$1,'Tax_Share of Price'!$B$1:$AI$1,0)))</f>
        <v>2.6170789562161673E-5</v>
      </c>
      <c r="M5" s="35">
        <f>'Total Fuel Prices'!M8*(1-INDEX('Tax_Share of Price'!$B$2:$AI$22,MATCH('Total Fuel Prices'!$A$3,'Tax_Share of Price'!$A$2:$A$22,0),MATCH('BFPaT-pretax-electricity'!M$1,'Tax_Share of Price'!$B$1:$AI$1,0)))</f>
        <v>2.601007689193508E-5</v>
      </c>
      <c r="N5" s="35">
        <f>'Total Fuel Prices'!N8*(1-INDEX('Tax_Share of Price'!$B$2:$AI$22,MATCH('Total Fuel Prices'!$A$3,'Tax_Share of Price'!$A$2:$A$22,0),MATCH('BFPaT-pretax-electricity'!N$1,'Tax_Share of Price'!$B$1:$AI$1,0)))</f>
        <v>2.5790154290572376E-5</v>
      </c>
      <c r="O5" s="35">
        <f>'Total Fuel Prices'!O8*(1-INDEX('Tax_Share of Price'!$B$2:$AI$22,MATCH('Total Fuel Prices'!$A$3,'Tax_Share of Price'!$A$2:$A$22,0),MATCH('BFPaT-pretax-electricity'!O$1,'Tax_Share of Price'!$B$1:$AI$1,0)))</f>
        <v>2.5739402921027138E-5</v>
      </c>
      <c r="P5" s="35">
        <f>'Total Fuel Prices'!P8*(1-INDEX('Tax_Share of Price'!$B$2:$AI$22,MATCH('Total Fuel Prices'!$A$3,'Tax_Share of Price'!$A$2:$A$22,0),MATCH('BFPaT-pretax-electricity'!P$1,'Tax_Share of Price'!$B$1:$AI$1,0)))</f>
        <v>2.558714881239142E-5</v>
      </c>
      <c r="Q5" s="35">
        <f>'Total Fuel Prices'!Q8*(1-INDEX('Tax_Share of Price'!$B$2:$AI$22,MATCH('Total Fuel Prices'!$A$3,'Tax_Share of Price'!$A$2:$A$22,0),MATCH('BFPaT-pretax-electricity'!Q$1,'Tax_Share of Price'!$B$1:$AI$1,0)))</f>
        <v>2.5375684772619586E-5</v>
      </c>
      <c r="R5" s="35">
        <f>'Total Fuel Prices'!R8*(1-INDEX('Tax_Share of Price'!$B$2:$AI$22,MATCH('Total Fuel Prices'!$A$3,'Tax_Share of Price'!$A$2:$A$22,0),MATCH('BFPaT-pretax-electricity'!R$1,'Tax_Share of Price'!$B$1:$AI$1,0)))</f>
        <v>2.5451811826937446E-5</v>
      </c>
      <c r="S5" s="35">
        <f>'Total Fuel Prices'!S8*(1-INDEX('Tax_Share of Price'!$B$2:$AI$22,MATCH('Total Fuel Prices'!$A$3,'Tax_Share of Price'!$A$2:$A$22,0),MATCH('BFPaT-pretax-electricity'!S$1,'Tax_Share of Price'!$B$1:$AI$1,0)))</f>
        <v>2.5434894703755701E-5</v>
      </c>
      <c r="T5" s="35">
        <f>'Total Fuel Prices'!T8*(1-INDEX('Tax_Share of Price'!$B$2:$AI$22,MATCH('Total Fuel Prices'!$A$3,'Tax_Share of Price'!$A$2:$A$22,0),MATCH('BFPaT-pretax-electricity'!T$1,'Tax_Share of Price'!$B$1:$AI$1,0)))</f>
        <v>2.5231889225574741E-5</v>
      </c>
      <c r="U5" s="35">
        <f>'Total Fuel Prices'!U8*(1-INDEX('Tax_Share of Price'!$B$2:$AI$22,MATCH('Total Fuel Prices'!$A$3,'Tax_Share of Price'!$A$2:$A$22,0),MATCH('BFPaT-pretax-electricity'!U$1,'Tax_Share of Price'!$B$1:$AI$1,0)))</f>
        <v>2.5121927924893389E-5</v>
      </c>
      <c r="V5" s="35">
        <f>'Total Fuel Prices'!V8*(1-INDEX('Tax_Share of Price'!$B$2:$AI$22,MATCH('Total Fuel Prices'!$A$3,'Tax_Share of Price'!$A$2:$A$22,0),MATCH('BFPaT-pretax-electricity'!V$1,'Tax_Share of Price'!$B$1:$AI$1,0)))</f>
        <v>2.4986590939439419E-5</v>
      </c>
      <c r="W5" s="35">
        <f>'Total Fuel Prices'!W8*(1-INDEX('Tax_Share of Price'!$B$2:$AI$22,MATCH('Total Fuel Prices'!$A$3,'Tax_Share of Price'!$A$2:$A$22,0),MATCH('BFPaT-pretax-electricity'!W$1,'Tax_Share of Price'!$B$1:$AI$1,0)))</f>
        <v>2.5028883747393789E-5</v>
      </c>
      <c r="X5" s="35">
        <f>'Total Fuel Prices'!X8*(1-INDEX('Tax_Share of Price'!$B$2:$AI$22,MATCH('Total Fuel Prices'!$A$3,'Tax_Share of Price'!$A$2:$A$22,0),MATCH('BFPaT-pretax-electricity'!X$1,'Tax_Share of Price'!$B$1:$AI$1,0)))</f>
        <v>2.4918922446712437E-5</v>
      </c>
      <c r="Y5" s="35">
        <f>'Total Fuel Prices'!Y8*(1-INDEX('Tax_Share of Price'!$B$2:$AI$22,MATCH('Total Fuel Prices'!$A$3,'Tax_Share of Price'!$A$2:$A$22,0),MATCH('BFPaT-pretax-electricity'!Y$1,'Tax_Share of Price'!$B$1:$AI$1,0)))</f>
        <v>2.4732834091713225E-5</v>
      </c>
      <c r="Z5" s="35">
        <f>'Total Fuel Prices'!Z8*(1-INDEX('Tax_Share of Price'!$B$2:$AI$22,MATCH('Total Fuel Prices'!$A$3,'Tax_Share of Price'!$A$2:$A$22,0),MATCH('BFPaT-pretax-electricity'!Z$1,'Tax_Share of Price'!$B$1:$AI$1,0)))</f>
        <v>2.4682082722167988E-5</v>
      </c>
      <c r="AA5" s="35">
        <f>'Total Fuel Prices'!AA8*(1-INDEX('Tax_Share of Price'!$B$2:$AI$22,MATCH('Total Fuel Prices'!$A$3,'Tax_Share of Price'!$A$2:$A$22,0),MATCH('BFPaT-pretax-electricity'!AA$1,'Tax_Share of Price'!$B$1:$AI$1,0)))</f>
        <v>2.4614414229441003E-5</v>
      </c>
      <c r="AB5" s="35">
        <f>'Total Fuel Prices'!AB8*(1-INDEX('Tax_Share of Price'!$B$2:$AI$22,MATCH('Total Fuel Prices'!$A$3,'Tax_Share of Price'!$A$2:$A$22,0),MATCH('BFPaT-pretax-electricity'!AB$1,'Tax_Share of Price'!$B$1:$AI$1,0)))</f>
        <v>2.4479077243987029E-5</v>
      </c>
      <c r="AC5" s="35">
        <f>'Total Fuel Prices'!AC8*(1-INDEX('Tax_Share of Price'!$B$2:$AI$22,MATCH('Total Fuel Prices'!$A$3,'Tax_Share of Price'!$A$2:$A$22,0),MATCH('BFPaT-pretax-electricity'!AC$1,'Tax_Share of Price'!$B$1:$AI$1,0)))</f>
        <v>2.4462160120805284E-5</v>
      </c>
      <c r="AD5" s="35">
        <f>'Total Fuel Prices'!AD8*(1-INDEX('Tax_Share of Price'!$B$2:$AI$22,MATCH('Total Fuel Prices'!$A$3,'Tax_Share of Price'!$A$2:$A$22,0),MATCH('BFPaT-pretax-electricity'!AD$1,'Tax_Share of Price'!$B$1:$AI$1,0)))</f>
        <v>2.4377574504896554E-5</v>
      </c>
      <c r="AE5" s="35">
        <f>'Total Fuel Prices'!AE8*(1-INDEX('Tax_Share of Price'!$B$2:$AI$22,MATCH('Total Fuel Prices'!$A$3,'Tax_Share of Price'!$A$2:$A$22,0),MATCH('BFPaT-pretax-electricity'!AE$1,'Tax_Share of Price'!$B$1:$AI$1,0)))</f>
        <v>2.4267613204215202E-5</v>
      </c>
      <c r="AF5" s="35">
        <f>'Total Fuel Prices'!AF8*(1-INDEX('Tax_Share of Price'!$B$2:$AI$22,MATCH('Total Fuel Prices'!$A$3,'Tax_Share of Price'!$A$2:$A$22,0),MATCH('BFPaT-pretax-electricity'!AF$1,'Tax_Share of Price'!$B$1:$AI$1,0)))</f>
        <v>2.4259154642624324E-5</v>
      </c>
      <c r="AG5" s="35">
        <f>'Total Fuel Prices'!AG8*(1-INDEX('Tax_Share of Price'!$B$2:$AI$22,MATCH('Total Fuel Prices'!$A$3,'Tax_Share of Price'!$A$2:$A$22,0),MATCH('BFPaT-pretax-electricity'!AG$1,'Tax_Share of Price'!$B$1:$AI$1,0)))</f>
        <v>2.4157651903533846E-5</v>
      </c>
      <c r="AH5" s="35">
        <f>'Total Fuel Prices'!AH8*(1-INDEX('Tax_Share of Price'!$B$2:$AI$22,MATCH('Total Fuel Prices'!$A$3,'Tax_Share of Price'!$A$2:$A$22,0),MATCH('BFPaT-pretax-electricity'!AH$1,'Tax_Share of Price'!$B$1:$AI$1,0)))</f>
        <v>2.4013856356489005E-5</v>
      </c>
      <c r="AI5" s="35">
        <f>'Total Fuel Prices'!AI8*(1-INDEX('Tax_Share of Price'!$B$2:$AI$22,MATCH('Total Fuel Prices'!$A$3,'Tax_Share of Price'!$A$2:$A$22,0),MATCH('BFPaT-pretax-electricity'!AI$1,'Tax_Share of Price'!$B$1:$AI$1,0)))</f>
        <v>2.3912353617398527E-5</v>
      </c>
      <c r="AJ5" s="11"/>
      <c r="AK5" s="11"/>
    </row>
    <row r="6" spans="1:37" x14ac:dyDescent="0.45">
      <c r="A6" s="2" t="s">
        <v>274</v>
      </c>
      <c r="B6" s="35">
        <f>'Total Fuel Prices'!B9*(1-INDEX('Tax_Share of Price'!$B$2:$AI$22,MATCH('Total Fuel Prices'!$A$3,'Tax_Share of Price'!$A$2:$A$22,0),MATCH('BFPaT-pretax-electricity'!B$1,'Tax_Share of Price'!$B$1:$AI$1,0)))</f>
        <v>1.754948448438551E-5</v>
      </c>
      <c r="C6" s="35">
        <f>'Total Fuel Prices'!C9*(1-INDEX('Tax_Share of Price'!$B$2:$AI$22,MATCH('Total Fuel Prices'!$A$3,'Tax_Share of Price'!$A$2:$A$22,0),MATCH('BFPaT-pretax-electricity'!C$1,'Tax_Share of Price'!$B$1:$AI$1,0)))</f>
        <v>1.754948448438551E-5</v>
      </c>
      <c r="D6" s="35">
        <f>'Total Fuel Prices'!D9*(1-INDEX('Tax_Share of Price'!$B$2:$AI$22,MATCH('Total Fuel Prices'!$A$3,'Tax_Share of Price'!$A$2:$A$22,0),MATCH('BFPaT-pretax-electricity'!D$1,'Tax_Share of Price'!$B$1:$AI$1,0)))</f>
        <v>1.7975787751212687E-5</v>
      </c>
      <c r="E6" s="35">
        <f>'Total Fuel Prices'!E9*(1-INDEX('Tax_Share of Price'!$B$2:$AI$22,MATCH('Total Fuel Prices'!$A$3,'Tax_Share of Price'!$A$2:$A$22,0),MATCH('BFPaT-pretax-electricity'!E$1,'Tax_Share of Price'!$B$1:$AI$1,0)))</f>
        <v>1.754948448438551E-5</v>
      </c>
      <c r="F6" s="35">
        <f>'Total Fuel Prices'!F9*(1-INDEX('Tax_Share of Price'!$B$2:$AI$22,MATCH('Total Fuel Prices'!$A$3,'Tax_Share of Price'!$A$2:$A$22,0),MATCH('BFPaT-pretax-electricity'!F$1,'Tax_Share of Price'!$B$1:$AI$1,0)))</f>
        <v>1.6945554856380339E-5</v>
      </c>
      <c r="G6" s="35">
        <f>'Total Fuel Prices'!G9*(1-INDEX('Tax_Share of Price'!$B$2:$AI$22,MATCH('Total Fuel Prices'!$A$3,'Tax_Share of Price'!$A$2:$A$22,0),MATCH('BFPaT-pretax-electricity'!G$1,'Tax_Share of Price'!$B$1:$AI$1,0)))</f>
        <v>1.6901148266085844E-5</v>
      </c>
      <c r="H6" s="35">
        <f>'Total Fuel Prices'!H9*(1-INDEX('Tax_Share of Price'!$B$2:$AI$22,MATCH('Total Fuel Prices'!$A$3,'Tax_Share of Price'!$A$2:$A$22,0),MATCH('BFPaT-pretax-electricity'!H$1,'Tax_Share of Price'!$B$1:$AI$1,0)))</f>
        <v>1.682121640355575E-5</v>
      </c>
      <c r="I6" s="35">
        <f>'Total Fuel Prices'!I9*(1-INDEX('Tax_Share of Price'!$B$2:$AI$22,MATCH('Total Fuel Prices'!$A$3,'Tax_Share of Price'!$A$2:$A$22,0),MATCH('BFPaT-pretax-electricity'!I$1,'Tax_Share of Price'!$B$1:$AI$1,0)))</f>
        <v>1.6874504311909143E-5</v>
      </c>
      <c r="J6" s="35">
        <f>'Total Fuel Prices'!J9*(1-INDEX('Tax_Share of Price'!$B$2:$AI$22,MATCH('Total Fuel Prices'!$A$3,'Tax_Share of Price'!$A$2:$A$22,0),MATCH('BFPaT-pretax-electricity'!J$1,'Tax_Share of Price'!$B$1:$AI$1,0)))</f>
        <v>1.713206253561723E-5</v>
      </c>
      <c r="K6" s="35">
        <f>'Total Fuel Prices'!K9*(1-INDEX('Tax_Share of Price'!$B$2:$AI$22,MATCH('Total Fuel Prices'!$A$3,'Tax_Share of Price'!$A$2:$A$22,0),MATCH('BFPaT-pretax-electricity'!K$1,'Tax_Share of Price'!$B$1:$AI$1,0)))</f>
        <v>1.7327451532913021E-5</v>
      </c>
      <c r="L6" s="35">
        <f>'Total Fuel Prices'!L9*(1-INDEX('Tax_Share of Price'!$B$2:$AI$22,MATCH('Total Fuel Prices'!$A$3,'Tax_Share of Price'!$A$2:$A$22,0),MATCH('BFPaT-pretax-electricity'!L$1,'Tax_Share of Price'!$B$1:$AI$1,0)))</f>
        <v>1.739850207738422E-5</v>
      </c>
      <c r="M6" s="35">
        <f>'Total Fuel Prices'!M9*(1-INDEX('Tax_Share of Price'!$B$2:$AI$22,MATCH('Total Fuel Prices'!$A$3,'Tax_Share of Price'!$A$2:$A$22,0),MATCH('BFPaT-pretax-electricity'!M$1,'Tax_Share of Price'!$B$1:$AI$1,0)))</f>
        <v>1.7327451532913021E-5</v>
      </c>
      <c r="N6" s="35">
        <f>'Total Fuel Prices'!N9*(1-INDEX('Tax_Share of Price'!$B$2:$AI$22,MATCH('Total Fuel Prices'!$A$3,'Tax_Share of Price'!$A$2:$A$22,0),MATCH('BFPaT-pretax-electricity'!N$1,'Tax_Share of Price'!$B$1:$AI$1,0)))</f>
        <v>1.7229757034265123E-5</v>
      </c>
      <c r="O6" s="35">
        <f>'Total Fuel Prices'!O9*(1-INDEX('Tax_Share of Price'!$B$2:$AI$22,MATCH('Total Fuel Prices'!$A$3,'Tax_Share of Price'!$A$2:$A$22,0),MATCH('BFPaT-pretax-electricity'!O$1,'Tax_Share of Price'!$B$1:$AI$1,0)))</f>
        <v>1.7105418581440532E-5</v>
      </c>
      <c r="P6" s="35">
        <f>'Total Fuel Prices'!P9*(1-INDEX('Tax_Share of Price'!$B$2:$AI$22,MATCH('Total Fuel Prices'!$A$3,'Tax_Share of Price'!$A$2:$A$22,0),MATCH('BFPaT-pretax-electricity'!P$1,'Tax_Share of Price'!$B$1:$AI$1,0)))</f>
        <v>1.7007724082792635E-5</v>
      </c>
      <c r="Q6" s="35">
        <f>'Total Fuel Prices'!Q9*(1-INDEX('Tax_Share of Price'!$B$2:$AI$22,MATCH('Total Fuel Prices'!$A$3,'Tax_Share of Price'!$A$2:$A$22,0),MATCH('BFPaT-pretax-electricity'!Q$1,'Tax_Share of Price'!$B$1:$AI$1,0)))</f>
        <v>1.6927792220262538E-5</v>
      </c>
      <c r="R6" s="35">
        <f>'Total Fuel Prices'!R9*(1-INDEX('Tax_Share of Price'!$B$2:$AI$22,MATCH('Total Fuel Prices'!$A$3,'Tax_Share of Price'!$A$2:$A$22,0),MATCH('BFPaT-pretax-electricity'!R$1,'Tax_Share of Price'!$B$1:$AI$1,0)))</f>
        <v>1.6963317492498139E-5</v>
      </c>
      <c r="S6" s="35">
        <f>'Total Fuel Prices'!S9*(1-INDEX('Tax_Share of Price'!$B$2:$AI$22,MATCH('Total Fuel Prices'!$A$3,'Tax_Share of Price'!$A$2:$A$22,0),MATCH('BFPaT-pretax-electricity'!S$1,'Tax_Share of Price'!$B$1:$AI$1,0)))</f>
        <v>1.6963317492498139E-5</v>
      </c>
      <c r="T6" s="35">
        <f>'Total Fuel Prices'!T9*(1-INDEX('Tax_Share of Price'!$B$2:$AI$22,MATCH('Total Fuel Prices'!$A$3,'Tax_Share of Price'!$A$2:$A$22,0),MATCH('BFPaT-pretax-electricity'!T$1,'Tax_Share of Price'!$B$1:$AI$1,0)))</f>
        <v>1.6865622993850242E-5</v>
      </c>
      <c r="U6" s="35">
        <f>'Total Fuel Prices'!U9*(1-INDEX('Tax_Share of Price'!$B$2:$AI$22,MATCH('Total Fuel Prices'!$A$3,'Tax_Share of Price'!$A$2:$A$22,0),MATCH('BFPaT-pretax-electricity'!U$1,'Tax_Share of Price'!$B$1:$AI$1,0)))</f>
        <v>1.680345376743795E-5</v>
      </c>
      <c r="V6" s="35">
        <f>'Total Fuel Prices'!V9*(1-INDEX('Tax_Share of Price'!$B$2:$AI$22,MATCH('Total Fuel Prices'!$A$3,'Tax_Share of Price'!$A$2:$A$22,0),MATCH('BFPaT-pretax-electricity'!V$1,'Tax_Share of Price'!$B$1:$AI$1,0)))</f>
        <v>1.6759047177143451E-5</v>
      </c>
      <c r="W6" s="35">
        <f>'Total Fuel Prices'!W9*(1-INDEX('Tax_Share of Price'!$B$2:$AI$22,MATCH('Total Fuel Prices'!$A$3,'Tax_Share of Price'!$A$2:$A$22,0),MATCH('BFPaT-pretax-electricity'!W$1,'Tax_Share of Price'!$B$1:$AI$1,0)))</f>
        <v>1.6767928495202348E-5</v>
      </c>
      <c r="X6" s="35">
        <f>'Total Fuel Prices'!X9*(1-INDEX('Tax_Share of Price'!$B$2:$AI$22,MATCH('Total Fuel Prices'!$A$3,'Tax_Share of Price'!$A$2:$A$22,0),MATCH('BFPaT-pretax-electricity'!X$1,'Tax_Share of Price'!$B$1:$AI$1,0)))</f>
        <v>1.6705759268790049E-5</v>
      </c>
      <c r="Y6" s="35">
        <f>'Total Fuel Prices'!Y9*(1-INDEX('Tax_Share of Price'!$B$2:$AI$22,MATCH('Total Fuel Prices'!$A$3,'Tax_Share of Price'!$A$2:$A$22,0),MATCH('BFPaT-pretax-electricity'!Y$1,'Tax_Share of Price'!$B$1:$AI$1,0)))</f>
        <v>1.6616946088201056E-5</v>
      </c>
      <c r="Z6" s="35">
        <f>'Total Fuel Prices'!Z9*(1-INDEX('Tax_Share of Price'!$B$2:$AI$22,MATCH('Total Fuel Prices'!$A$3,'Tax_Share of Price'!$A$2:$A$22,0),MATCH('BFPaT-pretax-electricity'!Z$1,'Tax_Share of Price'!$B$1:$AI$1,0)))</f>
        <v>1.6563658179847657E-5</v>
      </c>
      <c r="AA6" s="35">
        <f>'Total Fuel Prices'!AA9*(1-INDEX('Tax_Share of Price'!$B$2:$AI$22,MATCH('Total Fuel Prices'!$A$3,'Tax_Share of Price'!$A$2:$A$22,0),MATCH('BFPaT-pretax-electricity'!AA$1,'Tax_Share of Price'!$B$1:$AI$1,0)))</f>
        <v>1.6510370271494261E-5</v>
      </c>
      <c r="AB6" s="35">
        <f>'Total Fuel Prices'!AB9*(1-INDEX('Tax_Share of Price'!$B$2:$AI$22,MATCH('Total Fuel Prices'!$A$3,'Tax_Share of Price'!$A$2:$A$22,0),MATCH('BFPaT-pretax-electricity'!AB$1,'Tax_Share of Price'!$B$1:$AI$1,0)))</f>
        <v>1.6465963681199763E-5</v>
      </c>
      <c r="AC6" s="35">
        <f>'Total Fuel Prices'!AC9*(1-INDEX('Tax_Share of Price'!$B$2:$AI$22,MATCH('Total Fuel Prices'!$A$3,'Tax_Share of Price'!$A$2:$A$22,0),MATCH('BFPaT-pretax-electricity'!AC$1,'Tax_Share of Price'!$B$1:$AI$1,0)))</f>
        <v>1.6448201045081965E-5</v>
      </c>
      <c r="AD6" s="35">
        <f>'Total Fuel Prices'!AD9*(1-INDEX('Tax_Share of Price'!$B$2:$AI$22,MATCH('Total Fuel Prices'!$A$3,'Tax_Share of Price'!$A$2:$A$22,0),MATCH('BFPaT-pretax-electricity'!AD$1,'Tax_Share of Price'!$B$1:$AI$1,0)))</f>
        <v>1.6403794454787467E-5</v>
      </c>
      <c r="AE6" s="35">
        <f>'Total Fuel Prices'!AE9*(1-INDEX('Tax_Share of Price'!$B$2:$AI$22,MATCH('Total Fuel Prices'!$A$3,'Tax_Share of Price'!$A$2:$A$22,0),MATCH('BFPaT-pretax-electricity'!AE$1,'Tax_Share of Price'!$B$1:$AI$1,0)))</f>
        <v>1.6368269182551869E-5</v>
      </c>
      <c r="AF6" s="35">
        <f>'Total Fuel Prices'!AF9*(1-INDEX('Tax_Share of Price'!$B$2:$AI$22,MATCH('Total Fuel Prices'!$A$3,'Tax_Share of Price'!$A$2:$A$22,0),MATCH('BFPaT-pretax-electricity'!AF$1,'Tax_Share of Price'!$B$1:$AI$1,0)))</f>
        <v>1.6394913136728567E-5</v>
      </c>
      <c r="AG6" s="35">
        <f>'Total Fuel Prices'!AG9*(1-INDEX('Tax_Share of Price'!$B$2:$AI$22,MATCH('Total Fuel Prices'!$A$3,'Tax_Share of Price'!$A$2:$A$22,0),MATCH('BFPaT-pretax-electricity'!AG$1,'Tax_Share of Price'!$B$1:$AI$1,0)))</f>
        <v>1.6368269182551869E-5</v>
      </c>
      <c r="AH6" s="35">
        <f>'Total Fuel Prices'!AH9*(1-INDEX('Tax_Share of Price'!$B$2:$AI$22,MATCH('Total Fuel Prices'!$A$3,'Tax_Share of Price'!$A$2:$A$22,0),MATCH('BFPaT-pretax-electricity'!AH$1,'Tax_Share of Price'!$B$1:$AI$1,0)))</f>
        <v>1.6332743910316274E-5</v>
      </c>
      <c r="AI6" s="35">
        <f>'Total Fuel Prices'!AI9*(1-INDEX('Tax_Share of Price'!$B$2:$AI$22,MATCH('Total Fuel Prices'!$A$3,'Tax_Share of Price'!$A$2:$A$22,0),MATCH('BFPaT-pretax-electricity'!AI$1,'Tax_Share of Price'!$B$1:$AI$1,0)))</f>
        <v>1.632386259225737E-5</v>
      </c>
      <c r="AJ6" s="11"/>
      <c r="AK6" s="11"/>
    </row>
    <row r="7" spans="1:37" x14ac:dyDescent="0.45">
      <c r="A7" s="2" t="s">
        <v>275</v>
      </c>
      <c r="B7" s="35">
        <f>B6</f>
        <v>1.754948448438551E-5</v>
      </c>
      <c r="C7" s="35">
        <f t="shared" ref="C7:AI7" si="0">C6</f>
        <v>1.754948448438551E-5</v>
      </c>
      <c r="D7" s="35">
        <f t="shared" si="0"/>
        <v>1.7975787751212687E-5</v>
      </c>
      <c r="E7" s="35">
        <f t="shared" si="0"/>
        <v>1.754948448438551E-5</v>
      </c>
      <c r="F7" s="35">
        <f t="shared" si="0"/>
        <v>1.6945554856380339E-5</v>
      </c>
      <c r="G7" s="35">
        <f t="shared" si="0"/>
        <v>1.6901148266085844E-5</v>
      </c>
      <c r="H7" s="35">
        <f t="shared" si="0"/>
        <v>1.682121640355575E-5</v>
      </c>
      <c r="I7" s="35">
        <f t="shared" si="0"/>
        <v>1.6874504311909143E-5</v>
      </c>
      <c r="J7" s="35">
        <f t="shared" si="0"/>
        <v>1.713206253561723E-5</v>
      </c>
      <c r="K7" s="35">
        <f t="shared" si="0"/>
        <v>1.7327451532913021E-5</v>
      </c>
      <c r="L7" s="35">
        <f t="shared" si="0"/>
        <v>1.739850207738422E-5</v>
      </c>
      <c r="M7" s="35">
        <f t="shared" si="0"/>
        <v>1.7327451532913021E-5</v>
      </c>
      <c r="N7" s="35">
        <f t="shared" si="0"/>
        <v>1.7229757034265123E-5</v>
      </c>
      <c r="O7" s="35">
        <f t="shared" si="0"/>
        <v>1.7105418581440532E-5</v>
      </c>
      <c r="P7" s="35">
        <f t="shared" si="0"/>
        <v>1.7007724082792635E-5</v>
      </c>
      <c r="Q7" s="35">
        <f t="shared" si="0"/>
        <v>1.6927792220262538E-5</v>
      </c>
      <c r="R7" s="35">
        <f t="shared" si="0"/>
        <v>1.6963317492498139E-5</v>
      </c>
      <c r="S7" s="35">
        <f t="shared" si="0"/>
        <v>1.6963317492498139E-5</v>
      </c>
      <c r="T7" s="35">
        <f t="shared" si="0"/>
        <v>1.6865622993850242E-5</v>
      </c>
      <c r="U7" s="35">
        <f t="shared" si="0"/>
        <v>1.680345376743795E-5</v>
      </c>
      <c r="V7" s="35">
        <f t="shared" si="0"/>
        <v>1.6759047177143451E-5</v>
      </c>
      <c r="W7" s="35">
        <f t="shared" si="0"/>
        <v>1.6767928495202348E-5</v>
      </c>
      <c r="X7" s="35">
        <f t="shared" si="0"/>
        <v>1.6705759268790049E-5</v>
      </c>
      <c r="Y7" s="35">
        <f t="shared" si="0"/>
        <v>1.6616946088201056E-5</v>
      </c>
      <c r="Z7" s="35">
        <f t="shared" si="0"/>
        <v>1.6563658179847657E-5</v>
      </c>
      <c r="AA7" s="35">
        <f t="shared" si="0"/>
        <v>1.6510370271494261E-5</v>
      </c>
      <c r="AB7" s="35">
        <f t="shared" si="0"/>
        <v>1.6465963681199763E-5</v>
      </c>
      <c r="AC7" s="35">
        <f t="shared" si="0"/>
        <v>1.6448201045081965E-5</v>
      </c>
      <c r="AD7" s="35">
        <f t="shared" si="0"/>
        <v>1.6403794454787467E-5</v>
      </c>
      <c r="AE7" s="35">
        <f t="shared" si="0"/>
        <v>1.6368269182551869E-5</v>
      </c>
      <c r="AF7" s="35">
        <f t="shared" si="0"/>
        <v>1.6394913136728567E-5</v>
      </c>
      <c r="AG7" s="35">
        <f t="shared" si="0"/>
        <v>1.6368269182551869E-5</v>
      </c>
      <c r="AH7" s="35">
        <f t="shared" si="0"/>
        <v>1.6332743910316274E-5</v>
      </c>
      <c r="AI7" s="35">
        <f t="shared" si="0"/>
        <v>1.632386259225737E-5</v>
      </c>
      <c r="AJ7" s="11"/>
      <c r="AK7" s="11"/>
    </row>
    <row r="8" spans="1:37" x14ac:dyDescent="0.45">
      <c r="A8" s="2" t="s">
        <v>276</v>
      </c>
      <c r="B8" s="35">
        <f>'Total Fuel Prices'!B11*(1-INDEX('Tax_Share of Price'!$B$2:$AI$22,MATCH('Total Fuel Prices'!$A$3,'Tax_Share of Price'!$A$2:$A$22,0),MATCH('BFPaT-pretax-electricity'!B$1,'Tax_Share of Price'!$B$1:$AI$1,0)))</f>
        <v>0</v>
      </c>
      <c r="C8" s="35">
        <f>'Total Fuel Prices'!C11*(1-INDEX('Tax_Share of Price'!$B$2:$AI$22,MATCH('Total Fuel Prices'!$A$3,'Tax_Share of Price'!$A$2:$A$22,0),MATCH('BFPaT-pretax-electricity'!C$1,'Tax_Share of Price'!$B$1:$AI$1,0)))</f>
        <v>0</v>
      </c>
      <c r="D8" s="35">
        <f>'Total Fuel Prices'!D11*(1-INDEX('Tax_Share of Price'!$B$2:$AI$22,MATCH('Total Fuel Prices'!$A$3,'Tax_Share of Price'!$A$2:$A$22,0),MATCH('BFPaT-pretax-electricity'!D$1,'Tax_Share of Price'!$B$1:$AI$1,0)))</f>
        <v>0</v>
      </c>
      <c r="E8" s="35">
        <f>'Total Fuel Prices'!E11*(1-INDEX('Tax_Share of Price'!$B$2:$AI$22,MATCH('Total Fuel Prices'!$A$3,'Tax_Share of Price'!$A$2:$A$22,0),MATCH('BFPaT-pretax-electricity'!E$1,'Tax_Share of Price'!$B$1:$AI$1,0)))</f>
        <v>0</v>
      </c>
      <c r="F8" s="35">
        <f>'Total Fuel Prices'!F11*(1-INDEX('Tax_Share of Price'!$B$2:$AI$22,MATCH('Total Fuel Prices'!$A$3,'Tax_Share of Price'!$A$2:$A$22,0),MATCH('BFPaT-pretax-electricity'!F$1,'Tax_Share of Price'!$B$1:$AI$1,0)))</f>
        <v>0</v>
      </c>
      <c r="G8" s="35">
        <f>'Total Fuel Prices'!G11*(1-INDEX('Tax_Share of Price'!$B$2:$AI$22,MATCH('Total Fuel Prices'!$A$3,'Tax_Share of Price'!$A$2:$A$22,0),MATCH('BFPaT-pretax-electricity'!G$1,'Tax_Share of Price'!$B$1:$AI$1,0)))</f>
        <v>0</v>
      </c>
      <c r="H8" s="35">
        <f>'Total Fuel Prices'!H11*(1-INDEX('Tax_Share of Price'!$B$2:$AI$22,MATCH('Total Fuel Prices'!$A$3,'Tax_Share of Price'!$A$2:$A$22,0),MATCH('BFPaT-pretax-electricity'!H$1,'Tax_Share of Price'!$B$1:$AI$1,0)))</f>
        <v>0</v>
      </c>
      <c r="I8" s="35">
        <f>'Total Fuel Prices'!I11*(1-INDEX('Tax_Share of Price'!$B$2:$AI$22,MATCH('Total Fuel Prices'!$A$3,'Tax_Share of Price'!$A$2:$A$22,0),MATCH('BFPaT-pretax-electricity'!I$1,'Tax_Share of Price'!$B$1:$AI$1,0)))</f>
        <v>0</v>
      </c>
      <c r="J8" s="35">
        <f>'Total Fuel Prices'!J11*(1-INDEX('Tax_Share of Price'!$B$2:$AI$22,MATCH('Total Fuel Prices'!$A$3,'Tax_Share of Price'!$A$2:$A$22,0),MATCH('BFPaT-pretax-electricity'!J$1,'Tax_Share of Price'!$B$1:$AI$1,0)))</f>
        <v>0</v>
      </c>
      <c r="K8" s="35">
        <f>'Total Fuel Prices'!K11*(1-INDEX('Tax_Share of Price'!$B$2:$AI$22,MATCH('Total Fuel Prices'!$A$3,'Tax_Share of Price'!$A$2:$A$22,0),MATCH('BFPaT-pretax-electricity'!K$1,'Tax_Share of Price'!$B$1:$AI$1,0)))</f>
        <v>0</v>
      </c>
      <c r="L8" s="35">
        <f>'Total Fuel Prices'!L11*(1-INDEX('Tax_Share of Price'!$B$2:$AI$22,MATCH('Total Fuel Prices'!$A$3,'Tax_Share of Price'!$A$2:$A$22,0),MATCH('BFPaT-pretax-electricity'!L$1,'Tax_Share of Price'!$B$1:$AI$1,0)))</f>
        <v>0</v>
      </c>
      <c r="M8" s="35">
        <f>'Total Fuel Prices'!M11*(1-INDEX('Tax_Share of Price'!$B$2:$AI$22,MATCH('Total Fuel Prices'!$A$3,'Tax_Share of Price'!$A$2:$A$22,0),MATCH('BFPaT-pretax-electricity'!M$1,'Tax_Share of Price'!$B$1:$AI$1,0)))</f>
        <v>0</v>
      </c>
      <c r="N8" s="35">
        <f>'Total Fuel Prices'!N11*(1-INDEX('Tax_Share of Price'!$B$2:$AI$22,MATCH('Total Fuel Prices'!$A$3,'Tax_Share of Price'!$A$2:$A$22,0),MATCH('BFPaT-pretax-electricity'!N$1,'Tax_Share of Price'!$B$1:$AI$1,0)))</f>
        <v>0</v>
      </c>
      <c r="O8" s="35">
        <f>'Total Fuel Prices'!O11*(1-INDEX('Tax_Share of Price'!$B$2:$AI$22,MATCH('Total Fuel Prices'!$A$3,'Tax_Share of Price'!$A$2:$A$22,0),MATCH('BFPaT-pretax-electricity'!O$1,'Tax_Share of Price'!$B$1:$AI$1,0)))</f>
        <v>0</v>
      </c>
      <c r="P8" s="35">
        <f>'Total Fuel Prices'!P11*(1-INDEX('Tax_Share of Price'!$B$2:$AI$22,MATCH('Total Fuel Prices'!$A$3,'Tax_Share of Price'!$A$2:$A$22,0),MATCH('BFPaT-pretax-electricity'!P$1,'Tax_Share of Price'!$B$1:$AI$1,0)))</f>
        <v>0</v>
      </c>
      <c r="Q8" s="35">
        <f>'Total Fuel Prices'!Q11*(1-INDEX('Tax_Share of Price'!$B$2:$AI$22,MATCH('Total Fuel Prices'!$A$3,'Tax_Share of Price'!$A$2:$A$22,0),MATCH('BFPaT-pretax-electricity'!Q$1,'Tax_Share of Price'!$B$1:$AI$1,0)))</f>
        <v>0</v>
      </c>
      <c r="R8" s="35">
        <f>'Total Fuel Prices'!R11*(1-INDEX('Tax_Share of Price'!$B$2:$AI$22,MATCH('Total Fuel Prices'!$A$3,'Tax_Share of Price'!$A$2:$A$22,0),MATCH('BFPaT-pretax-electricity'!R$1,'Tax_Share of Price'!$B$1:$AI$1,0)))</f>
        <v>0</v>
      </c>
      <c r="S8" s="35">
        <f>'Total Fuel Prices'!S11*(1-INDEX('Tax_Share of Price'!$B$2:$AI$22,MATCH('Total Fuel Prices'!$A$3,'Tax_Share of Price'!$A$2:$A$22,0),MATCH('BFPaT-pretax-electricity'!S$1,'Tax_Share of Price'!$B$1:$AI$1,0)))</f>
        <v>0</v>
      </c>
      <c r="T8" s="35">
        <f>'Total Fuel Prices'!T11*(1-INDEX('Tax_Share of Price'!$B$2:$AI$22,MATCH('Total Fuel Prices'!$A$3,'Tax_Share of Price'!$A$2:$A$22,0),MATCH('BFPaT-pretax-electricity'!T$1,'Tax_Share of Price'!$B$1:$AI$1,0)))</f>
        <v>0</v>
      </c>
      <c r="U8" s="35">
        <f>'Total Fuel Prices'!U11*(1-INDEX('Tax_Share of Price'!$B$2:$AI$22,MATCH('Total Fuel Prices'!$A$3,'Tax_Share of Price'!$A$2:$A$22,0),MATCH('BFPaT-pretax-electricity'!U$1,'Tax_Share of Price'!$B$1:$AI$1,0)))</f>
        <v>0</v>
      </c>
      <c r="V8" s="35">
        <f>'Total Fuel Prices'!V11*(1-INDEX('Tax_Share of Price'!$B$2:$AI$22,MATCH('Total Fuel Prices'!$A$3,'Tax_Share of Price'!$A$2:$A$22,0),MATCH('BFPaT-pretax-electricity'!V$1,'Tax_Share of Price'!$B$1:$AI$1,0)))</f>
        <v>0</v>
      </c>
      <c r="W8" s="35">
        <f>'Total Fuel Prices'!W11*(1-INDEX('Tax_Share of Price'!$B$2:$AI$22,MATCH('Total Fuel Prices'!$A$3,'Tax_Share of Price'!$A$2:$A$22,0),MATCH('BFPaT-pretax-electricity'!W$1,'Tax_Share of Price'!$B$1:$AI$1,0)))</f>
        <v>0</v>
      </c>
      <c r="X8" s="35">
        <f>'Total Fuel Prices'!X11*(1-INDEX('Tax_Share of Price'!$B$2:$AI$22,MATCH('Total Fuel Prices'!$A$3,'Tax_Share of Price'!$A$2:$A$22,0),MATCH('BFPaT-pretax-electricity'!X$1,'Tax_Share of Price'!$B$1:$AI$1,0)))</f>
        <v>0</v>
      </c>
      <c r="Y8" s="35">
        <f>'Total Fuel Prices'!Y11*(1-INDEX('Tax_Share of Price'!$B$2:$AI$22,MATCH('Total Fuel Prices'!$A$3,'Tax_Share of Price'!$A$2:$A$22,0),MATCH('BFPaT-pretax-electricity'!Y$1,'Tax_Share of Price'!$B$1:$AI$1,0)))</f>
        <v>0</v>
      </c>
      <c r="Z8" s="35">
        <f>'Total Fuel Prices'!Z11*(1-INDEX('Tax_Share of Price'!$B$2:$AI$22,MATCH('Total Fuel Prices'!$A$3,'Tax_Share of Price'!$A$2:$A$22,0),MATCH('BFPaT-pretax-electricity'!Z$1,'Tax_Share of Price'!$B$1:$AI$1,0)))</f>
        <v>0</v>
      </c>
      <c r="AA8" s="35">
        <f>'Total Fuel Prices'!AA11*(1-INDEX('Tax_Share of Price'!$B$2:$AI$22,MATCH('Total Fuel Prices'!$A$3,'Tax_Share of Price'!$A$2:$A$22,0),MATCH('BFPaT-pretax-electricity'!AA$1,'Tax_Share of Price'!$B$1:$AI$1,0)))</f>
        <v>0</v>
      </c>
      <c r="AB8" s="35">
        <f>'Total Fuel Prices'!AB11*(1-INDEX('Tax_Share of Price'!$B$2:$AI$22,MATCH('Total Fuel Prices'!$A$3,'Tax_Share of Price'!$A$2:$A$22,0),MATCH('BFPaT-pretax-electricity'!AB$1,'Tax_Share of Price'!$B$1:$AI$1,0)))</f>
        <v>0</v>
      </c>
      <c r="AC8" s="35">
        <f>'Total Fuel Prices'!AC11*(1-INDEX('Tax_Share of Price'!$B$2:$AI$22,MATCH('Total Fuel Prices'!$A$3,'Tax_Share of Price'!$A$2:$A$22,0),MATCH('BFPaT-pretax-electricity'!AC$1,'Tax_Share of Price'!$B$1:$AI$1,0)))</f>
        <v>0</v>
      </c>
      <c r="AD8" s="35">
        <f>'Total Fuel Prices'!AD11*(1-INDEX('Tax_Share of Price'!$B$2:$AI$22,MATCH('Total Fuel Prices'!$A$3,'Tax_Share of Price'!$A$2:$A$22,0),MATCH('BFPaT-pretax-electricity'!AD$1,'Tax_Share of Price'!$B$1:$AI$1,0)))</f>
        <v>0</v>
      </c>
      <c r="AE8" s="35">
        <f>'Total Fuel Prices'!AE11*(1-INDEX('Tax_Share of Price'!$B$2:$AI$22,MATCH('Total Fuel Prices'!$A$3,'Tax_Share of Price'!$A$2:$A$22,0),MATCH('BFPaT-pretax-electricity'!AE$1,'Tax_Share of Price'!$B$1:$AI$1,0)))</f>
        <v>0</v>
      </c>
      <c r="AF8" s="35">
        <f>'Total Fuel Prices'!AF11*(1-INDEX('Tax_Share of Price'!$B$2:$AI$22,MATCH('Total Fuel Prices'!$A$3,'Tax_Share of Price'!$A$2:$A$22,0),MATCH('BFPaT-pretax-electricity'!AF$1,'Tax_Share of Price'!$B$1:$AI$1,0)))</f>
        <v>0</v>
      </c>
      <c r="AG8" s="35">
        <f>'Total Fuel Prices'!AG11*(1-INDEX('Tax_Share of Price'!$B$2:$AI$22,MATCH('Total Fuel Prices'!$A$3,'Tax_Share of Price'!$A$2:$A$22,0),MATCH('BFPaT-pretax-electricity'!AG$1,'Tax_Share of Price'!$B$1:$AI$1,0)))</f>
        <v>0</v>
      </c>
      <c r="AH8" s="35">
        <f>'Total Fuel Prices'!AH11*(1-INDEX('Tax_Share of Price'!$B$2:$AI$22,MATCH('Total Fuel Prices'!$A$3,'Tax_Share of Price'!$A$2:$A$22,0),MATCH('BFPaT-pretax-electricity'!AH$1,'Tax_Share of Price'!$B$1:$AI$1,0)))</f>
        <v>0</v>
      </c>
      <c r="AI8" s="35">
        <f>'Total Fuel Prices'!AI11*(1-INDEX('Tax_Share of Price'!$B$2:$AI$22,MATCH('Total Fuel Prices'!$A$3,'Tax_Share of Price'!$A$2:$A$22,0),MATCH('BFPaT-pretax-electricity'!AI$1,'Tax_Share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Prices'!B12*(1-INDEX('Tax_Share of Price'!$B$2:$AI$22,MATCH('Total Fuel Prices'!$A$3,'Tax_Share of Price'!$A$2:$A$22,0),MATCH('BFPaT-pretax-electricity'!B$1,'Tax_Share of Price'!$B$1:$AI$1,0)))</f>
        <v>1.754948448438551E-5</v>
      </c>
      <c r="C9" s="35">
        <f>'Total Fuel Prices'!C12*(1-INDEX('Tax_Share of Price'!$B$2:$AI$22,MATCH('Total Fuel Prices'!$A$3,'Tax_Share of Price'!$A$2:$A$22,0),MATCH('BFPaT-pretax-electricity'!C$1,'Tax_Share of Price'!$B$1:$AI$1,0)))</f>
        <v>1.754948448438551E-5</v>
      </c>
      <c r="D9" s="35">
        <f>'Total Fuel Prices'!D12*(1-INDEX('Tax_Share of Price'!$B$2:$AI$22,MATCH('Total Fuel Prices'!$A$3,'Tax_Share of Price'!$A$2:$A$22,0),MATCH('BFPaT-pretax-electricity'!D$1,'Tax_Share of Price'!$B$1:$AI$1,0)))</f>
        <v>1.7975787751212687E-5</v>
      </c>
      <c r="E9" s="35">
        <f>'Total Fuel Prices'!E12*(1-INDEX('Tax_Share of Price'!$B$2:$AI$22,MATCH('Total Fuel Prices'!$A$3,'Tax_Share of Price'!$A$2:$A$22,0),MATCH('BFPaT-pretax-electricity'!E$1,'Tax_Share of Price'!$B$1:$AI$1,0)))</f>
        <v>1.754948448438551E-5</v>
      </c>
      <c r="F9" s="35">
        <f>'Total Fuel Prices'!F12*(1-INDEX('Tax_Share of Price'!$B$2:$AI$22,MATCH('Total Fuel Prices'!$A$3,'Tax_Share of Price'!$A$2:$A$22,0),MATCH('BFPaT-pretax-electricity'!F$1,'Tax_Share of Price'!$B$1:$AI$1,0)))</f>
        <v>1.6945554856380339E-5</v>
      </c>
      <c r="G9" s="35">
        <f>'Total Fuel Prices'!G12*(1-INDEX('Tax_Share of Price'!$B$2:$AI$22,MATCH('Total Fuel Prices'!$A$3,'Tax_Share of Price'!$A$2:$A$22,0),MATCH('BFPaT-pretax-electricity'!G$1,'Tax_Share of Price'!$B$1:$AI$1,0)))</f>
        <v>1.6901148266085844E-5</v>
      </c>
      <c r="H9" s="35">
        <f>'Total Fuel Prices'!H12*(1-INDEX('Tax_Share of Price'!$B$2:$AI$22,MATCH('Total Fuel Prices'!$A$3,'Tax_Share of Price'!$A$2:$A$22,0),MATCH('BFPaT-pretax-electricity'!H$1,'Tax_Share of Price'!$B$1:$AI$1,0)))</f>
        <v>1.682121640355575E-5</v>
      </c>
      <c r="I9" s="35">
        <f>'Total Fuel Prices'!I12*(1-INDEX('Tax_Share of Price'!$B$2:$AI$22,MATCH('Total Fuel Prices'!$A$3,'Tax_Share of Price'!$A$2:$A$22,0),MATCH('BFPaT-pretax-electricity'!I$1,'Tax_Share of Price'!$B$1:$AI$1,0)))</f>
        <v>1.6874504311909143E-5</v>
      </c>
      <c r="J9" s="35">
        <f>'Total Fuel Prices'!J12*(1-INDEX('Tax_Share of Price'!$B$2:$AI$22,MATCH('Total Fuel Prices'!$A$3,'Tax_Share of Price'!$A$2:$A$22,0),MATCH('BFPaT-pretax-electricity'!J$1,'Tax_Share of Price'!$B$1:$AI$1,0)))</f>
        <v>1.713206253561723E-5</v>
      </c>
      <c r="K9" s="35">
        <f>'Total Fuel Prices'!K12*(1-INDEX('Tax_Share of Price'!$B$2:$AI$22,MATCH('Total Fuel Prices'!$A$3,'Tax_Share of Price'!$A$2:$A$22,0),MATCH('BFPaT-pretax-electricity'!K$1,'Tax_Share of Price'!$B$1:$AI$1,0)))</f>
        <v>1.7327451532913021E-5</v>
      </c>
      <c r="L9" s="35">
        <f>'Total Fuel Prices'!L12*(1-INDEX('Tax_Share of Price'!$B$2:$AI$22,MATCH('Total Fuel Prices'!$A$3,'Tax_Share of Price'!$A$2:$A$22,0),MATCH('BFPaT-pretax-electricity'!L$1,'Tax_Share of Price'!$B$1:$AI$1,0)))</f>
        <v>1.739850207738422E-5</v>
      </c>
      <c r="M9" s="35">
        <f>'Total Fuel Prices'!M12*(1-INDEX('Tax_Share of Price'!$B$2:$AI$22,MATCH('Total Fuel Prices'!$A$3,'Tax_Share of Price'!$A$2:$A$22,0),MATCH('BFPaT-pretax-electricity'!M$1,'Tax_Share of Price'!$B$1:$AI$1,0)))</f>
        <v>1.7327451532913021E-5</v>
      </c>
      <c r="N9" s="35">
        <f>'Total Fuel Prices'!N12*(1-INDEX('Tax_Share of Price'!$B$2:$AI$22,MATCH('Total Fuel Prices'!$A$3,'Tax_Share of Price'!$A$2:$A$22,0),MATCH('BFPaT-pretax-electricity'!N$1,'Tax_Share of Price'!$B$1:$AI$1,0)))</f>
        <v>1.7229757034265123E-5</v>
      </c>
      <c r="O9" s="35">
        <f>'Total Fuel Prices'!O12*(1-INDEX('Tax_Share of Price'!$B$2:$AI$22,MATCH('Total Fuel Prices'!$A$3,'Tax_Share of Price'!$A$2:$A$22,0),MATCH('BFPaT-pretax-electricity'!O$1,'Tax_Share of Price'!$B$1:$AI$1,0)))</f>
        <v>1.7105418581440532E-5</v>
      </c>
      <c r="P9" s="35">
        <f>'Total Fuel Prices'!P12*(1-INDEX('Tax_Share of Price'!$B$2:$AI$22,MATCH('Total Fuel Prices'!$A$3,'Tax_Share of Price'!$A$2:$A$22,0),MATCH('BFPaT-pretax-electricity'!P$1,'Tax_Share of Price'!$B$1:$AI$1,0)))</f>
        <v>1.7007724082792635E-5</v>
      </c>
      <c r="Q9" s="35">
        <f>'Total Fuel Prices'!Q12*(1-INDEX('Tax_Share of Price'!$B$2:$AI$22,MATCH('Total Fuel Prices'!$A$3,'Tax_Share of Price'!$A$2:$A$22,0),MATCH('BFPaT-pretax-electricity'!Q$1,'Tax_Share of Price'!$B$1:$AI$1,0)))</f>
        <v>1.6927792220262538E-5</v>
      </c>
      <c r="R9" s="35">
        <f>'Total Fuel Prices'!R12*(1-INDEX('Tax_Share of Price'!$B$2:$AI$22,MATCH('Total Fuel Prices'!$A$3,'Tax_Share of Price'!$A$2:$A$22,0),MATCH('BFPaT-pretax-electricity'!R$1,'Tax_Share of Price'!$B$1:$AI$1,0)))</f>
        <v>1.6963317492498139E-5</v>
      </c>
      <c r="S9" s="35">
        <f>'Total Fuel Prices'!S12*(1-INDEX('Tax_Share of Price'!$B$2:$AI$22,MATCH('Total Fuel Prices'!$A$3,'Tax_Share of Price'!$A$2:$A$22,0),MATCH('BFPaT-pretax-electricity'!S$1,'Tax_Share of Price'!$B$1:$AI$1,0)))</f>
        <v>1.6963317492498139E-5</v>
      </c>
      <c r="T9" s="35">
        <f>'Total Fuel Prices'!T12*(1-INDEX('Tax_Share of Price'!$B$2:$AI$22,MATCH('Total Fuel Prices'!$A$3,'Tax_Share of Price'!$A$2:$A$22,0),MATCH('BFPaT-pretax-electricity'!T$1,'Tax_Share of Price'!$B$1:$AI$1,0)))</f>
        <v>1.6865622993850242E-5</v>
      </c>
      <c r="U9" s="35">
        <f>'Total Fuel Prices'!U12*(1-INDEX('Tax_Share of Price'!$B$2:$AI$22,MATCH('Total Fuel Prices'!$A$3,'Tax_Share of Price'!$A$2:$A$22,0),MATCH('BFPaT-pretax-electricity'!U$1,'Tax_Share of Price'!$B$1:$AI$1,0)))</f>
        <v>1.680345376743795E-5</v>
      </c>
      <c r="V9" s="35">
        <f>'Total Fuel Prices'!V12*(1-INDEX('Tax_Share of Price'!$B$2:$AI$22,MATCH('Total Fuel Prices'!$A$3,'Tax_Share of Price'!$A$2:$A$22,0),MATCH('BFPaT-pretax-electricity'!V$1,'Tax_Share of Price'!$B$1:$AI$1,0)))</f>
        <v>1.6759047177143451E-5</v>
      </c>
      <c r="W9" s="35">
        <f>'Total Fuel Prices'!W12*(1-INDEX('Tax_Share of Price'!$B$2:$AI$22,MATCH('Total Fuel Prices'!$A$3,'Tax_Share of Price'!$A$2:$A$22,0),MATCH('BFPaT-pretax-electricity'!W$1,'Tax_Share of Price'!$B$1:$AI$1,0)))</f>
        <v>1.6767928495202348E-5</v>
      </c>
      <c r="X9" s="35">
        <f>'Total Fuel Prices'!X12*(1-INDEX('Tax_Share of Price'!$B$2:$AI$22,MATCH('Total Fuel Prices'!$A$3,'Tax_Share of Price'!$A$2:$A$22,0),MATCH('BFPaT-pretax-electricity'!X$1,'Tax_Share of Price'!$B$1:$AI$1,0)))</f>
        <v>1.6705759268790049E-5</v>
      </c>
      <c r="Y9" s="35">
        <f>'Total Fuel Prices'!Y12*(1-INDEX('Tax_Share of Price'!$B$2:$AI$22,MATCH('Total Fuel Prices'!$A$3,'Tax_Share of Price'!$A$2:$A$22,0),MATCH('BFPaT-pretax-electricity'!Y$1,'Tax_Share of Price'!$B$1:$AI$1,0)))</f>
        <v>1.6616946088201056E-5</v>
      </c>
      <c r="Z9" s="35">
        <f>'Total Fuel Prices'!Z12*(1-INDEX('Tax_Share of Price'!$B$2:$AI$22,MATCH('Total Fuel Prices'!$A$3,'Tax_Share of Price'!$A$2:$A$22,0),MATCH('BFPaT-pretax-electricity'!Z$1,'Tax_Share of Price'!$B$1:$AI$1,0)))</f>
        <v>1.6563658179847657E-5</v>
      </c>
      <c r="AA9" s="35">
        <f>'Total Fuel Prices'!AA12*(1-INDEX('Tax_Share of Price'!$B$2:$AI$22,MATCH('Total Fuel Prices'!$A$3,'Tax_Share of Price'!$A$2:$A$22,0),MATCH('BFPaT-pretax-electricity'!AA$1,'Tax_Share of Price'!$B$1:$AI$1,0)))</f>
        <v>1.6510370271494261E-5</v>
      </c>
      <c r="AB9" s="35">
        <f>'Total Fuel Prices'!AB12*(1-INDEX('Tax_Share of Price'!$B$2:$AI$22,MATCH('Total Fuel Prices'!$A$3,'Tax_Share of Price'!$A$2:$A$22,0),MATCH('BFPaT-pretax-electricity'!AB$1,'Tax_Share of Price'!$B$1:$AI$1,0)))</f>
        <v>1.6465963681199763E-5</v>
      </c>
      <c r="AC9" s="35">
        <f>'Total Fuel Prices'!AC12*(1-INDEX('Tax_Share of Price'!$B$2:$AI$22,MATCH('Total Fuel Prices'!$A$3,'Tax_Share of Price'!$A$2:$A$22,0),MATCH('BFPaT-pretax-electricity'!AC$1,'Tax_Share of Price'!$B$1:$AI$1,0)))</f>
        <v>1.6448201045081965E-5</v>
      </c>
      <c r="AD9" s="35">
        <f>'Total Fuel Prices'!AD12*(1-INDEX('Tax_Share of Price'!$B$2:$AI$22,MATCH('Total Fuel Prices'!$A$3,'Tax_Share of Price'!$A$2:$A$22,0),MATCH('BFPaT-pretax-electricity'!AD$1,'Tax_Share of Price'!$B$1:$AI$1,0)))</f>
        <v>1.6403794454787467E-5</v>
      </c>
      <c r="AE9" s="35">
        <f>'Total Fuel Prices'!AE12*(1-INDEX('Tax_Share of Price'!$B$2:$AI$22,MATCH('Total Fuel Prices'!$A$3,'Tax_Share of Price'!$A$2:$A$22,0),MATCH('BFPaT-pretax-electricity'!AE$1,'Tax_Share of Price'!$B$1:$AI$1,0)))</f>
        <v>1.6368269182551869E-5</v>
      </c>
      <c r="AF9" s="35">
        <f>'Total Fuel Prices'!AF12*(1-INDEX('Tax_Share of Price'!$B$2:$AI$22,MATCH('Total Fuel Prices'!$A$3,'Tax_Share of Price'!$A$2:$A$22,0),MATCH('BFPaT-pretax-electricity'!AF$1,'Tax_Share of Price'!$B$1:$AI$1,0)))</f>
        <v>1.6394913136728567E-5</v>
      </c>
      <c r="AG9" s="35">
        <f>'Total Fuel Prices'!AG12*(1-INDEX('Tax_Share of Price'!$B$2:$AI$22,MATCH('Total Fuel Prices'!$A$3,'Tax_Share of Price'!$A$2:$A$22,0),MATCH('BFPaT-pretax-electricity'!AG$1,'Tax_Share of Price'!$B$1:$AI$1,0)))</f>
        <v>1.6368269182551869E-5</v>
      </c>
      <c r="AH9" s="35">
        <f>'Total Fuel Prices'!AH12*(1-INDEX('Tax_Share of Price'!$B$2:$AI$22,MATCH('Total Fuel Prices'!$A$3,'Tax_Share of Price'!$A$2:$A$22,0),MATCH('BFPaT-pretax-electricity'!AH$1,'Tax_Share of Price'!$B$1:$AI$1,0)))</f>
        <v>1.6332743910316274E-5</v>
      </c>
      <c r="AI9" s="35">
        <f>'Total Fuel Prices'!AI12*(1-INDEX('Tax_Share of Price'!$B$2:$AI$22,MATCH('Total Fuel Prices'!$A$3,'Tax_Share of Price'!$A$2:$A$22,0),MATCH('BFPaT-pretax-electricity'!AI$1,'Tax_Share of Price'!$B$1:$AI$1,0)))</f>
        <v>1.632386259225737E-5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A9" sqref="A9:XFD9"/>
    </sheetView>
  </sheetViews>
  <sheetFormatPr defaultColWidth="9.1328125" defaultRowHeight="14.25" x14ac:dyDescent="0.45"/>
  <cols>
    <col min="1" max="1" width="41.3984375" style="1" customWidth="1"/>
    <col min="2" max="2" width="8.73046875" style="11" customWidth="1"/>
    <col min="3" max="3" width="8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Prices'!B16*(1-INDEX(Tax_share,MATCH('Total Fuel Prices'!$A$14,tax_fuel_labels,0),MATCH(B$1,'Tax_Share of Price'!$B$1:$AI$1,0)))</f>
        <v>0</v>
      </c>
      <c r="C2" s="35">
        <f>'Total Fuel Prices'!C16*(1-INDEX(Tax_share,MATCH('Total Fuel Prices'!$A$14,tax_fuel_labels,0),MATCH(C$1,'Tax_Share of Price'!$B$1:$AI$1,0)))</f>
        <v>0</v>
      </c>
      <c r="D2" s="35">
        <f>'Total Fuel Prices'!D16*(1-INDEX(Tax_share,MATCH('Total Fuel Prices'!$A$14,tax_fuel_labels,0),MATCH(D$1,'Tax_Share of Price'!$B$1:$AI$1,0)))</f>
        <v>0</v>
      </c>
      <c r="E2" s="35">
        <f>'Total Fuel Prices'!E16*(1-INDEX(Tax_share,MATCH('Total Fuel Prices'!$A$14,tax_fuel_labels,0),MATCH(E$1,'Tax_Share of Price'!$B$1:$AI$1,0)))</f>
        <v>0</v>
      </c>
      <c r="F2" s="35">
        <f>'Total Fuel Prices'!F16*(1-INDEX(Tax_share,MATCH('Total Fuel Prices'!$A$14,tax_fuel_labels,0),MATCH(F$1,'Tax_Share of Price'!$B$1:$AI$1,0)))</f>
        <v>0</v>
      </c>
      <c r="G2" s="35">
        <f>'Total Fuel Prices'!G16*(1-INDEX(Tax_share,MATCH('Total Fuel Prices'!$A$14,tax_fuel_labels,0),MATCH(G$1,'Tax_Share of Price'!$B$1:$AI$1,0)))</f>
        <v>0</v>
      </c>
      <c r="H2" s="35">
        <f>'Total Fuel Prices'!H16*(1-INDEX(Tax_share,MATCH('Total Fuel Prices'!$A$14,tax_fuel_labels,0),MATCH(H$1,'Tax_Share of Price'!$B$1:$AI$1,0)))</f>
        <v>0</v>
      </c>
      <c r="I2" s="35">
        <f>'Total Fuel Prices'!I16*(1-INDEX(Tax_share,MATCH('Total Fuel Prices'!$A$14,tax_fuel_labels,0),MATCH(I$1,'Tax_Share of Price'!$B$1:$AI$1,0)))</f>
        <v>0</v>
      </c>
      <c r="J2" s="35">
        <f>'Total Fuel Prices'!J16*(1-INDEX(Tax_share,MATCH('Total Fuel Prices'!$A$14,tax_fuel_labels,0),MATCH(J$1,'Tax_Share of Price'!$B$1:$AI$1,0)))</f>
        <v>0</v>
      </c>
      <c r="K2" s="35">
        <f>'Total Fuel Prices'!K16*(1-INDEX(Tax_share,MATCH('Total Fuel Prices'!$A$14,tax_fuel_labels,0),MATCH(K$1,'Tax_Share of Price'!$B$1:$AI$1,0)))</f>
        <v>0</v>
      </c>
      <c r="L2" s="35">
        <f>'Total Fuel Prices'!L16*(1-INDEX(Tax_share,MATCH('Total Fuel Prices'!$A$14,tax_fuel_labels,0),MATCH(L$1,'Tax_Share of Price'!$B$1:$AI$1,0)))</f>
        <v>0</v>
      </c>
      <c r="M2" s="35">
        <f>'Total Fuel Prices'!M16*(1-INDEX(Tax_share,MATCH('Total Fuel Prices'!$A$14,tax_fuel_labels,0),MATCH(M$1,'Tax_Share of Price'!$B$1:$AI$1,0)))</f>
        <v>0</v>
      </c>
      <c r="N2" s="35">
        <f>'Total Fuel Prices'!N16*(1-INDEX(Tax_share,MATCH('Total Fuel Prices'!$A$14,tax_fuel_labels,0),MATCH(N$1,'Tax_Share of Price'!$B$1:$AI$1,0)))</f>
        <v>0</v>
      </c>
      <c r="O2" s="35">
        <f>'Total Fuel Prices'!O16*(1-INDEX(Tax_share,MATCH('Total Fuel Prices'!$A$14,tax_fuel_labels,0),MATCH(O$1,'Tax_Share of Price'!$B$1:$AI$1,0)))</f>
        <v>0</v>
      </c>
      <c r="P2" s="35">
        <f>'Total Fuel Prices'!P16*(1-INDEX(Tax_share,MATCH('Total Fuel Prices'!$A$14,tax_fuel_labels,0),MATCH(P$1,'Tax_Share of Price'!$B$1:$AI$1,0)))</f>
        <v>0</v>
      </c>
      <c r="Q2" s="35">
        <f>'Total Fuel Prices'!Q16*(1-INDEX(Tax_share,MATCH('Total Fuel Prices'!$A$14,tax_fuel_labels,0),MATCH(Q$1,'Tax_Share of Price'!$B$1:$AI$1,0)))</f>
        <v>0</v>
      </c>
      <c r="R2" s="35">
        <f>'Total Fuel Prices'!R16*(1-INDEX(Tax_share,MATCH('Total Fuel Prices'!$A$14,tax_fuel_labels,0),MATCH(R$1,'Tax_Share of Price'!$B$1:$AI$1,0)))</f>
        <v>0</v>
      </c>
      <c r="S2" s="35">
        <f>'Total Fuel Prices'!S16*(1-INDEX(Tax_share,MATCH('Total Fuel Prices'!$A$14,tax_fuel_labels,0),MATCH(S$1,'Tax_Share of Price'!$B$1:$AI$1,0)))</f>
        <v>0</v>
      </c>
      <c r="T2" s="35">
        <f>'Total Fuel Prices'!T16*(1-INDEX(Tax_share,MATCH('Total Fuel Prices'!$A$14,tax_fuel_labels,0),MATCH(T$1,'Tax_Share of Price'!$B$1:$AI$1,0)))</f>
        <v>0</v>
      </c>
      <c r="U2" s="35">
        <f>'Total Fuel Prices'!U16*(1-INDEX(Tax_share,MATCH('Total Fuel Prices'!$A$14,tax_fuel_labels,0),MATCH(U$1,'Tax_Share of Price'!$B$1:$AI$1,0)))</f>
        <v>0</v>
      </c>
      <c r="V2" s="35">
        <f>'Total Fuel Prices'!V16*(1-INDEX(Tax_share,MATCH('Total Fuel Prices'!$A$14,tax_fuel_labels,0),MATCH(V$1,'Tax_Share of Price'!$B$1:$AI$1,0)))</f>
        <v>0</v>
      </c>
      <c r="W2" s="35">
        <f>'Total Fuel Prices'!W16*(1-INDEX(Tax_share,MATCH('Total Fuel Prices'!$A$14,tax_fuel_labels,0),MATCH(W$1,'Tax_Share of Price'!$B$1:$AI$1,0)))</f>
        <v>0</v>
      </c>
      <c r="X2" s="35">
        <f>'Total Fuel Prices'!X16*(1-INDEX(Tax_share,MATCH('Total Fuel Prices'!$A$14,tax_fuel_labels,0),MATCH(X$1,'Tax_Share of Price'!$B$1:$AI$1,0)))</f>
        <v>0</v>
      </c>
      <c r="Y2" s="35">
        <f>'Total Fuel Prices'!Y16*(1-INDEX(Tax_share,MATCH('Total Fuel Prices'!$A$14,tax_fuel_labels,0),MATCH(Y$1,'Tax_Share of Price'!$B$1:$AI$1,0)))</f>
        <v>0</v>
      </c>
      <c r="Z2" s="35">
        <f>'Total Fuel Prices'!Z16*(1-INDEX(Tax_share,MATCH('Total Fuel Prices'!$A$14,tax_fuel_labels,0),MATCH(Z$1,'Tax_Share of Price'!$B$1:$AI$1,0)))</f>
        <v>0</v>
      </c>
      <c r="AA2" s="35">
        <f>'Total Fuel Prices'!AA16*(1-INDEX(Tax_share,MATCH('Total Fuel Prices'!$A$14,tax_fuel_labels,0),MATCH(AA$1,'Tax_Share of Price'!$B$1:$AI$1,0)))</f>
        <v>0</v>
      </c>
      <c r="AB2" s="35">
        <f>'Total Fuel Prices'!AB16*(1-INDEX(Tax_share,MATCH('Total Fuel Prices'!$A$14,tax_fuel_labels,0),MATCH(AB$1,'Tax_Share of Price'!$B$1:$AI$1,0)))</f>
        <v>0</v>
      </c>
      <c r="AC2" s="35">
        <f>'Total Fuel Prices'!AC16*(1-INDEX(Tax_share,MATCH('Total Fuel Prices'!$A$14,tax_fuel_labels,0),MATCH(AC$1,'Tax_Share of Price'!$B$1:$AI$1,0)))</f>
        <v>0</v>
      </c>
      <c r="AD2" s="35">
        <f>'Total Fuel Prices'!AD16*(1-INDEX(Tax_share,MATCH('Total Fuel Prices'!$A$14,tax_fuel_labels,0),MATCH(AD$1,'Tax_Share of Price'!$B$1:$AI$1,0)))</f>
        <v>0</v>
      </c>
      <c r="AE2" s="35">
        <f>'Total Fuel Prices'!AE16*(1-INDEX(Tax_share,MATCH('Total Fuel Prices'!$A$14,tax_fuel_labels,0),MATCH(AE$1,'Tax_Share of Price'!$B$1:$AI$1,0)))</f>
        <v>0</v>
      </c>
      <c r="AF2" s="35">
        <f>'Total Fuel Prices'!AF16*(1-INDEX(Tax_share,MATCH('Total Fuel Prices'!$A$14,tax_fuel_labels,0),MATCH(AF$1,'Tax_Share of Price'!$B$1:$AI$1,0)))</f>
        <v>0</v>
      </c>
      <c r="AG2" s="35">
        <f>'Total Fuel Prices'!AG16*(1-INDEX(Tax_share,MATCH('Total Fuel Prices'!$A$14,tax_fuel_labels,0),MATCH(AG$1,'Tax_Share of Price'!$B$1:$AI$1,0)))</f>
        <v>0</v>
      </c>
      <c r="AH2" s="35">
        <f>'Total Fuel Prices'!AH16*(1-INDEX(Tax_share,MATCH('Total Fuel Prices'!$A$14,tax_fuel_labels,0),MATCH(AH$1,'Tax_Share of Price'!$B$1:$AI$1,0)))</f>
        <v>0</v>
      </c>
      <c r="AI2" s="35">
        <f>'Total Fuel Prices'!AI16*(1-INDEX(Tax_share,MATCH('Total Fuel Prices'!$A$14,tax_fuel_labels,0),MATCH(AI$1,'Tax_Share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Prices'!B17*(1-INDEX(Tax_share,MATCH('Total Fuel Prices'!$A$14,tax_fuel_labels,0),MATCH(B$1,'Tax_Share of Price'!$B$1:$AI$1,0)))</f>
        <v>1.5163145258639927E-6</v>
      </c>
      <c r="C3" s="35">
        <f>'Total Fuel Prices'!C17*(1-INDEX(Tax_share,MATCH('Total Fuel Prices'!$A$14,tax_fuel_labels,0),MATCH(C$1,'Tax_Share of Price'!$B$1:$AI$1,0)))</f>
        <v>1.5163145258639927E-6</v>
      </c>
      <c r="D3" s="35">
        <f>'Total Fuel Prices'!D17*(1-INDEX(Tax_share,MATCH('Total Fuel Prices'!$A$14,tax_fuel_labels,0),MATCH(D$1,'Tax_Share of Price'!$B$1:$AI$1,0)))</f>
        <v>1.5089537757384391E-6</v>
      </c>
      <c r="E3" s="35">
        <f>'Total Fuel Prices'!E17*(1-INDEX(Tax_share,MATCH('Total Fuel Prices'!$A$14,tax_fuel_labels,0),MATCH(E$1,'Tax_Share of Price'!$B$1:$AI$1,0)))</f>
        <v>1.5163145258639927E-6</v>
      </c>
      <c r="F3" s="35">
        <f>'Total Fuel Prices'!F17*(1-INDEX(Tax_share,MATCH('Total Fuel Prices'!$A$14,tax_fuel_labels,0),MATCH(F$1,'Tax_Share of Price'!$B$1:$AI$1,0)))</f>
        <v>1.4942322754873325E-6</v>
      </c>
      <c r="G3" s="35">
        <f>'Total Fuel Prices'!G17*(1-INDEX(Tax_share,MATCH('Total Fuel Prices'!$A$14,tax_fuel_labels,0),MATCH(G$1,'Tax_Share of Price'!$B$1:$AI$1,0)))</f>
        <v>1.4721500251106726E-6</v>
      </c>
      <c r="H3" s="35">
        <f>'Total Fuel Prices'!H17*(1-INDEX(Tax_share,MATCH('Total Fuel Prices'!$A$14,tax_fuel_labels,0),MATCH(H$1,'Tax_Share of Price'!$B$1:$AI$1,0)))</f>
        <v>1.4574285248595658E-6</v>
      </c>
      <c r="I3" s="35">
        <f>'Total Fuel Prices'!I17*(1-INDEX(Tax_share,MATCH('Total Fuel Prices'!$A$14,tax_fuel_labels,0),MATCH(I$1,'Tax_Share of Price'!$B$1:$AI$1,0)))</f>
        <v>1.4500677747340124E-6</v>
      </c>
      <c r="J3" s="35">
        <f>'Total Fuel Prices'!J17*(1-INDEX(Tax_share,MATCH('Total Fuel Prices'!$A$14,tax_fuel_labels,0),MATCH(J$1,'Tax_Share of Price'!$B$1:$AI$1,0)))</f>
        <v>1.4353462744829055E-6</v>
      </c>
      <c r="K3" s="35">
        <f>'Total Fuel Prices'!K17*(1-INDEX(Tax_share,MATCH('Total Fuel Prices'!$A$14,tax_fuel_labels,0),MATCH(K$1,'Tax_Share of Price'!$B$1:$AI$1,0)))</f>
        <v>1.442707024608459E-6</v>
      </c>
      <c r="L3" s="35">
        <f>'Total Fuel Prices'!L17*(1-INDEX(Tax_share,MATCH('Total Fuel Prices'!$A$14,tax_fuel_labels,0),MATCH(L$1,'Tax_Share of Price'!$B$1:$AI$1,0)))</f>
        <v>1.4500677747340124E-6</v>
      </c>
      <c r="M3" s="35">
        <f>'Total Fuel Prices'!M17*(1-INDEX(Tax_share,MATCH('Total Fuel Prices'!$A$14,tax_fuel_labels,0),MATCH(M$1,'Tax_Share of Price'!$B$1:$AI$1,0)))</f>
        <v>1.442707024608459E-6</v>
      </c>
      <c r="N3" s="35">
        <f>'Total Fuel Prices'!N17*(1-INDEX(Tax_share,MATCH('Total Fuel Prices'!$A$14,tax_fuel_labels,0),MATCH(N$1,'Tax_Share of Price'!$B$1:$AI$1,0)))</f>
        <v>1.442707024608459E-6</v>
      </c>
      <c r="O3" s="35">
        <f>'Total Fuel Prices'!O17*(1-INDEX(Tax_share,MATCH('Total Fuel Prices'!$A$14,tax_fuel_labels,0),MATCH(O$1,'Tax_Share of Price'!$B$1:$AI$1,0)))</f>
        <v>1.442707024608459E-6</v>
      </c>
      <c r="P3" s="35">
        <f>'Total Fuel Prices'!P17*(1-INDEX(Tax_share,MATCH('Total Fuel Prices'!$A$14,tax_fuel_labels,0),MATCH(P$1,'Tax_Share of Price'!$B$1:$AI$1,0)))</f>
        <v>1.4353462744829055E-6</v>
      </c>
      <c r="Q3" s="35">
        <f>'Total Fuel Prices'!Q17*(1-INDEX(Tax_share,MATCH('Total Fuel Prices'!$A$14,tax_fuel_labels,0),MATCH(Q$1,'Tax_Share of Price'!$B$1:$AI$1,0)))</f>
        <v>1.4353462744829055E-6</v>
      </c>
      <c r="R3" s="35">
        <f>'Total Fuel Prices'!R17*(1-INDEX(Tax_share,MATCH('Total Fuel Prices'!$A$14,tax_fuel_labels,0),MATCH(R$1,'Tax_Share of Price'!$B$1:$AI$1,0)))</f>
        <v>1.442707024608459E-6</v>
      </c>
      <c r="S3" s="35">
        <f>'Total Fuel Prices'!S17*(1-INDEX(Tax_share,MATCH('Total Fuel Prices'!$A$14,tax_fuel_labels,0),MATCH(S$1,'Tax_Share of Price'!$B$1:$AI$1,0)))</f>
        <v>1.442707024608459E-6</v>
      </c>
      <c r="T3" s="35">
        <f>'Total Fuel Prices'!T17*(1-INDEX(Tax_share,MATCH('Total Fuel Prices'!$A$14,tax_fuel_labels,0),MATCH(T$1,'Tax_Share of Price'!$B$1:$AI$1,0)))</f>
        <v>1.4353462744829055E-6</v>
      </c>
      <c r="U3" s="35">
        <f>'Total Fuel Prices'!U17*(1-INDEX(Tax_share,MATCH('Total Fuel Prices'!$A$14,tax_fuel_labels,0),MATCH(U$1,'Tax_Share of Price'!$B$1:$AI$1,0)))</f>
        <v>1.4353462744829055E-6</v>
      </c>
      <c r="V3" s="35">
        <f>'Total Fuel Prices'!V17*(1-INDEX(Tax_share,MATCH('Total Fuel Prices'!$A$14,tax_fuel_labels,0),MATCH(V$1,'Tax_Share of Price'!$B$1:$AI$1,0)))</f>
        <v>1.442707024608459E-6</v>
      </c>
      <c r="W3" s="35">
        <f>'Total Fuel Prices'!W17*(1-INDEX(Tax_share,MATCH('Total Fuel Prices'!$A$14,tax_fuel_labels,0),MATCH(W$1,'Tax_Share of Price'!$B$1:$AI$1,0)))</f>
        <v>1.442707024608459E-6</v>
      </c>
      <c r="X3" s="35">
        <f>'Total Fuel Prices'!X17*(1-INDEX(Tax_share,MATCH('Total Fuel Prices'!$A$14,tax_fuel_labels,0),MATCH(X$1,'Tax_Share of Price'!$B$1:$AI$1,0)))</f>
        <v>1.4353462744829055E-6</v>
      </c>
      <c r="Y3" s="35">
        <f>'Total Fuel Prices'!Y17*(1-INDEX(Tax_share,MATCH('Total Fuel Prices'!$A$14,tax_fuel_labels,0),MATCH(Y$1,'Tax_Share of Price'!$B$1:$AI$1,0)))</f>
        <v>1.4353462744829055E-6</v>
      </c>
      <c r="Z3" s="270">
        <f>'Total Fuel Prices'!Z17*(1-INDEX(Tax_share,MATCH('Total Fuel Prices'!$A$14,tax_fuel_labels,0),MATCH(Z$1,'Tax_Share of Price'!$B$1:$AI$1,0)))</f>
        <v>1.4353462744829055E-6</v>
      </c>
      <c r="AA3" s="35">
        <f>'Total Fuel Prices'!AA17*(1-INDEX(Tax_share,MATCH('Total Fuel Prices'!$A$14,tax_fuel_labels,0),MATCH(AA$1,'Tax_Share of Price'!$B$1:$AI$1,0)))</f>
        <v>1.4353462744829055E-6</v>
      </c>
      <c r="AB3" s="35">
        <f>'Total Fuel Prices'!AB17*(1-INDEX(Tax_share,MATCH('Total Fuel Prices'!$A$14,tax_fuel_labels,0),MATCH(AB$1,'Tax_Share of Price'!$B$1:$AI$1,0)))</f>
        <v>1.4353462744829055E-6</v>
      </c>
      <c r="AC3" s="35">
        <f>'Total Fuel Prices'!AC17*(1-INDEX(Tax_share,MATCH('Total Fuel Prices'!$A$14,tax_fuel_labels,0),MATCH(AC$1,'Tax_Share of Price'!$B$1:$AI$1,0)))</f>
        <v>1.4353462744829055E-6</v>
      </c>
      <c r="AD3" s="35">
        <f>'Total Fuel Prices'!AD17*(1-INDEX(Tax_share,MATCH('Total Fuel Prices'!$A$14,tax_fuel_labels,0),MATCH(AD$1,'Tax_Share of Price'!$B$1:$AI$1,0)))</f>
        <v>1.4353462744829055E-6</v>
      </c>
      <c r="AE3" s="35">
        <f>'Total Fuel Prices'!AE17*(1-INDEX(Tax_share,MATCH('Total Fuel Prices'!$A$14,tax_fuel_labels,0),MATCH(AE$1,'Tax_Share of Price'!$B$1:$AI$1,0)))</f>
        <v>1.4353462744829055E-6</v>
      </c>
      <c r="AF3" s="35">
        <f>'Total Fuel Prices'!AF17*(1-INDEX(Tax_share,MATCH('Total Fuel Prices'!$A$14,tax_fuel_labels,0),MATCH(AF$1,'Tax_Share of Price'!$B$1:$AI$1,0)))</f>
        <v>1.4353462744829055E-6</v>
      </c>
      <c r="AG3" s="35">
        <f>'Total Fuel Prices'!AG17*(1-INDEX(Tax_share,MATCH('Total Fuel Prices'!$A$14,tax_fuel_labels,0),MATCH(AG$1,'Tax_Share of Price'!$B$1:$AI$1,0)))</f>
        <v>1.4353462744829055E-6</v>
      </c>
      <c r="AH3" s="35">
        <f>'Total Fuel Prices'!AH17*(1-INDEX(Tax_share,MATCH('Total Fuel Prices'!$A$14,tax_fuel_labels,0),MATCH(AH$1,'Tax_Share of Price'!$B$1:$AI$1,0)))</f>
        <v>1.4353462744829055E-6</v>
      </c>
      <c r="AI3" s="35">
        <f>'Total Fuel Prices'!AI17*(1-INDEX(Tax_share,MATCH('Total Fuel Prices'!$A$14,tax_fuel_labels,0),MATCH(AI$1,'Tax_Share of Price'!$B$1:$AI$1,0)))</f>
        <v>1.4353462744829055E-6</v>
      </c>
      <c r="AJ3" s="11"/>
      <c r="AK3" s="11"/>
    </row>
    <row r="4" spans="1:37" x14ac:dyDescent="0.45">
      <c r="A4" s="2" t="s">
        <v>272</v>
      </c>
      <c r="B4" s="35">
        <f>'Total Fuel Prices'!B18*(1-INDEX(Tax_share,MATCH('Total Fuel Prices'!$A$14,tax_fuel_labels,0),MATCH(B$1,'Tax_Share of Price'!$B$1:$AI$1,0)))</f>
        <v>0</v>
      </c>
      <c r="C4" s="35">
        <f>'Total Fuel Prices'!C18*(1-INDEX(Tax_share,MATCH('Total Fuel Prices'!$A$14,tax_fuel_labels,0),MATCH(C$1,'Tax_Share of Price'!$B$1:$AI$1,0)))</f>
        <v>0</v>
      </c>
      <c r="D4" s="35">
        <f>'Total Fuel Prices'!D18*(1-INDEX(Tax_share,MATCH('Total Fuel Prices'!$A$14,tax_fuel_labels,0),MATCH(D$1,'Tax_Share of Price'!$B$1:$AI$1,0)))</f>
        <v>0</v>
      </c>
      <c r="E4" s="35">
        <f>'Total Fuel Prices'!E18*(1-INDEX(Tax_share,MATCH('Total Fuel Prices'!$A$14,tax_fuel_labels,0),MATCH(E$1,'Tax_Share of Price'!$B$1:$AI$1,0)))</f>
        <v>0</v>
      </c>
      <c r="F4" s="35">
        <f>'Total Fuel Prices'!F18*(1-INDEX(Tax_share,MATCH('Total Fuel Prices'!$A$14,tax_fuel_labels,0),MATCH(F$1,'Tax_Share of Price'!$B$1:$AI$1,0)))</f>
        <v>0</v>
      </c>
      <c r="G4" s="35">
        <f>'Total Fuel Prices'!G18*(1-INDEX(Tax_share,MATCH('Total Fuel Prices'!$A$14,tax_fuel_labels,0),MATCH(G$1,'Tax_Share of Price'!$B$1:$AI$1,0)))</f>
        <v>0</v>
      </c>
      <c r="H4" s="35">
        <f>'Total Fuel Prices'!H18*(1-INDEX(Tax_share,MATCH('Total Fuel Prices'!$A$14,tax_fuel_labels,0),MATCH(H$1,'Tax_Share of Price'!$B$1:$AI$1,0)))</f>
        <v>0</v>
      </c>
      <c r="I4" s="35">
        <f>'Total Fuel Prices'!I18*(1-INDEX(Tax_share,MATCH('Total Fuel Prices'!$A$14,tax_fuel_labels,0),MATCH(I$1,'Tax_Share of Price'!$B$1:$AI$1,0)))</f>
        <v>0</v>
      </c>
      <c r="J4" s="35">
        <f>'Total Fuel Prices'!J18*(1-INDEX(Tax_share,MATCH('Total Fuel Prices'!$A$14,tax_fuel_labels,0),MATCH(J$1,'Tax_Share of Price'!$B$1:$AI$1,0)))</f>
        <v>0</v>
      </c>
      <c r="K4" s="35">
        <f>'Total Fuel Prices'!K18*(1-INDEX(Tax_share,MATCH('Total Fuel Prices'!$A$14,tax_fuel_labels,0),MATCH(K$1,'Tax_Share of Price'!$B$1:$AI$1,0)))</f>
        <v>0</v>
      </c>
      <c r="L4" s="35">
        <f>'Total Fuel Prices'!L18*(1-INDEX(Tax_share,MATCH('Total Fuel Prices'!$A$14,tax_fuel_labels,0),MATCH(L$1,'Tax_Share of Price'!$B$1:$AI$1,0)))</f>
        <v>0</v>
      </c>
      <c r="M4" s="35">
        <f>'Total Fuel Prices'!M18*(1-INDEX(Tax_share,MATCH('Total Fuel Prices'!$A$14,tax_fuel_labels,0),MATCH(M$1,'Tax_Share of Price'!$B$1:$AI$1,0)))</f>
        <v>0</v>
      </c>
      <c r="N4" s="35">
        <f>'Total Fuel Prices'!N18*(1-INDEX(Tax_share,MATCH('Total Fuel Prices'!$A$14,tax_fuel_labels,0),MATCH(N$1,'Tax_Share of Price'!$B$1:$AI$1,0)))</f>
        <v>0</v>
      </c>
      <c r="O4" s="35">
        <f>'Total Fuel Prices'!O18*(1-INDEX(Tax_share,MATCH('Total Fuel Prices'!$A$14,tax_fuel_labels,0),MATCH(O$1,'Tax_Share of Price'!$B$1:$AI$1,0)))</f>
        <v>0</v>
      </c>
      <c r="P4" s="35">
        <f>'Total Fuel Prices'!P18*(1-INDEX(Tax_share,MATCH('Total Fuel Prices'!$A$14,tax_fuel_labels,0),MATCH(P$1,'Tax_Share of Price'!$B$1:$AI$1,0)))</f>
        <v>0</v>
      </c>
      <c r="Q4" s="35">
        <f>'Total Fuel Prices'!Q18*(1-INDEX(Tax_share,MATCH('Total Fuel Prices'!$A$14,tax_fuel_labels,0),MATCH(Q$1,'Tax_Share of Price'!$B$1:$AI$1,0)))</f>
        <v>0</v>
      </c>
      <c r="R4" s="35">
        <f>'Total Fuel Prices'!R18*(1-INDEX(Tax_share,MATCH('Total Fuel Prices'!$A$14,tax_fuel_labels,0),MATCH(R$1,'Tax_Share of Price'!$B$1:$AI$1,0)))</f>
        <v>0</v>
      </c>
      <c r="S4" s="35">
        <f>'Total Fuel Prices'!S18*(1-INDEX(Tax_share,MATCH('Total Fuel Prices'!$A$14,tax_fuel_labels,0),MATCH(S$1,'Tax_Share of Price'!$B$1:$AI$1,0)))</f>
        <v>0</v>
      </c>
      <c r="T4" s="35">
        <f>'Total Fuel Prices'!T18*(1-INDEX(Tax_share,MATCH('Total Fuel Prices'!$A$14,tax_fuel_labels,0),MATCH(T$1,'Tax_Share of Price'!$B$1:$AI$1,0)))</f>
        <v>0</v>
      </c>
      <c r="U4" s="35">
        <f>'Total Fuel Prices'!U18*(1-INDEX(Tax_share,MATCH('Total Fuel Prices'!$A$14,tax_fuel_labels,0),MATCH(U$1,'Tax_Share of Price'!$B$1:$AI$1,0)))</f>
        <v>0</v>
      </c>
      <c r="V4" s="35">
        <f>'Total Fuel Prices'!V18*(1-INDEX(Tax_share,MATCH('Total Fuel Prices'!$A$14,tax_fuel_labels,0),MATCH(V$1,'Tax_Share of Price'!$B$1:$AI$1,0)))</f>
        <v>0</v>
      </c>
      <c r="W4" s="35">
        <f>'Total Fuel Prices'!W18*(1-INDEX(Tax_share,MATCH('Total Fuel Prices'!$A$14,tax_fuel_labels,0),MATCH(W$1,'Tax_Share of Price'!$B$1:$AI$1,0)))</f>
        <v>0</v>
      </c>
      <c r="X4" s="35">
        <f>'Total Fuel Prices'!X18*(1-INDEX(Tax_share,MATCH('Total Fuel Prices'!$A$14,tax_fuel_labels,0),MATCH(X$1,'Tax_Share of Price'!$B$1:$AI$1,0)))</f>
        <v>0</v>
      </c>
      <c r="Y4" s="35">
        <f>'Total Fuel Prices'!Y18*(1-INDEX(Tax_share,MATCH('Total Fuel Prices'!$A$14,tax_fuel_labels,0),MATCH(Y$1,'Tax_Share of Price'!$B$1:$AI$1,0)))</f>
        <v>0</v>
      </c>
      <c r="Z4" s="35">
        <f>'Total Fuel Prices'!Z18*(1-INDEX(Tax_share,MATCH('Total Fuel Prices'!$A$14,tax_fuel_labels,0),MATCH(Z$1,'Tax_Share of Price'!$B$1:$AI$1,0)))</f>
        <v>0</v>
      </c>
      <c r="AA4" s="35">
        <f>'Total Fuel Prices'!AA18*(1-INDEX(Tax_share,MATCH('Total Fuel Prices'!$A$14,tax_fuel_labels,0),MATCH(AA$1,'Tax_Share of Price'!$B$1:$AI$1,0)))</f>
        <v>0</v>
      </c>
      <c r="AB4" s="35">
        <f>'Total Fuel Prices'!AB18*(1-INDEX(Tax_share,MATCH('Total Fuel Prices'!$A$14,tax_fuel_labels,0),MATCH(AB$1,'Tax_Share of Price'!$B$1:$AI$1,0)))</f>
        <v>0</v>
      </c>
      <c r="AC4" s="35">
        <f>'Total Fuel Prices'!AC18*(1-INDEX(Tax_share,MATCH('Total Fuel Prices'!$A$14,tax_fuel_labels,0),MATCH(AC$1,'Tax_Share of Price'!$B$1:$AI$1,0)))</f>
        <v>0</v>
      </c>
      <c r="AD4" s="35">
        <f>'Total Fuel Prices'!AD18*(1-INDEX(Tax_share,MATCH('Total Fuel Prices'!$A$14,tax_fuel_labels,0),MATCH(AD$1,'Tax_Share of Price'!$B$1:$AI$1,0)))</f>
        <v>0</v>
      </c>
      <c r="AE4" s="35">
        <f>'Total Fuel Prices'!AE18*(1-INDEX(Tax_share,MATCH('Total Fuel Prices'!$A$14,tax_fuel_labels,0),MATCH(AE$1,'Tax_Share of Price'!$B$1:$AI$1,0)))</f>
        <v>0</v>
      </c>
      <c r="AF4" s="35">
        <f>'Total Fuel Prices'!AF18*(1-INDEX(Tax_share,MATCH('Total Fuel Prices'!$A$14,tax_fuel_labels,0),MATCH(AF$1,'Tax_Share of Price'!$B$1:$AI$1,0)))</f>
        <v>0</v>
      </c>
      <c r="AG4" s="35">
        <f>'Total Fuel Prices'!AG18*(1-INDEX(Tax_share,MATCH('Total Fuel Prices'!$A$14,tax_fuel_labels,0),MATCH(AG$1,'Tax_Share of Price'!$B$1:$AI$1,0)))</f>
        <v>0</v>
      </c>
      <c r="AH4" s="35">
        <f>'Total Fuel Prices'!AH18*(1-INDEX(Tax_share,MATCH('Total Fuel Prices'!$A$14,tax_fuel_labels,0),MATCH(AH$1,'Tax_Share of Price'!$B$1:$AI$1,0)))</f>
        <v>0</v>
      </c>
      <c r="AI4" s="35">
        <f>'Total Fuel Prices'!AI18*(1-INDEX(Tax_share,MATCH('Total Fuel Prices'!$A$14,tax_fuel_labels,0),MATCH(AI$1,'Tax_Share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Prices'!B19*(1-INDEX(Tax_share,MATCH('Total Fuel Prices'!$A$14,tax_fuel_labels,0),MATCH(B$1,'Tax_Share of Price'!$B$1:$AI$1,0)))</f>
        <v>0</v>
      </c>
      <c r="C5" s="35">
        <f>'Total Fuel Prices'!C19*(1-INDEX(Tax_share,MATCH('Total Fuel Prices'!$A$14,tax_fuel_labels,0),MATCH(C$1,'Tax_Share of Price'!$B$1:$AI$1,0)))</f>
        <v>0</v>
      </c>
      <c r="D5" s="35">
        <f>'Total Fuel Prices'!D19*(1-INDEX(Tax_share,MATCH('Total Fuel Prices'!$A$14,tax_fuel_labels,0),MATCH(D$1,'Tax_Share of Price'!$B$1:$AI$1,0)))</f>
        <v>0</v>
      </c>
      <c r="E5" s="35">
        <f>'Total Fuel Prices'!E19*(1-INDEX(Tax_share,MATCH('Total Fuel Prices'!$A$14,tax_fuel_labels,0),MATCH(E$1,'Tax_Share of Price'!$B$1:$AI$1,0)))</f>
        <v>0</v>
      </c>
      <c r="F5" s="35">
        <f>'Total Fuel Prices'!F19*(1-INDEX(Tax_share,MATCH('Total Fuel Prices'!$A$14,tax_fuel_labels,0),MATCH(F$1,'Tax_Share of Price'!$B$1:$AI$1,0)))</f>
        <v>0</v>
      </c>
      <c r="G5" s="35">
        <f>'Total Fuel Prices'!G19*(1-INDEX(Tax_share,MATCH('Total Fuel Prices'!$A$14,tax_fuel_labels,0),MATCH(G$1,'Tax_Share of Price'!$B$1:$AI$1,0)))</f>
        <v>0</v>
      </c>
      <c r="H5" s="35">
        <f>'Total Fuel Prices'!H19*(1-INDEX(Tax_share,MATCH('Total Fuel Prices'!$A$14,tax_fuel_labels,0),MATCH(H$1,'Tax_Share of Price'!$B$1:$AI$1,0)))</f>
        <v>0</v>
      </c>
      <c r="I5" s="35">
        <f>'Total Fuel Prices'!I19*(1-INDEX(Tax_share,MATCH('Total Fuel Prices'!$A$14,tax_fuel_labels,0),MATCH(I$1,'Tax_Share of Price'!$B$1:$AI$1,0)))</f>
        <v>0</v>
      </c>
      <c r="J5" s="35">
        <f>'Total Fuel Prices'!J19*(1-INDEX(Tax_share,MATCH('Total Fuel Prices'!$A$14,tax_fuel_labels,0),MATCH(J$1,'Tax_Share of Price'!$B$1:$AI$1,0)))</f>
        <v>0</v>
      </c>
      <c r="K5" s="35">
        <f>'Total Fuel Prices'!K19*(1-INDEX(Tax_share,MATCH('Total Fuel Prices'!$A$14,tax_fuel_labels,0),MATCH(K$1,'Tax_Share of Price'!$B$1:$AI$1,0)))</f>
        <v>0</v>
      </c>
      <c r="L5" s="35">
        <f>'Total Fuel Prices'!L19*(1-INDEX(Tax_share,MATCH('Total Fuel Prices'!$A$14,tax_fuel_labels,0),MATCH(L$1,'Tax_Share of Price'!$B$1:$AI$1,0)))</f>
        <v>0</v>
      </c>
      <c r="M5" s="35">
        <f>'Total Fuel Prices'!M19*(1-INDEX(Tax_share,MATCH('Total Fuel Prices'!$A$14,tax_fuel_labels,0),MATCH(M$1,'Tax_Share of Price'!$B$1:$AI$1,0)))</f>
        <v>0</v>
      </c>
      <c r="N5" s="35">
        <f>'Total Fuel Prices'!N19*(1-INDEX(Tax_share,MATCH('Total Fuel Prices'!$A$14,tax_fuel_labels,0),MATCH(N$1,'Tax_Share of Price'!$B$1:$AI$1,0)))</f>
        <v>0</v>
      </c>
      <c r="O5" s="35">
        <f>'Total Fuel Prices'!O19*(1-INDEX(Tax_share,MATCH('Total Fuel Prices'!$A$14,tax_fuel_labels,0),MATCH(O$1,'Tax_Share of Price'!$B$1:$AI$1,0)))</f>
        <v>0</v>
      </c>
      <c r="P5" s="35">
        <f>'Total Fuel Prices'!P19*(1-INDEX(Tax_share,MATCH('Total Fuel Prices'!$A$14,tax_fuel_labels,0),MATCH(P$1,'Tax_Share of Price'!$B$1:$AI$1,0)))</f>
        <v>0</v>
      </c>
      <c r="Q5" s="35">
        <f>'Total Fuel Prices'!Q19*(1-INDEX(Tax_share,MATCH('Total Fuel Prices'!$A$14,tax_fuel_labels,0),MATCH(Q$1,'Tax_Share of Price'!$B$1:$AI$1,0)))</f>
        <v>0</v>
      </c>
      <c r="R5" s="35">
        <f>'Total Fuel Prices'!R19*(1-INDEX(Tax_share,MATCH('Total Fuel Prices'!$A$14,tax_fuel_labels,0),MATCH(R$1,'Tax_Share of Price'!$B$1:$AI$1,0)))</f>
        <v>0</v>
      </c>
      <c r="S5" s="35">
        <f>'Total Fuel Prices'!S19*(1-INDEX(Tax_share,MATCH('Total Fuel Prices'!$A$14,tax_fuel_labels,0),MATCH(S$1,'Tax_Share of Price'!$B$1:$AI$1,0)))</f>
        <v>0</v>
      </c>
      <c r="T5" s="35">
        <f>'Total Fuel Prices'!T19*(1-INDEX(Tax_share,MATCH('Total Fuel Prices'!$A$14,tax_fuel_labels,0),MATCH(T$1,'Tax_Share of Price'!$B$1:$AI$1,0)))</f>
        <v>0</v>
      </c>
      <c r="U5" s="35">
        <f>'Total Fuel Prices'!U19*(1-INDEX(Tax_share,MATCH('Total Fuel Prices'!$A$14,tax_fuel_labels,0),MATCH(U$1,'Tax_Share of Price'!$B$1:$AI$1,0)))</f>
        <v>0</v>
      </c>
      <c r="V5" s="35">
        <f>'Total Fuel Prices'!V19*(1-INDEX(Tax_share,MATCH('Total Fuel Prices'!$A$14,tax_fuel_labels,0),MATCH(V$1,'Tax_Share of Price'!$B$1:$AI$1,0)))</f>
        <v>0</v>
      </c>
      <c r="W5" s="35">
        <f>'Total Fuel Prices'!W19*(1-INDEX(Tax_share,MATCH('Total Fuel Prices'!$A$14,tax_fuel_labels,0),MATCH(W$1,'Tax_Share of Price'!$B$1:$AI$1,0)))</f>
        <v>0</v>
      </c>
      <c r="X5" s="35">
        <f>'Total Fuel Prices'!X19*(1-INDEX(Tax_share,MATCH('Total Fuel Prices'!$A$14,tax_fuel_labels,0),MATCH(X$1,'Tax_Share of Price'!$B$1:$AI$1,0)))</f>
        <v>0</v>
      </c>
      <c r="Y5" s="35">
        <f>'Total Fuel Prices'!Y19*(1-INDEX(Tax_share,MATCH('Total Fuel Prices'!$A$14,tax_fuel_labels,0),MATCH(Y$1,'Tax_Share of Price'!$B$1:$AI$1,0)))</f>
        <v>0</v>
      </c>
      <c r="Z5" s="35">
        <f>'Total Fuel Prices'!Z19*(1-INDEX(Tax_share,MATCH('Total Fuel Prices'!$A$14,tax_fuel_labels,0),MATCH(Z$1,'Tax_Share of Price'!$B$1:$AI$1,0)))</f>
        <v>0</v>
      </c>
      <c r="AA5" s="35">
        <f>'Total Fuel Prices'!AA19*(1-INDEX(Tax_share,MATCH('Total Fuel Prices'!$A$14,tax_fuel_labels,0),MATCH(AA$1,'Tax_Share of Price'!$B$1:$AI$1,0)))</f>
        <v>0</v>
      </c>
      <c r="AB5" s="35">
        <f>'Total Fuel Prices'!AB19*(1-INDEX(Tax_share,MATCH('Total Fuel Prices'!$A$14,tax_fuel_labels,0),MATCH(AB$1,'Tax_Share of Price'!$B$1:$AI$1,0)))</f>
        <v>0</v>
      </c>
      <c r="AC5" s="35">
        <f>'Total Fuel Prices'!AC19*(1-INDEX(Tax_share,MATCH('Total Fuel Prices'!$A$14,tax_fuel_labels,0),MATCH(AC$1,'Tax_Share of Price'!$B$1:$AI$1,0)))</f>
        <v>0</v>
      </c>
      <c r="AD5" s="35">
        <f>'Total Fuel Prices'!AD19*(1-INDEX(Tax_share,MATCH('Total Fuel Prices'!$A$14,tax_fuel_labels,0),MATCH(AD$1,'Tax_Share of Price'!$B$1:$AI$1,0)))</f>
        <v>0</v>
      </c>
      <c r="AE5" s="35">
        <f>'Total Fuel Prices'!AE19*(1-INDEX(Tax_share,MATCH('Total Fuel Prices'!$A$14,tax_fuel_labels,0),MATCH(AE$1,'Tax_Share of Price'!$B$1:$AI$1,0)))</f>
        <v>0</v>
      </c>
      <c r="AF5" s="35">
        <f>'Total Fuel Prices'!AF19*(1-INDEX(Tax_share,MATCH('Total Fuel Prices'!$A$14,tax_fuel_labels,0),MATCH(AF$1,'Tax_Share of Price'!$B$1:$AI$1,0)))</f>
        <v>0</v>
      </c>
      <c r="AG5" s="35">
        <f>'Total Fuel Prices'!AG19*(1-INDEX(Tax_share,MATCH('Total Fuel Prices'!$A$14,tax_fuel_labels,0),MATCH(AG$1,'Tax_Share of Price'!$B$1:$AI$1,0)))</f>
        <v>0</v>
      </c>
      <c r="AH5" s="35">
        <f>'Total Fuel Prices'!AH19*(1-INDEX(Tax_share,MATCH('Total Fuel Prices'!$A$14,tax_fuel_labels,0),MATCH(AH$1,'Tax_Share of Price'!$B$1:$AI$1,0)))</f>
        <v>0</v>
      </c>
      <c r="AI5" s="35">
        <f>'Total Fuel Prices'!AI19*(1-INDEX(Tax_share,MATCH('Total Fuel Prices'!$A$14,tax_fuel_labels,0),MATCH(AI$1,'Tax_Share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Prices'!B20*(1-INDEX(Tax_share,MATCH('Total Fuel Prices'!$A$14,tax_fuel_labels,0),MATCH(B$1,'Tax_Share of Price'!$B$1:$AI$1,0)))</f>
        <v>1.8188350493839815E-6</v>
      </c>
      <c r="C6" s="35">
        <f>'Total Fuel Prices'!C20*(1-INDEX(Tax_share,MATCH('Total Fuel Prices'!$A$14,tax_fuel_labels,0),MATCH(C$1,'Tax_Share of Price'!$B$1:$AI$1,0)))</f>
        <v>1.8188350493839815E-6</v>
      </c>
      <c r="D6" s="35">
        <f>'Total Fuel Prices'!D20*(1-INDEX(Tax_share,MATCH('Total Fuel Prices'!$A$14,tax_fuel_labels,0),MATCH(D$1,'Tax_Share of Price'!$B$1:$AI$1,0)))</f>
        <v>1.8188350493839815E-6</v>
      </c>
      <c r="E6" s="35">
        <f>'Total Fuel Prices'!E20*(1-INDEX(Tax_share,MATCH('Total Fuel Prices'!$A$14,tax_fuel_labels,0),MATCH(E$1,'Tax_Share of Price'!$B$1:$AI$1,0)))</f>
        <v>1.8188350493839815E-6</v>
      </c>
      <c r="F6" s="35">
        <f>'Total Fuel Prices'!F20*(1-INDEX(Tax_share,MATCH('Total Fuel Prices'!$A$14,tax_fuel_labels,0),MATCH(F$1,'Tax_Share of Price'!$B$1:$AI$1,0)))</f>
        <v>1.8398216076461043E-6</v>
      </c>
      <c r="G6" s="35">
        <f>'Total Fuel Prices'!G20*(1-INDEX(Tax_share,MATCH('Total Fuel Prices'!$A$14,tax_fuel_labels,0),MATCH(G$1,'Tax_Share of Price'!$B$1:$AI$1,0)))</f>
        <v>1.8398216076461043E-6</v>
      </c>
      <c r="H6" s="35">
        <f>'Total Fuel Prices'!H20*(1-INDEX(Tax_share,MATCH('Total Fuel Prices'!$A$14,tax_fuel_labels,0),MATCH(H$1,'Tax_Share of Price'!$B$1:$AI$1,0)))</f>
        <v>1.8398216076461043E-6</v>
      </c>
      <c r="I6" s="35">
        <f>'Total Fuel Prices'!I20*(1-INDEX(Tax_share,MATCH('Total Fuel Prices'!$A$14,tax_fuel_labels,0),MATCH(I$1,'Tax_Share of Price'!$B$1:$AI$1,0)))</f>
        <v>1.8468171270668117E-6</v>
      </c>
      <c r="J6" s="35">
        <f>'Total Fuel Prices'!J20*(1-INDEX(Tax_share,MATCH('Total Fuel Prices'!$A$14,tax_fuel_labels,0),MATCH(J$1,'Tax_Share of Price'!$B$1:$AI$1,0)))</f>
        <v>1.8538126464875194E-6</v>
      </c>
      <c r="K6" s="35">
        <f>'Total Fuel Prices'!K20*(1-INDEX(Tax_share,MATCH('Total Fuel Prices'!$A$14,tax_fuel_labels,0),MATCH(K$1,'Tax_Share of Price'!$B$1:$AI$1,0)))</f>
        <v>1.8608081659082272E-6</v>
      </c>
      <c r="L6" s="35">
        <f>'Total Fuel Prices'!L20*(1-INDEX(Tax_share,MATCH('Total Fuel Prices'!$A$14,tax_fuel_labels,0),MATCH(L$1,'Tax_Share of Price'!$B$1:$AI$1,0)))</f>
        <v>1.8747992047496425E-6</v>
      </c>
      <c r="M6" s="35">
        <f>'Total Fuel Prices'!M20*(1-INDEX(Tax_share,MATCH('Total Fuel Prices'!$A$14,tax_fuel_labels,0),MATCH(M$1,'Tax_Share of Price'!$B$1:$AI$1,0)))</f>
        <v>1.8747992047496425E-6</v>
      </c>
      <c r="N6" s="35">
        <f>'Total Fuel Prices'!N20*(1-INDEX(Tax_share,MATCH('Total Fuel Prices'!$A$14,tax_fuel_labels,0),MATCH(N$1,'Tax_Share of Price'!$B$1:$AI$1,0)))</f>
        <v>1.88179472417035E-6</v>
      </c>
      <c r="O6" s="35">
        <f>'Total Fuel Prices'!O20*(1-INDEX(Tax_share,MATCH('Total Fuel Prices'!$A$14,tax_fuel_labels,0),MATCH(O$1,'Tax_Share of Price'!$B$1:$AI$1,0)))</f>
        <v>1.8887902435910578E-6</v>
      </c>
      <c r="P6" s="35">
        <f>'Total Fuel Prices'!P20*(1-INDEX(Tax_share,MATCH('Total Fuel Prices'!$A$14,tax_fuel_labels,0),MATCH(P$1,'Tax_Share of Price'!$B$1:$AI$1,0)))</f>
        <v>1.8957857630117651E-6</v>
      </c>
      <c r="Q6" s="35">
        <f>'Total Fuel Prices'!Q20*(1-INDEX(Tax_share,MATCH('Total Fuel Prices'!$A$14,tax_fuel_labels,0),MATCH(Q$1,'Tax_Share of Price'!$B$1:$AI$1,0)))</f>
        <v>1.8957857630117651E-6</v>
      </c>
      <c r="R6" s="35">
        <f>'Total Fuel Prices'!R20*(1-INDEX(Tax_share,MATCH('Total Fuel Prices'!$A$14,tax_fuel_labels,0),MATCH(R$1,'Tax_Share of Price'!$B$1:$AI$1,0)))</f>
        <v>1.9027812824324731E-6</v>
      </c>
      <c r="S6" s="35">
        <f>'Total Fuel Prices'!S20*(1-INDEX(Tax_share,MATCH('Total Fuel Prices'!$A$14,tax_fuel_labels,0),MATCH(S$1,'Tax_Share of Price'!$B$1:$AI$1,0)))</f>
        <v>1.9027812824324731E-6</v>
      </c>
      <c r="T6" s="35">
        <f>'Total Fuel Prices'!T20*(1-INDEX(Tax_share,MATCH('Total Fuel Prices'!$A$14,tax_fuel_labels,0),MATCH(T$1,'Tax_Share of Price'!$B$1:$AI$1,0)))</f>
        <v>1.9097768018531806E-6</v>
      </c>
      <c r="U6" s="35">
        <f>'Total Fuel Prices'!U20*(1-INDEX(Tax_share,MATCH('Total Fuel Prices'!$A$14,tax_fuel_labels,0),MATCH(U$1,'Tax_Share of Price'!$B$1:$AI$1,0)))</f>
        <v>1.9097768018531806E-6</v>
      </c>
      <c r="V6" s="35">
        <f>'Total Fuel Prices'!V20*(1-INDEX(Tax_share,MATCH('Total Fuel Prices'!$A$14,tax_fuel_labels,0),MATCH(V$1,'Tax_Share of Price'!$B$1:$AI$1,0)))</f>
        <v>1.9167723212738884E-6</v>
      </c>
      <c r="W6" s="35">
        <f>'Total Fuel Prices'!W20*(1-INDEX(Tax_share,MATCH('Total Fuel Prices'!$A$14,tax_fuel_labels,0),MATCH(W$1,'Tax_Share of Price'!$B$1:$AI$1,0)))</f>
        <v>1.9237678406945957E-6</v>
      </c>
      <c r="X6" s="35">
        <f>'Total Fuel Prices'!X20*(1-INDEX(Tax_share,MATCH('Total Fuel Prices'!$A$14,tax_fuel_labels,0),MATCH(X$1,'Tax_Share of Price'!$B$1:$AI$1,0)))</f>
        <v>1.9307633601153031E-6</v>
      </c>
      <c r="Y6" s="35">
        <f>'Total Fuel Prices'!Y20*(1-INDEX(Tax_share,MATCH('Total Fuel Prices'!$A$14,tax_fuel_labels,0),MATCH(Y$1,'Tax_Share of Price'!$B$1:$AI$1,0)))</f>
        <v>1.9377588795360113E-6</v>
      </c>
      <c r="Z6" s="35">
        <f>'Total Fuel Prices'!Z20*(1-INDEX(Tax_share,MATCH('Total Fuel Prices'!$A$14,tax_fuel_labels,0),MATCH(Z$1,'Tax_Share of Price'!$B$1:$AI$1,0)))</f>
        <v>1.9447543989567186E-6</v>
      </c>
      <c r="AA6" s="35">
        <f>'Total Fuel Prices'!AA20*(1-INDEX(Tax_share,MATCH('Total Fuel Prices'!$A$14,tax_fuel_labels,0),MATCH(AA$1,'Tax_Share of Price'!$B$1:$AI$1,0)))</f>
        <v>1.9517499183774264E-6</v>
      </c>
      <c r="AB6" s="35">
        <f>'Total Fuel Prices'!AB20*(1-INDEX(Tax_share,MATCH('Total Fuel Prices'!$A$14,tax_fuel_labels,0),MATCH(AB$1,'Tax_Share of Price'!$B$1:$AI$1,0)))</f>
        <v>1.9587454377981341E-6</v>
      </c>
      <c r="AC6" s="35">
        <f>'Total Fuel Prices'!AC20*(1-INDEX(Tax_share,MATCH('Total Fuel Prices'!$A$14,tax_fuel_labels,0),MATCH(AC$1,'Tax_Share of Price'!$B$1:$AI$1,0)))</f>
        <v>1.9657409572188414E-6</v>
      </c>
      <c r="AD6" s="35">
        <f>'Total Fuel Prices'!AD20*(1-INDEX(Tax_share,MATCH('Total Fuel Prices'!$A$14,tax_fuel_labels,0),MATCH(AD$1,'Tax_Share of Price'!$B$1:$AI$1,0)))</f>
        <v>1.9727364766395492E-6</v>
      </c>
      <c r="AE6" s="35">
        <f>'Total Fuel Prices'!AE20*(1-INDEX(Tax_share,MATCH('Total Fuel Prices'!$A$14,tax_fuel_labels,0),MATCH(AE$1,'Tax_Share of Price'!$B$1:$AI$1,0)))</f>
        <v>1.9797319960602565E-6</v>
      </c>
      <c r="AF6" s="35">
        <f>'Total Fuel Prices'!AF20*(1-INDEX(Tax_share,MATCH('Total Fuel Prices'!$A$14,tax_fuel_labels,0),MATCH(AF$1,'Tax_Share of Price'!$B$1:$AI$1,0)))</f>
        <v>1.9867275154809643E-6</v>
      </c>
      <c r="AG6" s="35">
        <f>'Total Fuel Prices'!AG20*(1-INDEX(Tax_share,MATCH('Total Fuel Prices'!$A$14,tax_fuel_labels,0),MATCH(AG$1,'Tax_Share of Price'!$B$1:$AI$1,0)))</f>
        <v>1.9937230349016721E-6</v>
      </c>
      <c r="AH6" s="35">
        <f>'Total Fuel Prices'!AH20*(1-INDEX(Tax_share,MATCH('Total Fuel Prices'!$A$14,tax_fuel_labels,0),MATCH(AH$1,'Tax_Share of Price'!$B$1:$AI$1,0)))</f>
        <v>2.0007185543223794E-6</v>
      </c>
      <c r="AI6" s="35">
        <f>'Total Fuel Prices'!AI20*(1-INDEX(Tax_share,MATCH('Total Fuel Prices'!$A$14,tax_fuel_labels,0),MATCH(AI$1,'Tax_Share of Price'!$B$1:$AI$1,0)))</f>
        <v>2.0077140737430872E-6</v>
      </c>
      <c r="AJ6" s="11"/>
      <c r="AK6" s="11"/>
    </row>
    <row r="7" spans="1:37" x14ac:dyDescent="0.45">
      <c r="A7" s="2" t="s">
        <v>275</v>
      </c>
      <c r="B7" s="35">
        <f>B6</f>
        <v>1.8188350493839815E-6</v>
      </c>
      <c r="C7" s="35">
        <f t="shared" ref="C7:AI7" si="0">C6</f>
        <v>1.8188350493839815E-6</v>
      </c>
      <c r="D7" s="35">
        <f t="shared" si="0"/>
        <v>1.8188350493839815E-6</v>
      </c>
      <c r="E7" s="35">
        <f t="shared" si="0"/>
        <v>1.8188350493839815E-6</v>
      </c>
      <c r="F7" s="35">
        <f t="shared" si="0"/>
        <v>1.8398216076461043E-6</v>
      </c>
      <c r="G7" s="35">
        <f t="shared" si="0"/>
        <v>1.8398216076461043E-6</v>
      </c>
      <c r="H7" s="35">
        <f t="shared" si="0"/>
        <v>1.8398216076461043E-6</v>
      </c>
      <c r="I7" s="35">
        <f t="shared" si="0"/>
        <v>1.8468171270668117E-6</v>
      </c>
      <c r="J7" s="35">
        <f t="shared" si="0"/>
        <v>1.8538126464875194E-6</v>
      </c>
      <c r="K7" s="35">
        <f t="shared" si="0"/>
        <v>1.8608081659082272E-6</v>
      </c>
      <c r="L7" s="35">
        <f t="shared" si="0"/>
        <v>1.8747992047496425E-6</v>
      </c>
      <c r="M7" s="35">
        <f t="shared" si="0"/>
        <v>1.8747992047496425E-6</v>
      </c>
      <c r="N7" s="35">
        <f t="shared" si="0"/>
        <v>1.88179472417035E-6</v>
      </c>
      <c r="O7" s="35">
        <f t="shared" si="0"/>
        <v>1.8887902435910578E-6</v>
      </c>
      <c r="P7" s="35">
        <f t="shared" si="0"/>
        <v>1.8957857630117651E-6</v>
      </c>
      <c r="Q7" s="35">
        <f t="shared" si="0"/>
        <v>1.8957857630117651E-6</v>
      </c>
      <c r="R7" s="35">
        <f t="shared" si="0"/>
        <v>1.9027812824324731E-6</v>
      </c>
      <c r="S7" s="35">
        <f t="shared" si="0"/>
        <v>1.9027812824324731E-6</v>
      </c>
      <c r="T7" s="35">
        <f t="shared" si="0"/>
        <v>1.9097768018531806E-6</v>
      </c>
      <c r="U7" s="35">
        <f t="shared" si="0"/>
        <v>1.9097768018531806E-6</v>
      </c>
      <c r="V7" s="35">
        <f t="shared" si="0"/>
        <v>1.9167723212738884E-6</v>
      </c>
      <c r="W7" s="35">
        <f t="shared" si="0"/>
        <v>1.9237678406945957E-6</v>
      </c>
      <c r="X7" s="35">
        <f t="shared" si="0"/>
        <v>1.9307633601153031E-6</v>
      </c>
      <c r="Y7" s="35">
        <f t="shared" si="0"/>
        <v>1.9377588795360113E-6</v>
      </c>
      <c r="Z7" s="35">
        <f t="shared" si="0"/>
        <v>1.9447543989567186E-6</v>
      </c>
      <c r="AA7" s="35">
        <f t="shared" si="0"/>
        <v>1.9517499183774264E-6</v>
      </c>
      <c r="AB7" s="35">
        <f t="shared" si="0"/>
        <v>1.9587454377981341E-6</v>
      </c>
      <c r="AC7" s="35">
        <f t="shared" si="0"/>
        <v>1.9657409572188414E-6</v>
      </c>
      <c r="AD7" s="35">
        <f t="shared" si="0"/>
        <v>1.9727364766395492E-6</v>
      </c>
      <c r="AE7" s="35">
        <f t="shared" si="0"/>
        <v>1.9797319960602565E-6</v>
      </c>
      <c r="AF7" s="35">
        <f t="shared" si="0"/>
        <v>1.9867275154809643E-6</v>
      </c>
      <c r="AG7" s="35">
        <f t="shared" si="0"/>
        <v>1.9937230349016721E-6</v>
      </c>
      <c r="AH7" s="35">
        <f t="shared" si="0"/>
        <v>2.0007185543223794E-6</v>
      </c>
      <c r="AI7" s="35">
        <f t="shared" si="0"/>
        <v>2.0077140737430872E-6</v>
      </c>
      <c r="AJ7" s="11"/>
      <c r="AK7" s="11"/>
    </row>
    <row r="8" spans="1:37" x14ac:dyDescent="0.45">
      <c r="A8" s="2" t="s">
        <v>276</v>
      </c>
      <c r="B8" s="35">
        <f>'Total Fuel Prices'!B22*(1-INDEX(Tax_share,MATCH('Total Fuel Prices'!$A$14,tax_fuel_labels,0),MATCH(B$1,'Tax_Share of Price'!$B$1:$AI$1,0)))</f>
        <v>0</v>
      </c>
      <c r="C8" s="35">
        <f>'Total Fuel Prices'!C22*(1-INDEX(Tax_share,MATCH('Total Fuel Prices'!$A$14,tax_fuel_labels,0),MATCH(C$1,'Tax_Share of Price'!$B$1:$AI$1,0)))</f>
        <v>0</v>
      </c>
      <c r="D8" s="35">
        <f>'Total Fuel Prices'!D22*(1-INDEX(Tax_share,MATCH('Total Fuel Prices'!$A$14,tax_fuel_labels,0),MATCH(D$1,'Tax_Share of Price'!$B$1:$AI$1,0)))</f>
        <v>0</v>
      </c>
      <c r="E8" s="35">
        <f>'Total Fuel Prices'!E22*(1-INDEX(Tax_share,MATCH('Total Fuel Prices'!$A$14,tax_fuel_labels,0),MATCH(E$1,'Tax_Share of Price'!$B$1:$AI$1,0)))</f>
        <v>0</v>
      </c>
      <c r="F8" s="35">
        <f>'Total Fuel Prices'!F22*(1-INDEX(Tax_share,MATCH('Total Fuel Prices'!$A$14,tax_fuel_labels,0),MATCH(F$1,'Tax_Share of Price'!$B$1:$AI$1,0)))</f>
        <v>0</v>
      </c>
      <c r="G8" s="35">
        <f>'Total Fuel Prices'!G22*(1-INDEX(Tax_share,MATCH('Total Fuel Prices'!$A$14,tax_fuel_labels,0),MATCH(G$1,'Tax_Share of Price'!$B$1:$AI$1,0)))</f>
        <v>0</v>
      </c>
      <c r="H8" s="35">
        <f>'Total Fuel Prices'!H22*(1-INDEX(Tax_share,MATCH('Total Fuel Prices'!$A$14,tax_fuel_labels,0),MATCH(H$1,'Tax_Share of Price'!$B$1:$AI$1,0)))</f>
        <v>0</v>
      </c>
      <c r="I8" s="35">
        <f>'Total Fuel Prices'!I22*(1-INDEX(Tax_share,MATCH('Total Fuel Prices'!$A$14,tax_fuel_labels,0),MATCH(I$1,'Tax_Share of Price'!$B$1:$AI$1,0)))</f>
        <v>0</v>
      </c>
      <c r="J8" s="35">
        <f>'Total Fuel Prices'!J22*(1-INDEX(Tax_share,MATCH('Total Fuel Prices'!$A$14,tax_fuel_labels,0),MATCH(J$1,'Tax_Share of Price'!$B$1:$AI$1,0)))</f>
        <v>0</v>
      </c>
      <c r="K8" s="35">
        <f>'Total Fuel Prices'!K22*(1-INDEX(Tax_share,MATCH('Total Fuel Prices'!$A$14,tax_fuel_labels,0),MATCH(K$1,'Tax_Share of Price'!$B$1:$AI$1,0)))</f>
        <v>0</v>
      </c>
      <c r="L8" s="35">
        <f>'Total Fuel Prices'!L22*(1-INDEX(Tax_share,MATCH('Total Fuel Prices'!$A$14,tax_fuel_labels,0),MATCH(L$1,'Tax_Share of Price'!$B$1:$AI$1,0)))</f>
        <v>0</v>
      </c>
      <c r="M8" s="35">
        <f>'Total Fuel Prices'!M22*(1-INDEX(Tax_share,MATCH('Total Fuel Prices'!$A$14,tax_fuel_labels,0),MATCH(M$1,'Tax_Share of Price'!$B$1:$AI$1,0)))</f>
        <v>0</v>
      </c>
      <c r="N8" s="35">
        <f>'Total Fuel Prices'!N22*(1-INDEX(Tax_share,MATCH('Total Fuel Prices'!$A$14,tax_fuel_labels,0),MATCH(N$1,'Tax_Share of Price'!$B$1:$AI$1,0)))</f>
        <v>0</v>
      </c>
      <c r="O8" s="35">
        <f>'Total Fuel Prices'!O22*(1-INDEX(Tax_share,MATCH('Total Fuel Prices'!$A$14,tax_fuel_labels,0),MATCH(O$1,'Tax_Share of Price'!$B$1:$AI$1,0)))</f>
        <v>0</v>
      </c>
      <c r="P8" s="35">
        <f>'Total Fuel Prices'!P22*(1-INDEX(Tax_share,MATCH('Total Fuel Prices'!$A$14,tax_fuel_labels,0),MATCH(P$1,'Tax_Share of Price'!$B$1:$AI$1,0)))</f>
        <v>0</v>
      </c>
      <c r="Q8" s="35">
        <f>'Total Fuel Prices'!Q22*(1-INDEX(Tax_share,MATCH('Total Fuel Prices'!$A$14,tax_fuel_labels,0),MATCH(Q$1,'Tax_Share of Price'!$B$1:$AI$1,0)))</f>
        <v>0</v>
      </c>
      <c r="R8" s="35">
        <f>'Total Fuel Prices'!R22*(1-INDEX(Tax_share,MATCH('Total Fuel Prices'!$A$14,tax_fuel_labels,0),MATCH(R$1,'Tax_Share of Price'!$B$1:$AI$1,0)))</f>
        <v>0</v>
      </c>
      <c r="S8" s="35">
        <f>'Total Fuel Prices'!S22*(1-INDEX(Tax_share,MATCH('Total Fuel Prices'!$A$14,tax_fuel_labels,0),MATCH(S$1,'Tax_Share of Price'!$B$1:$AI$1,0)))</f>
        <v>0</v>
      </c>
      <c r="T8" s="35">
        <f>'Total Fuel Prices'!T22*(1-INDEX(Tax_share,MATCH('Total Fuel Prices'!$A$14,tax_fuel_labels,0),MATCH(T$1,'Tax_Share of Price'!$B$1:$AI$1,0)))</f>
        <v>0</v>
      </c>
      <c r="U8" s="35">
        <f>'Total Fuel Prices'!U22*(1-INDEX(Tax_share,MATCH('Total Fuel Prices'!$A$14,tax_fuel_labels,0),MATCH(U$1,'Tax_Share of Price'!$B$1:$AI$1,0)))</f>
        <v>0</v>
      </c>
      <c r="V8" s="35">
        <f>'Total Fuel Prices'!V22*(1-INDEX(Tax_share,MATCH('Total Fuel Prices'!$A$14,tax_fuel_labels,0),MATCH(V$1,'Tax_Share of Price'!$B$1:$AI$1,0)))</f>
        <v>0</v>
      </c>
      <c r="W8" s="35">
        <f>'Total Fuel Prices'!W22*(1-INDEX(Tax_share,MATCH('Total Fuel Prices'!$A$14,tax_fuel_labels,0),MATCH(W$1,'Tax_Share of Price'!$B$1:$AI$1,0)))</f>
        <v>0</v>
      </c>
      <c r="X8" s="35">
        <f>'Total Fuel Prices'!X22*(1-INDEX(Tax_share,MATCH('Total Fuel Prices'!$A$14,tax_fuel_labels,0),MATCH(X$1,'Tax_Share of Price'!$B$1:$AI$1,0)))</f>
        <v>0</v>
      </c>
      <c r="Y8" s="35">
        <f>'Total Fuel Prices'!Y22*(1-INDEX(Tax_share,MATCH('Total Fuel Prices'!$A$14,tax_fuel_labels,0),MATCH(Y$1,'Tax_Share of Price'!$B$1:$AI$1,0)))</f>
        <v>0</v>
      </c>
      <c r="Z8" s="35">
        <f>'Total Fuel Prices'!Z22*(1-INDEX(Tax_share,MATCH('Total Fuel Prices'!$A$14,tax_fuel_labels,0),MATCH(Z$1,'Tax_Share of Price'!$B$1:$AI$1,0)))</f>
        <v>0</v>
      </c>
      <c r="AA8" s="35">
        <f>'Total Fuel Prices'!AA22*(1-INDEX(Tax_share,MATCH('Total Fuel Prices'!$A$14,tax_fuel_labels,0),MATCH(AA$1,'Tax_Share of Price'!$B$1:$AI$1,0)))</f>
        <v>0</v>
      </c>
      <c r="AB8" s="35">
        <f>'Total Fuel Prices'!AB22*(1-INDEX(Tax_share,MATCH('Total Fuel Prices'!$A$14,tax_fuel_labels,0),MATCH(AB$1,'Tax_Share of Price'!$B$1:$AI$1,0)))</f>
        <v>0</v>
      </c>
      <c r="AC8" s="35">
        <f>'Total Fuel Prices'!AC22*(1-INDEX(Tax_share,MATCH('Total Fuel Prices'!$A$14,tax_fuel_labels,0),MATCH(AC$1,'Tax_Share of Price'!$B$1:$AI$1,0)))</f>
        <v>0</v>
      </c>
      <c r="AD8" s="35">
        <f>'Total Fuel Prices'!AD22*(1-INDEX(Tax_share,MATCH('Total Fuel Prices'!$A$14,tax_fuel_labels,0),MATCH(AD$1,'Tax_Share of Price'!$B$1:$AI$1,0)))</f>
        <v>0</v>
      </c>
      <c r="AE8" s="35">
        <f>'Total Fuel Prices'!AE22*(1-INDEX(Tax_share,MATCH('Total Fuel Prices'!$A$14,tax_fuel_labels,0),MATCH(AE$1,'Tax_Share of Price'!$B$1:$AI$1,0)))</f>
        <v>0</v>
      </c>
      <c r="AF8" s="35">
        <f>'Total Fuel Prices'!AF22*(1-INDEX(Tax_share,MATCH('Total Fuel Prices'!$A$14,tax_fuel_labels,0),MATCH(AF$1,'Tax_Share of Price'!$B$1:$AI$1,0)))</f>
        <v>0</v>
      </c>
      <c r="AG8" s="35">
        <f>'Total Fuel Prices'!AG22*(1-INDEX(Tax_share,MATCH('Total Fuel Prices'!$A$14,tax_fuel_labels,0),MATCH(AG$1,'Tax_Share of Price'!$B$1:$AI$1,0)))</f>
        <v>0</v>
      </c>
      <c r="AH8" s="35">
        <f>'Total Fuel Prices'!AH22*(1-INDEX(Tax_share,MATCH('Total Fuel Prices'!$A$14,tax_fuel_labels,0),MATCH(AH$1,'Tax_Share of Price'!$B$1:$AI$1,0)))</f>
        <v>0</v>
      </c>
      <c r="AI8" s="35">
        <f>'Total Fuel Prices'!AI22*(1-INDEX(Tax_share,MATCH('Total Fuel Prices'!$A$14,tax_fuel_labels,0),MATCH(AI$1,'Tax_Share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Prices'!B23*(1-INDEX(Tax_share,MATCH('Total Fuel Prices'!$A$14,tax_fuel_labels,0),MATCH(B$1,'Tax_Share of Price'!$B$1:$AI$1,0)))</f>
        <v>1.8188350493839815E-6</v>
      </c>
      <c r="C9" s="35">
        <f>'Total Fuel Prices'!C23*(1-INDEX(Tax_share,MATCH('Total Fuel Prices'!$A$14,tax_fuel_labels,0),MATCH(C$1,'Tax_Share of Price'!$B$1:$AI$1,0)))</f>
        <v>1.8188350493839815E-6</v>
      </c>
      <c r="D9" s="35">
        <f>'Total Fuel Prices'!D23*(1-INDEX(Tax_share,MATCH('Total Fuel Prices'!$A$14,tax_fuel_labels,0),MATCH(D$1,'Tax_Share of Price'!$B$1:$AI$1,0)))</f>
        <v>1.8188350493839815E-6</v>
      </c>
      <c r="E9" s="35">
        <f>'Total Fuel Prices'!E23*(1-INDEX(Tax_share,MATCH('Total Fuel Prices'!$A$14,tax_fuel_labels,0),MATCH(E$1,'Tax_Share of Price'!$B$1:$AI$1,0)))</f>
        <v>1.8188350493839815E-6</v>
      </c>
      <c r="F9" s="35">
        <f>'Total Fuel Prices'!F23*(1-INDEX(Tax_share,MATCH('Total Fuel Prices'!$A$14,tax_fuel_labels,0),MATCH(F$1,'Tax_Share of Price'!$B$1:$AI$1,0)))</f>
        <v>1.8398216076461043E-6</v>
      </c>
      <c r="G9" s="35">
        <f>'Total Fuel Prices'!G23*(1-INDEX(Tax_share,MATCH('Total Fuel Prices'!$A$14,tax_fuel_labels,0),MATCH(G$1,'Tax_Share of Price'!$B$1:$AI$1,0)))</f>
        <v>1.8398216076461043E-6</v>
      </c>
      <c r="H9" s="35">
        <f>'Total Fuel Prices'!H23*(1-INDEX(Tax_share,MATCH('Total Fuel Prices'!$A$14,tax_fuel_labels,0),MATCH(H$1,'Tax_Share of Price'!$B$1:$AI$1,0)))</f>
        <v>1.8398216076461043E-6</v>
      </c>
      <c r="I9" s="35">
        <f>'Total Fuel Prices'!I23*(1-INDEX(Tax_share,MATCH('Total Fuel Prices'!$A$14,tax_fuel_labels,0),MATCH(I$1,'Tax_Share of Price'!$B$1:$AI$1,0)))</f>
        <v>1.8468171270668117E-6</v>
      </c>
      <c r="J9" s="35">
        <f>'Total Fuel Prices'!J23*(1-INDEX(Tax_share,MATCH('Total Fuel Prices'!$A$14,tax_fuel_labels,0),MATCH(J$1,'Tax_Share of Price'!$B$1:$AI$1,0)))</f>
        <v>1.8538126464875194E-6</v>
      </c>
      <c r="K9" s="35">
        <f>'Total Fuel Prices'!K23*(1-INDEX(Tax_share,MATCH('Total Fuel Prices'!$A$14,tax_fuel_labels,0),MATCH(K$1,'Tax_Share of Price'!$B$1:$AI$1,0)))</f>
        <v>1.8608081659082272E-6</v>
      </c>
      <c r="L9" s="35">
        <f>'Total Fuel Prices'!L23*(1-INDEX(Tax_share,MATCH('Total Fuel Prices'!$A$14,tax_fuel_labels,0),MATCH(L$1,'Tax_Share of Price'!$B$1:$AI$1,0)))</f>
        <v>1.8747992047496425E-6</v>
      </c>
      <c r="M9" s="35">
        <f>'Total Fuel Prices'!M23*(1-INDEX(Tax_share,MATCH('Total Fuel Prices'!$A$14,tax_fuel_labels,0),MATCH(M$1,'Tax_Share of Price'!$B$1:$AI$1,0)))</f>
        <v>1.8747992047496425E-6</v>
      </c>
      <c r="N9" s="35">
        <f>'Total Fuel Prices'!N23*(1-INDEX(Tax_share,MATCH('Total Fuel Prices'!$A$14,tax_fuel_labels,0),MATCH(N$1,'Tax_Share of Price'!$B$1:$AI$1,0)))</f>
        <v>1.88179472417035E-6</v>
      </c>
      <c r="O9" s="35">
        <f>'Total Fuel Prices'!O23*(1-INDEX(Tax_share,MATCH('Total Fuel Prices'!$A$14,tax_fuel_labels,0),MATCH(O$1,'Tax_Share of Price'!$B$1:$AI$1,0)))</f>
        <v>1.8887902435910578E-6</v>
      </c>
      <c r="P9" s="35">
        <f>'Total Fuel Prices'!P23*(1-INDEX(Tax_share,MATCH('Total Fuel Prices'!$A$14,tax_fuel_labels,0),MATCH(P$1,'Tax_Share of Price'!$B$1:$AI$1,0)))</f>
        <v>1.8957857630117651E-6</v>
      </c>
      <c r="Q9" s="35">
        <f>'Total Fuel Prices'!Q23*(1-INDEX(Tax_share,MATCH('Total Fuel Prices'!$A$14,tax_fuel_labels,0),MATCH(Q$1,'Tax_Share of Price'!$B$1:$AI$1,0)))</f>
        <v>1.8957857630117651E-6</v>
      </c>
      <c r="R9" s="35">
        <f>'Total Fuel Prices'!R23*(1-INDEX(Tax_share,MATCH('Total Fuel Prices'!$A$14,tax_fuel_labels,0),MATCH(R$1,'Tax_Share of Price'!$B$1:$AI$1,0)))</f>
        <v>1.9027812824324731E-6</v>
      </c>
      <c r="S9" s="35">
        <f>'Total Fuel Prices'!S23*(1-INDEX(Tax_share,MATCH('Total Fuel Prices'!$A$14,tax_fuel_labels,0),MATCH(S$1,'Tax_Share of Price'!$B$1:$AI$1,0)))</f>
        <v>1.9027812824324731E-6</v>
      </c>
      <c r="T9" s="35">
        <f>'Total Fuel Prices'!T23*(1-INDEX(Tax_share,MATCH('Total Fuel Prices'!$A$14,tax_fuel_labels,0),MATCH(T$1,'Tax_Share of Price'!$B$1:$AI$1,0)))</f>
        <v>1.9097768018531806E-6</v>
      </c>
      <c r="U9" s="35">
        <f>'Total Fuel Prices'!U23*(1-INDEX(Tax_share,MATCH('Total Fuel Prices'!$A$14,tax_fuel_labels,0),MATCH(U$1,'Tax_Share of Price'!$B$1:$AI$1,0)))</f>
        <v>1.9097768018531806E-6</v>
      </c>
      <c r="V9" s="35">
        <f>'Total Fuel Prices'!V23*(1-INDEX(Tax_share,MATCH('Total Fuel Prices'!$A$14,tax_fuel_labels,0),MATCH(V$1,'Tax_Share of Price'!$B$1:$AI$1,0)))</f>
        <v>1.9167723212738884E-6</v>
      </c>
      <c r="W9" s="35">
        <f>'Total Fuel Prices'!W23*(1-INDEX(Tax_share,MATCH('Total Fuel Prices'!$A$14,tax_fuel_labels,0),MATCH(W$1,'Tax_Share of Price'!$B$1:$AI$1,0)))</f>
        <v>1.9237678406945957E-6</v>
      </c>
      <c r="X9" s="35">
        <f>'Total Fuel Prices'!X23*(1-INDEX(Tax_share,MATCH('Total Fuel Prices'!$A$14,tax_fuel_labels,0),MATCH(X$1,'Tax_Share of Price'!$B$1:$AI$1,0)))</f>
        <v>1.9307633601153031E-6</v>
      </c>
      <c r="Y9" s="35">
        <f>'Total Fuel Prices'!Y23*(1-INDEX(Tax_share,MATCH('Total Fuel Prices'!$A$14,tax_fuel_labels,0),MATCH(Y$1,'Tax_Share of Price'!$B$1:$AI$1,0)))</f>
        <v>1.9377588795360113E-6</v>
      </c>
      <c r="Z9" s="35">
        <f>'Total Fuel Prices'!Z23*(1-INDEX(Tax_share,MATCH('Total Fuel Prices'!$A$14,tax_fuel_labels,0),MATCH(Z$1,'Tax_Share of Price'!$B$1:$AI$1,0)))</f>
        <v>1.9447543989567186E-6</v>
      </c>
      <c r="AA9" s="35">
        <f>'Total Fuel Prices'!AA23*(1-INDEX(Tax_share,MATCH('Total Fuel Prices'!$A$14,tax_fuel_labels,0),MATCH(AA$1,'Tax_Share of Price'!$B$1:$AI$1,0)))</f>
        <v>1.9517499183774264E-6</v>
      </c>
      <c r="AB9" s="35">
        <f>'Total Fuel Prices'!AB23*(1-INDEX(Tax_share,MATCH('Total Fuel Prices'!$A$14,tax_fuel_labels,0),MATCH(AB$1,'Tax_Share of Price'!$B$1:$AI$1,0)))</f>
        <v>1.9587454377981341E-6</v>
      </c>
      <c r="AC9" s="35">
        <f>'Total Fuel Prices'!AC23*(1-INDEX(Tax_share,MATCH('Total Fuel Prices'!$A$14,tax_fuel_labels,0),MATCH(AC$1,'Tax_Share of Price'!$B$1:$AI$1,0)))</f>
        <v>1.9657409572188414E-6</v>
      </c>
      <c r="AD9" s="35">
        <f>'Total Fuel Prices'!AD23*(1-INDEX(Tax_share,MATCH('Total Fuel Prices'!$A$14,tax_fuel_labels,0),MATCH(AD$1,'Tax_Share of Price'!$B$1:$AI$1,0)))</f>
        <v>1.9727364766395492E-6</v>
      </c>
      <c r="AE9" s="35">
        <f>'Total Fuel Prices'!AE23*(1-INDEX(Tax_share,MATCH('Total Fuel Prices'!$A$14,tax_fuel_labels,0),MATCH(AE$1,'Tax_Share of Price'!$B$1:$AI$1,0)))</f>
        <v>1.9797319960602565E-6</v>
      </c>
      <c r="AF9" s="35">
        <f>'Total Fuel Prices'!AF23*(1-INDEX(Tax_share,MATCH('Total Fuel Prices'!$A$14,tax_fuel_labels,0),MATCH(AF$1,'Tax_Share of Price'!$B$1:$AI$1,0)))</f>
        <v>1.9867275154809643E-6</v>
      </c>
      <c r="AG9" s="35">
        <f>'Total Fuel Prices'!AG23*(1-INDEX(Tax_share,MATCH('Total Fuel Prices'!$A$14,tax_fuel_labels,0),MATCH(AG$1,'Tax_Share of Price'!$B$1:$AI$1,0)))</f>
        <v>1.9937230349016721E-6</v>
      </c>
      <c r="AH9" s="35">
        <f>'Total Fuel Prices'!AH23*(1-INDEX(Tax_share,MATCH('Total Fuel Prices'!$A$14,tax_fuel_labels,0),MATCH(AH$1,'Tax_Share of Price'!$B$1:$AI$1,0)))</f>
        <v>2.0007185543223794E-6</v>
      </c>
      <c r="AI9" s="35">
        <f>'Total Fuel Prices'!AI23*(1-INDEX(Tax_share,MATCH('Total Fuel Prices'!$A$14,tax_fuel_labels,0),MATCH(AI$1,'Tax_Share of Price'!$B$1:$AI$1,0)))</f>
        <v>2.0077140737430872E-6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A16" sqref="A16"/>
    </sheetView>
  </sheetViews>
  <sheetFormatPr defaultColWidth="9.1328125" defaultRowHeight="14.25" x14ac:dyDescent="0.45"/>
  <cols>
    <col min="1" max="1" width="41.3984375" style="1" customWidth="1"/>
    <col min="2" max="3" width="10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Prices'!B27*(1-INDEX(Tax_share,MATCH('Total Fuel Prices'!$A$25,tax_fuel_labels,0),MATCH(B$1,'Tax_Share of Price'!$B$1:$AI$1,0)))</f>
        <v>9.4767139367456719E-6</v>
      </c>
      <c r="C2" s="35">
        <f>'Total Fuel Prices'!C27*(1-INDEX(Tax_share,MATCH('Total Fuel Prices'!$A$25,tax_fuel_labels,0),MATCH(C$1,'Tax_Share of Price'!$B$1:$AI$1,0)))</f>
        <v>9.4767139367456719E-6</v>
      </c>
      <c r="D2" s="35">
        <f>'Total Fuel Prices'!D27*(1-INDEX(Tax_share,MATCH('Total Fuel Prices'!$A$25,tax_fuel_labels,0),MATCH(D$1,'Tax_Share of Price'!$B$1:$AI$1,0)))</f>
        <v>9.4767139367456719E-6</v>
      </c>
      <c r="E2" s="35">
        <f>'Total Fuel Prices'!E27*(1-INDEX(Tax_share,MATCH('Total Fuel Prices'!$A$25,tax_fuel_labels,0),MATCH(E$1,'Tax_Share of Price'!$B$1:$AI$1,0)))</f>
        <v>9.4767139367456719E-6</v>
      </c>
      <c r="F2" s="35">
        <f>'Total Fuel Prices'!F27*(1-INDEX(Tax_share,MATCH('Total Fuel Prices'!$A$25,tax_fuel_labels,0),MATCH(F$1,'Tax_Share of Price'!$B$1:$AI$1,0)))</f>
        <v>1.4219757734479539E-5</v>
      </c>
      <c r="G2" s="35">
        <f>'Total Fuel Prices'!G27*(1-INDEX(Tax_share,MATCH('Total Fuel Prices'!$A$25,tax_fuel_labels,0),MATCH(G$1,'Tax_Share of Price'!$B$1:$AI$1,0)))</f>
        <v>1.4792789119977201E-5</v>
      </c>
      <c r="H2" s="35">
        <f>'Total Fuel Prices'!H27*(1-INDEX(Tax_share,MATCH('Total Fuel Prices'!$A$25,tax_fuel_labels,0),MATCH(H$1,'Tax_Share of Price'!$B$1:$AI$1,0)))</f>
        <v>1.3722614462745471E-5</v>
      </c>
      <c r="I2" s="35">
        <f>'Total Fuel Prices'!I27*(1-INDEX(Tax_share,MATCH('Total Fuel Prices'!$A$25,tax_fuel_labels,0),MATCH(I$1,'Tax_Share of Price'!$B$1:$AI$1,0)))</f>
        <v>1.2848846388561049E-5</v>
      </c>
      <c r="J2" s="35">
        <f>'Total Fuel Prices'!J27*(1-INDEX(Tax_share,MATCH('Total Fuel Prices'!$A$25,tax_fuel_labels,0),MATCH(J$1,'Tax_Share of Price'!$B$1:$AI$1,0)))</f>
        <v>1.3208989327289719E-5</v>
      </c>
      <c r="K2" s="35">
        <f>'Total Fuel Prices'!K27*(1-INDEX(Tax_share,MATCH('Total Fuel Prices'!$A$25,tax_fuel_labels,0),MATCH(K$1,'Tax_Share of Price'!$B$1:$AI$1,0)))</f>
        <v>1.3685959054641025E-5</v>
      </c>
      <c r="L2" s="35">
        <f>'Total Fuel Prices'!L27*(1-INDEX(Tax_share,MATCH('Total Fuel Prices'!$A$25,tax_fuel_labels,0),MATCH(L$1,'Tax_Share of Price'!$B$1:$AI$1,0)))</f>
        <v>1.3951072171432963E-5</v>
      </c>
      <c r="M2" s="35">
        <f>'Total Fuel Prices'!M27*(1-INDEX(Tax_share,MATCH('Total Fuel Prices'!$A$25,tax_fuel_labels,0),MATCH(M$1,'Tax_Share of Price'!$B$1:$AI$1,0)))</f>
        <v>1.4562694231170444E-5</v>
      </c>
      <c r="N2" s="35">
        <f>'Total Fuel Prices'!N27*(1-INDEX(Tax_share,MATCH('Total Fuel Prices'!$A$25,tax_fuel_labels,0),MATCH(N$1,'Tax_Share of Price'!$B$1:$AI$1,0)))</f>
        <v>1.5090632081338312E-5</v>
      </c>
      <c r="O2" s="35">
        <f>'Total Fuel Prices'!O27*(1-INDEX(Tax_share,MATCH('Total Fuel Prices'!$A$25,tax_fuel_labels,0),MATCH(O$1,'Tax_Share of Price'!$B$1:$AI$1,0)))</f>
        <v>1.5335172677079763E-5</v>
      </c>
      <c r="P2" s="35">
        <f>'Total Fuel Prices'!P27*(1-INDEX(Tax_share,MATCH('Total Fuel Prices'!$A$25,tax_fuel_labels,0),MATCH(P$1,'Tax_Share of Price'!$B$1:$AI$1,0)))</f>
        <v>1.5401801780589021E-5</v>
      </c>
      <c r="Q2" s="35">
        <f>'Total Fuel Prices'!Q27*(1-INDEX(Tax_share,MATCH('Total Fuel Prices'!$A$25,tax_fuel_labels,0),MATCH(Q$1,'Tax_Share of Price'!$B$1:$AI$1,0)))</f>
        <v>1.5697865397730875E-5</v>
      </c>
      <c r="R2" s="35">
        <f>'Total Fuel Prices'!R27*(1-INDEX(Tax_share,MATCH('Total Fuel Prices'!$A$25,tax_fuel_labels,0),MATCH(R$1,'Tax_Share of Price'!$B$1:$AI$1,0)))</f>
        <v>1.5992131326898634E-5</v>
      </c>
      <c r="S2" s="35">
        <f>'Total Fuel Prices'!S27*(1-INDEX(Tax_share,MATCH('Total Fuel Prices'!$A$25,tax_fuel_labels,0),MATCH(S$1,'Tax_Share of Price'!$B$1:$AI$1,0)))</f>
        <v>1.6128929878600825E-5</v>
      </c>
      <c r="T2" s="35">
        <f>'Total Fuel Prices'!T27*(1-INDEX(Tax_share,MATCH('Total Fuel Prices'!$A$25,tax_fuel_labels,0),MATCH(T$1,'Tax_Share of Price'!$B$1:$AI$1,0)))</f>
        <v>1.6200736506913021E-5</v>
      </c>
      <c r="U2" s="35">
        <f>'Total Fuel Prices'!U27*(1-INDEX(Tax_share,MATCH('Total Fuel Prices'!$A$25,tax_fuel_labels,0),MATCH(U$1,'Tax_Share of Price'!$B$1:$AI$1,0)))</f>
        <v>1.622191895781186E-5</v>
      </c>
      <c r="V2" s="35">
        <f>'Total Fuel Prices'!V27*(1-INDEX(Tax_share,MATCH('Total Fuel Prices'!$A$25,tax_fuel_labels,0),MATCH(V$1,'Tax_Share of Price'!$B$1:$AI$1,0)))</f>
        <v>1.6180659267243151E-5</v>
      </c>
      <c r="W2" s="35">
        <f>'Total Fuel Prices'!W27*(1-INDEX(Tax_share,MATCH('Total Fuel Prices'!$A$25,tax_fuel_labels,0),MATCH(W$1,'Tax_Share of Price'!$B$1:$AI$1,0)))</f>
        <v>1.6278890074399061E-5</v>
      </c>
      <c r="X2" s="35">
        <f>'Total Fuel Prices'!X27*(1-INDEX(Tax_share,MATCH('Total Fuel Prices'!$A$25,tax_fuel_labels,0),MATCH(X$1,'Tax_Share of Price'!$B$1:$AI$1,0)))</f>
        <v>1.6281715012644072E-5</v>
      </c>
      <c r="Y2" s="35">
        <f>'Total Fuel Prices'!Y27*(1-INDEX(Tax_share,MATCH('Total Fuel Prices'!$A$25,tax_fuel_labels,0),MATCH(Y$1,'Tax_Share of Price'!$B$1:$AI$1,0)))</f>
        <v>1.6276656722247572E-5</v>
      </c>
      <c r="Z2" s="35">
        <f>'Total Fuel Prices'!Z27*(1-INDEX(Tax_share,MATCH('Total Fuel Prices'!$A$25,tax_fuel_labels,0),MATCH(Z$1,'Tax_Share of Price'!$B$1:$AI$1,0)))</f>
        <v>1.6275601956344402E-5</v>
      </c>
      <c r="AA2" s="35">
        <f>'Total Fuel Prices'!AA27*(1-INDEX(Tax_share,MATCH('Total Fuel Prices'!$A$25,tax_fuel_labels,0),MATCH(AA$1,'Tax_Share of Price'!$B$1:$AI$1,0)))</f>
        <v>1.618252115835918E-5</v>
      </c>
      <c r="AB2" s="35">
        <f>'Total Fuel Prices'!AB27*(1-INDEX(Tax_share,MATCH('Total Fuel Prices'!$A$25,tax_fuel_labels,0),MATCH(AB$1,'Tax_Share of Price'!$B$1:$AI$1,0)))</f>
        <v>1.6076700622639166E-5</v>
      </c>
      <c r="AC2" s="35">
        <f>'Total Fuel Prices'!AC27*(1-INDEX(Tax_share,MATCH('Total Fuel Prices'!$A$25,tax_fuel_labels,0),MATCH(AC$1,'Tax_Share of Price'!$B$1:$AI$1,0)))</f>
        <v>1.6059356602440112E-5</v>
      </c>
      <c r="AD2" s="35">
        <f>'Total Fuel Prices'!AD27*(1-INDEX(Tax_share,MATCH('Total Fuel Prices'!$A$25,tax_fuel_labels,0),MATCH(AD$1,'Tax_Share of Price'!$B$1:$AI$1,0)))</f>
        <v>1.6086092625116071E-5</v>
      </c>
      <c r="AE2" s="35">
        <f>'Total Fuel Prices'!AE27*(1-INDEX(Tax_share,MATCH('Total Fuel Prices'!$A$25,tax_fuel_labels,0),MATCH(AE$1,'Tax_Share of Price'!$B$1:$AI$1,0)))</f>
        <v>1.6147122297461119E-5</v>
      </c>
      <c r="AF2" s="35">
        <f>'Total Fuel Prices'!AF27*(1-INDEX(Tax_share,MATCH('Total Fuel Prices'!$A$25,tax_fuel_labels,0),MATCH(AF$1,'Tax_Share of Price'!$B$1:$AI$1,0)))</f>
        <v>1.6267163829119062E-5</v>
      </c>
      <c r="AG2" s="35">
        <f>'Total Fuel Prices'!AG27*(1-INDEX(Tax_share,MATCH('Total Fuel Prices'!$A$25,tax_fuel_labels,0),MATCH(AG$1,'Tax_Share of Price'!$B$1:$AI$1,0)))</f>
        <v>1.6491998646226106E-5</v>
      </c>
      <c r="AH2" s="35">
        <f>'Total Fuel Prices'!AH27*(1-INDEX(Tax_share,MATCH('Total Fuel Prices'!$A$25,tax_fuel_labels,0),MATCH(AH$1,'Tax_Share of Price'!$B$1:$AI$1,0)))</f>
        <v>1.6757042973937399E-5</v>
      </c>
      <c r="AI2" s="35">
        <f>'Total Fuel Prices'!AI27*(1-INDEX(Tax_share,MATCH('Total Fuel Prices'!$A$25,tax_fuel_labels,0),MATCH(AI$1,'Tax_Share of Price'!$B$1:$AI$1,0)))</f>
        <v>1.6940177850359633E-5</v>
      </c>
      <c r="AJ2" s="11"/>
      <c r="AK2" s="11"/>
    </row>
    <row r="3" spans="1:37" x14ac:dyDescent="0.45">
      <c r="A3" s="2" t="s">
        <v>271</v>
      </c>
      <c r="B3" s="35">
        <f>'Total Fuel Prices'!B28*(1-INDEX(Tax_share,MATCH('Total Fuel Prices'!$A$25,tax_fuel_labels,0),MATCH(B$1,'Tax_Share of Price'!$B$1:$AI$1,0)))</f>
        <v>5.7494942094308054E-6</v>
      </c>
      <c r="C3" s="35">
        <f>'Total Fuel Prices'!C28*(1-INDEX(Tax_share,MATCH('Total Fuel Prices'!$A$25,tax_fuel_labels,0),MATCH(C$1,'Tax_Share of Price'!$B$1:$AI$1,0)))</f>
        <v>5.7494942094308054E-6</v>
      </c>
      <c r="D3" s="35">
        <f>'Total Fuel Prices'!D28*(1-INDEX(Tax_share,MATCH('Total Fuel Prices'!$A$25,tax_fuel_labels,0),MATCH(D$1,'Tax_Share of Price'!$B$1:$AI$1,0)))</f>
        <v>5.7494942094308054E-6</v>
      </c>
      <c r="E3" s="35">
        <f>'Total Fuel Prices'!E28*(1-INDEX(Tax_share,MATCH('Total Fuel Prices'!$A$25,tax_fuel_labels,0),MATCH(E$1,'Tax_Share of Price'!$B$1:$AI$1,0)))</f>
        <v>5.7494942094308054E-6</v>
      </c>
      <c r="F3" s="35">
        <f>'Total Fuel Prices'!F28*(1-INDEX(Tax_share,MATCH('Total Fuel Prices'!$A$25,tax_fuel_labels,0),MATCH(F$1,'Tax_Share of Price'!$B$1:$AI$1,0)))</f>
        <v>8.6270847996045337E-6</v>
      </c>
      <c r="G3" s="35">
        <f>'Total Fuel Prices'!G28*(1-INDEX(Tax_share,MATCH('Total Fuel Prices'!$A$25,tax_fuel_labels,0),MATCH(G$1,'Tax_Share of Price'!$B$1:$AI$1,0)))</f>
        <v>8.9747412398782072E-6</v>
      </c>
      <c r="H3" s="35">
        <f>'Total Fuel Prices'!H28*(1-INDEX(Tax_share,MATCH('Total Fuel Prices'!$A$25,tax_fuel_labels,0),MATCH(H$1,'Tax_Share of Price'!$B$1:$AI$1,0)))</f>
        <v>8.3254694526423914E-6</v>
      </c>
      <c r="I3" s="35">
        <f>'Total Fuel Prices'!I28*(1-INDEX(Tax_share,MATCH('Total Fuel Prices'!$A$25,tax_fuel_labels,0),MATCH(I$1,'Tax_Share of Price'!$B$1:$AI$1,0)))</f>
        <v>7.7953569562179179E-6</v>
      </c>
      <c r="J3" s="35">
        <f>'Total Fuel Prices'!J28*(1-INDEX(Tax_share,MATCH('Total Fuel Prices'!$A$25,tax_fuel_labels,0),MATCH(J$1,'Tax_Share of Price'!$B$1:$AI$1,0)))</f>
        <v>8.0138546078943116E-6</v>
      </c>
      <c r="K3" s="35">
        <f>'Total Fuel Prices'!K28*(1-INDEX(Tax_share,MATCH('Total Fuel Prices'!$A$25,tax_fuel_labels,0),MATCH(K$1,'Tax_Share of Price'!$B$1:$AI$1,0)))</f>
        <v>8.3032307253738955E-6</v>
      </c>
      <c r="L3" s="35">
        <f>'Total Fuel Prices'!L28*(1-INDEX(Tax_share,MATCH('Total Fuel Prices'!$A$25,tax_fuel_labels,0),MATCH(L$1,'Tax_Share of Price'!$B$1:$AI$1,0)))</f>
        <v>8.4640740662210965E-6</v>
      </c>
      <c r="M3" s="35">
        <f>'Total Fuel Prices'!M28*(1-INDEX(Tax_share,MATCH('Total Fuel Prices'!$A$25,tax_fuel_labels,0),MATCH(M$1,'Tax_Share of Price'!$B$1:$AI$1,0)))</f>
        <v>8.8351433539818674E-6</v>
      </c>
      <c r="N3" s="35">
        <f>'Total Fuel Prices'!N28*(1-INDEX(Tax_share,MATCH('Total Fuel Prices'!$A$25,tax_fuel_labels,0),MATCH(N$1,'Tax_Share of Price'!$B$1:$AI$1,0)))</f>
        <v>9.1554416802518966E-6</v>
      </c>
      <c r="O3" s="35">
        <f>'Total Fuel Prices'!O28*(1-INDEX(Tax_share,MATCH('Total Fuel Prices'!$A$25,tax_fuel_labels,0),MATCH(O$1,'Tax_Share of Price'!$B$1:$AI$1,0)))</f>
        <v>9.3038037336567763E-6</v>
      </c>
      <c r="P3" s="35">
        <f>'Total Fuel Prices'!P28*(1-INDEX(Tax_share,MATCH('Total Fuel Prices'!$A$25,tax_fuel_labels,0),MATCH(P$1,'Tax_Share of Price'!$B$1:$AI$1,0)))</f>
        <v>9.3442274129366407E-6</v>
      </c>
      <c r="Q3" s="35">
        <f>'Total Fuel Prices'!Q28*(1-INDEX(Tax_share,MATCH('Total Fuel Prices'!$A$25,tax_fuel_labels,0),MATCH(Q$1,'Tax_Share of Price'!$B$1:$AI$1,0)))</f>
        <v>9.5238483304553115E-6</v>
      </c>
      <c r="R3" s="35">
        <f>'Total Fuel Prices'!R28*(1-INDEX(Tax_share,MATCH('Total Fuel Prices'!$A$25,tax_fuel_labels,0),MATCH(R$1,'Tax_Share of Price'!$B$1:$AI$1,0)))</f>
        <v>9.7023785960173662E-6</v>
      </c>
      <c r="S3" s="35">
        <f>'Total Fuel Prices'!S28*(1-INDEX(Tax_share,MATCH('Total Fuel Prices'!$A$25,tax_fuel_labels,0),MATCH(S$1,'Tax_Share of Price'!$B$1:$AI$1,0)))</f>
        <v>9.7853738711855368E-6</v>
      </c>
      <c r="T3" s="35">
        <f>'Total Fuel Prices'!T28*(1-INDEX(Tax_share,MATCH('Total Fuel Prices'!$A$25,tax_fuel_labels,0),MATCH(T$1,'Tax_Share of Price'!$B$1:$AI$1,0)))</f>
        <v>9.8289387393914775E-6</v>
      </c>
      <c r="U3" s="35">
        <f>'Total Fuel Prices'!U28*(1-INDEX(Tax_share,MATCH('Total Fuel Prices'!$A$25,tax_fuel_labels,0),MATCH(U$1,'Tax_Share of Price'!$B$1:$AI$1,0)))</f>
        <v>9.8417900694619352E-6</v>
      </c>
      <c r="V3" s="35">
        <f>'Total Fuel Prices'!V28*(1-INDEX(Tax_share,MATCH('Total Fuel Prices'!$A$25,tax_fuel_labels,0),MATCH(V$1,'Tax_Share of Price'!$B$1:$AI$1,0)))</f>
        <v>9.8167579376923079E-6</v>
      </c>
      <c r="W3" s="35">
        <f>'Total Fuel Prices'!W28*(1-INDEX(Tax_share,MATCH('Total Fuel Prices'!$A$25,tax_fuel_labels,0),MATCH(W$1,'Tax_Share of Price'!$B$1:$AI$1,0)))</f>
        <v>9.8763542767503769E-6</v>
      </c>
      <c r="X3" s="35">
        <f>'Total Fuel Prices'!X28*(1-INDEX(Tax_share,MATCH('Total Fuel Prices'!$A$25,tax_fuel_labels,0),MATCH(X$1,'Tax_Share of Price'!$B$1:$AI$1,0)))</f>
        <v>9.8780681583964913E-6</v>
      </c>
      <c r="Y3" s="35">
        <f>'Total Fuel Prices'!Y28*(1-INDEX(Tax_share,MATCH('Total Fuel Prices'!$A$25,tax_fuel_labels,0),MATCH(Y$1,'Tax_Share of Price'!$B$1:$AI$1,0)))</f>
        <v>9.8749993086308032E-6</v>
      </c>
      <c r="Z3" s="35">
        <f>'Total Fuel Prices'!Z28*(1-INDEX(Tax_share,MATCH('Total Fuel Prices'!$A$25,tax_fuel_labels,0),MATCH(Z$1,'Tax_Share of Price'!$B$1:$AI$1,0)))</f>
        <v>9.8743593852889088E-6</v>
      </c>
      <c r="AA3" s="35">
        <f>'Total Fuel Prices'!AA28*(1-INDEX(Tax_share,MATCH('Total Fuel Prices'!$A$25,tax_fuel_labels,0),MATCH(AA$1,'Tax_Share of Price'!$B$1:$AI$1,0)))</f>
        <v>9.8178875415045183E-6</v>
      </c>
      <c r="AB3" s="35">
        <f>'Total Fuel Prices'!AB28*(1-INDEX(Tax_share,MATCH('Total Fuel Prices'!$A$25,tax_fuel_labels,0),MATCH(AB$1,'Tax_Share of Price'!$B$1:$AI$1,0)))</f>
        <v>9.7536865366602153E-6</v>
      </c>
      <c r="AC3" s="35">
        <f>'Total Fuel Prices'!AC28*(1-INDEX(Tax_share,MATCH('Total Fuel Prices'!$A$25,tax_fuel_labels,0),MATCH(AC$1,'Tax_Share of Price'!$B$1:$AI$1,0)))</f>
        <v>9.7431639710991698E-6</v>
      </c>
      <c r="AD3" s="35">
        <f>'Total Fuel Prices'!AD28*(1-INDEX(Tax_share,MATCH('Total Fuel Prices'!$A$25,tax_fuel_labels,0),MATCH(AD$1,'Tax_Share of Price'!$B$1:$AI$1,0)))</f>
        <v>9.7593846366784673E-6</v>
      </c>
      <c r="AE3" s="35">
        <f>'Total Fuel Prices'!AE28*(1-INDEX(Tax_share,MATCH('Total Fuel Prices'!$A$25,tax_fuel_labels,0),MATCH(AE$1,'Tax_Share of Price'!$B$1:$AI$1,0)))</f>
        <v>9.7964111576954967E-6</v>
      </c>
      <c r="AF3" s="35">
        <f>'Total Fuel Prices'!AF28*(1-INDEX(Tax_share,MATCH('Total Fuel Prices'!$A$25,tax_fuel_labels,0),MATCH(AF$1,'Tax_Share of Price'!$B$1:$AI$1,0)))</f>
        <v>9.8692399985537621E-6</v>
      </c>
      <c r="AG3" s="35">
        <f>'Total Fuel Prices'!AG28*(1-INDEX(Tax_share,MATCH('Total Fuel Prices'!$A$25,tax_fuel_labels,0),MATCH(AG$1,'Tax_Share of Price'!$B$1:$AI$1,0)))</f>
        <v>1.0005646614566836E-5</v>
      </c>
      <c r="AH3" s="35">
        <f>'Total Fuel Prices'!AH28*(1-INDEX(Tax_share,MATCH('Total Fuel Prices'!$A$25,tax_fuel_labels,0),MATCH(AH$1,'Tax_Share of Price'!$B$1:$AI$1,0)))</f>
        <v>1.0166448221283042E-5</v>
      </c>
      <c r="AI3" s="35">
        <f>'Total Fuel Prices'!AI28*(1-INDEX(Tax_share,MATCH('Total Fuel Prices'!$A$25,tax_fuel_labels,0),MATCH(AI$1,'Tax_Share of Price'!$B$1:$AI$1,0)))</f>
        <v>1.0277555607088127E-5</v>
      </c>
      <c r="AJ3" s="11"/>
      <c r="AK3" s="11"/>
    </row>
    <row r="4" spans="1:37" x14ac:dyDescent="0.45">
      <c r="A4" s="2" t="s">
        <v>272</v>
      </c>
      <c r="B4" s="35">
        <f>'Total Fuel Prices'!B30*(1-INDEX(Tax_share,MATCH('Total Fuel Prices'!$A$25,tax_fuel_labels,0),MATCH(B$1,'Tax_Share of Price'!$B$1:$AI$1,0)))</f>
        <v>9.4767139367456719E-6</v>
      </c>
      <c r="C4" s="35">
        <f>'Total Fuel Prices'!C30*(1-INDEX(Tax_share,MATCH('Total Fuel Prices'!$A$25,tax_fuel_labels,0),MATCH(C$1,'Tax_Share of Price'!$B$1:$AI$1,0)))</f>
        <v>9.4767139367456719E-6</v>
      </c>
      <c r="D4" s="35">
        <f>'Total Fuel Prices'!D30*(1-INDEX(Tax_share,MATCH('Total Fuel Prices'!$A$25,tax_fuel_labels,0),MATCH(D$1,'Tax_Share of Price'!$B$1:$AI$1,0)))</f>
        <v>9.4767139367456719E-6</v>
      </c>
      <c r="E4" s="35">
        <f>'Total Fuel Prices'!E30*(1-INDEX(Tax_share,MATCH('Total Fuel Prices'!$A$25,tax_fuel_labels,0),MATCH(E$1,'Tax_Share of Price'!$B$1:$AI$1,0)))</f>
        <v>9.4767139367456719E-6</v>
      </c>
      <c r="F4" s="35">
        <f>'Total Fuel Prices'!F30*(1-INDEX(Tax_share,MATCH('Total Fuel Prices'!$A$25,tax_fuel_labels,0),MATCH(F$1,'Tax_Share of Price'!$B$1:$AI$1,0)))</f>
        <v>9.4767139367456719E-6</v>
      </c>
      <c r="G4" s="35">
        <f>'Total Fuel Prices'!G30*(1-INDEX(Tax_share,MATCH('Total Fuel Prices'!$A$25,tax_fuel_labels,0),MATCH(G$1,'Tax_Share of Price'!$B$1:$AI$1,0)))</f>
        <v>9.4767139367456719E-6</v>
      </c>
      <c r="H4" s="35">
        <f>'Total Fuel Prices'!H30*(1-INDEX(Tax_share,MATCH('Total Fuel Prices'!$A$25,tax_fuel_labels,0),MATCH(H$1,'Tax_Share of Price'!$B$1:$AI$1,0)))</f>
        <v>9.4767139367456719E-6</v>
      </c>
      <c r="I4" s="35">
        <f>'Total Fuel Prices'!I30*(1-INDEX(Tax_share,MATCH('Total Fuel Prices'!$A$25,tax_fuel_labels,0),MATCH(I$1,'Tax_Share of Price'!$B$1:$AI$1,0)))</f>
        <v>9.4767139367456719E-6</v>
      </c>
      <c r="J4" s="35">
        <f>'Total Fuel Prices'!J30*(1-INDEX(Tax_share,MATCH('Total Fuel Prices'!$A$25,tax_fuel_labels,0),MATCH(J$1,'Tax_Share of Price'!$B$1:$AI$1,0)))</f>
        <v>9.4767139367456719E-6</v>
      </c>
      <c r="K4" s="35">
        <f>'Total Fuel Prices'!K30*(1-INDEX(Tax_share,MATCH('Total Fuel Prices'!$A$25,tax_fuel_labels,0),MATCH(K$1,'Tax_Share of Price'!$B$1:$AI$1,0)))</f>
        <v>9.4767139367456719E-6</v>
      </c>
      <c r="L4" s="35">
        <f>'Total Fuel Prices'!L30*(1-INDEX(Tax_share,MATCH('Total Fuel Prices'!$A$25,tax_fuel_labels,0),MATCH(L$1,'Tax_Share of Price'!$B$1:$AI$1,0)))</f>
        <v>9.4767139367456719E-6</v>
      </c>
      <c r="M4" s="35">
        <f>'Total Fuel Prices'!M30*(1-INDEX(Tax_share,MATCH('Total Fuel Prices'!$A$25,tax_fuel_labels,0),MATCH(M$1,'Tax_Share of Price'!$B$1:$AI$1,0)))</f>
        <v>9.4767139367456719E-6</v>
      </c>
      <c r="N4" s="35">
        <f>'Total Fuel Prices'!N30*(1-INDEX(Tax_share,MATCH('Total Fuel Prices'!$A$25,tax_fuel_labels,0),MATCH(N$1,'Tax_Share of Price'!$B$1:$AI$1,0)))</f>
        <v>9.4767139367456719E-6</v>
      </c>
      <c r="O4" s="35">
        <f>'Total Fuel Prices'!O30*(1-INDEX(Tax_share,MATCH('Total Fuel Prices'!$A$25,tax_fuel_labels,0),MATCH(O$1,'Tax_Share of Price'!$B$1:$AI$1,0)))</f>
        <v>9.4767139367456719E-6</v>
      </c>
      <c r="P4" s="35">
        <f>'Total Fuel Prices'!P30*(1-INDEX(Tax_share,MATCH('Total Fuel Prices'!$A$25,tax_fuel_labels,0),MATCH(P$1,'Tax_Share of Price'!$B$1:$AI$1,0)))</f>
        <v>9.4767139367456719E-6</v>
      </c>
      <c r="Q4" s="35">
        <f>'Total Fuel Prices'!Q30*(1-INDEX(Tax_share,MATCH('Total Fuel Prices'!$A$25,tax_fuel_labels,0),MATCH(Q$1,'Tax_Share of Price'!$B$1:$AI$1,0)))</f>
        <v>9.4767139367456719E-6</v>
      </c>
      <c r="R4" s="35">
        <f>'Total Fuel Prices'!R30*(1-INDEX(Tax_share,MATCH('Total Fuel Prices'!$A$25,tax_fuel_labels,0),MATCH(R$1,'Tax_Share of Price'!$B$1:$AI$1,0)))</f>
        <v>9.4767139367456719E-6</v>
      </c>
      <c r="S4" s="35">
        <f>'Total Fuel Prices'!S30*(1-INDEX(Tax_share,MATCH('Total Fuel Prices'!$A$25,tax_fuel_labels,0),MATCH(S$1,'Tax_Share of Price'!$B$1:$AI$1,0)))</f>
        <v>9.4767139367456719E-6</v>
      </c>
      <c r="T4" s="35">
        <f>'Total Fuel Prices'!T30*(1-INDEX(Tax_share,MATCH('Total Fuel Prices'!$A$25,tax_fuel_labels,0),MATCH(T$1,'Tax_Share of Price'!$B$1:$AI$1,0)))</f>
        <v>9.4767139367456719E-6</v>
      </c>
      <c r="U4" s="35">
        <f>'Total Fuel Prices'!U30*(1-INDEX(Tax_share,MATCH('Total Fuel Prices'!$A$25,tax_fuel_labels,0),MATCH(U$1,'Tax_Share of Price'!$B$1:$AI$1,0)))</f>
        <v>9.4767139367456719E-6</v>
      </c>
      <c r="V4" s="35">
        <f>'Total Fuel Prices'!V30*(1-INDEX(Tax_share,MATCH('Total Fuel Prices'!$A$25,tax_fuel_labels,0),MATCH(V$1,'Tax_Share of Price'!$B$1:$AI$1,0)))</f>
        <v>9.4767139367456719E-6</v>
      </c>
      <c r="W4" s="35">
        <f>'Total Fuel Prices'!W30*(1-INDEX(Tax_share,MATCH('Total Fuel Prices'!$A$25,tax_fuel_labels,0),MATCH(W$1,'Tax_Share of Price'!$B$1:$AI$1,0)))</f>
        <v>9.4767139367456719E-6</v>
      </c>
      <c r="X4" s="35">
        <f>'Total Fuel Prices'!X30*(1-INDEX(Tax_share,MATCH('Total Fuel Prices'!$A$25,tax_fuel_labels,0),MATCH(X$1,'Tax_Share of Price'!$B$1:$AI$1,0)))</f>
        <v>9.4767139367456719E-6</v>
      </c>
      <c r="Y4" s="35">
        <f>'Total Fuel Prices'!Y30*(1-INDEX(Tax_share,MATCH('Total Fuel Prices'!$A$25,tax_fuel_labels,0),MATCH(Y$1,'Tax_Share of Price'!$B$1:$AI$1,0)))</f>
        <v>9.4767139367456719E-6</v>
      </c>
      <c r="Z4" s="35">
        <f>'Total Fuel Prices'!Z30*(1-INDEX(Tax_share,MATCH('Total Fuel Prices'!$A$25,tax_fuel_labels,0),MATCH(Z$1,'Tax_Share of Price'!$B$1:$AI$1,0)))</f>
        <v>9.4767139367456719E-6</v>
      </c>
      <c r="AA4" s="35">
        <f>'Total Fuel Prices'!AA30*(1-INDEX(Tax_share,MATCH('Total Fuel Prices'!$A$25,tax_fuel_labels,0),MATCH(AA$1,'Tax_Share of Price'!$B$1:$AI$1,0)))</f>
        <v>9.4767139367456719E-6</v>
      </c>
      <c r="AB4" s="35">
        <f>'Total Fuel Prices'!AB30*(1-INDEX(Tax_share,MATCH('Total Fuel Prices'!$A$25,tax_fuel_labels,0),MATCH(AB$1,'Tax_Share of Price'!$B$1:$AI$1,0)))</f>
        <v>9.4767139367456719E-6</v>
      </c>
      <c r="AC4" s="35">
        <f>'Total Fuel Prices'!AC30*(1-INDEX(Tax_share,MATCH('Total Fuel Prices'!$A$25,tax_fuel_labels,0),MATCH(AC$1,'Tax_Share of Price'!$B$1:$AI$1,0)))</f>
        <v>9.4767139367456719E-6</v>
      </c>
      <c r="AD4" s="35">
        <f>'Total Fuel Prices'!AD30*(1-INDEX(Tax_share,MATCH('Total Fuel Prices'!$A$25,tax_fuel_labels,0),MATCH(AD$1,'Tax_Share of Price'!$B$1:$AI$1,0)))</f>
        <v>9.4767139367456719E-6</v>
      </c>
      <c r="AE4" s="35">
        <f>'Total Fuel Prices'!AE30*(1-INDEX(Tax_share,MATCH('Total Fuel Prices'!$A$25,tax_fuel_labels,0),MATCH(AE$1,'Tax_Share of Price'!$B$1:$AI$1,0)))</f>
        <v>9.4767139367456719E-6</v>
      </c>
      <c r="AF4" s="35">
        <f>'Total Fuel Prices'!AF30*(1-INDEX(Tax_share,MATCH('Total Fuel Prices'!$A$25,tax_fuel_labels,0),MATCH(AF$1,'Tax_Share of Price'!$B$1:$AI$1,0)))</f>
        <v>9.4767139367456719E-6</v>
      </c>
      <c r="AG4" s="35">
        <f>'Total Fuel Prices'!AG30*(1-INDEX(Tax_share,MATCH('Total Fuel Prices'!$A$25,tax_fuel_labels,0),MATCH(AG$1,'Tax_Share of Price'!$B$1:$AI$1,0)))</f>
        <v>9.4767139367456719E-6</v>
      </c>
      <c r="AH4" s="35">
        <f>'Total Fuel Prices'!AH30*(1-INDEX(Tax_share,MATCH('Total Fuel Prices'!$A$25,tax_fuel_labels,0),MATCH(AH$1,'Tax_Share of Price'!$B$1:$AI$1,0)))</f>
        <v>9.4767139367456719E-6</v>
      </c>
      <c r="AI4" s="35">
        <f>'Total Fuel Prices'!AI30*(1-INDEX(Tax_share,MATCH('Total Fuel Prices'!$A$25,tax_fuel_labels,0),MATCH(AI$1,'Tax_Share of Price'!$B$1:$AI$1,0)))</f>
        <v>9.4767139367456719E-6</v>
      </c>
      <c r="AJ4" s="11"/>
      <c r="AK4" s="11"/>
    </row>
    <row r="5" spans="1:37" x14ac:dyDescent="0.45">
      <c r="A5" s="2" t="s">
        <v>273</v>
      </c>
      <c r="B5" s="35">
        <f>'Total Fuel Prices'!B30*(1-INDEX(Tax_share,MATCH('Total Fuel Prices'!$A$25,tax_fuel_labels,0),MATCH(B$1,'Tax_Share of Price'!$B$1:$AI$1,0)))</f>
        <v>9.4767139367456719E-6</v>
      </c>
      <c r="C5" s="35">
        <f>'Total Fuel Prices'!C30*(1-INDEX(Tax_share,MATCH('Total Fuel Prices'!$A$25,tax_fuel_labels,0),MATCH(C$1,'Tax_Share of Price'!$B$1:$AI$1,0)))</f>
        <v>9.4767139367456719E-6</v>
      </c>
      <c r="D5" s="35">
        <f>'Total Fuel Prices'!D30*(1-INDEX(Tax_share,MATCH('Total Fuel Prices'!$A$25,tax_fuel_labels,0),MATCH(D$1,'Tax_Share of Price'!$B$1:$AI$1,0)))</f>
        <v>9.4767139367456719E-6</v>
      </c>
      <c r="E5" s="35">
        <f>'Total Fuel Prices'!E30*(1-INDEX(Tax_share,MATCH('Total Fuel Prices'!$A$25,tax_fuel_labels,0),MATCH(E$1,'Tax_Share of Price'!$B$1:$AI$1,0)))</f>
        <v>9.4767139367456719E-6</v>
      </c>
      <c r="F5" s="35">
        <f>'Total Fuel Prices'!F30*(1-INDEX(Tax_share,MATCH('Total Fuel Prices'!$A$25,tax_fuel_labels,0),MATCH(F$1,'Tax_Share of Price'!$B$1:$AI$1,0)))</f>
        <v>9.4767139367456719E-6</v>
      </c>
      <c r="G5" s="35">
        <f>'Total Fuel Prices'!G30*(1-INDEX(Tax_share,MATCH('Total Fuel Prices'!$A$25,tax_fuel_labels,0),MATCH(G$1,'Tax_Share of Price'!$B$1:$AI$1,0)))</f>
        <v>9.4767139367456719E-6</v>
      </c>
      <c r="H5" s="35">
        <f>'Total Fuel Prices'!H30*(1-INDEX(Tax_share,MATCH('Total Fuel Prices'!$A$25,tax_fuel_labels,0),MATCH(H$1,'Tax_Share of Price'!$B$1:$AI$1,0)))</f>
        <v>9.4767139367456719E-6</v>
      </c>
      <c r="I5" s="35">
        <f>'Total Fuel Prices'!I30*(1-INDEX(Tax_share,MATCH('Total Fuel Prices'!$A$25,tax_fuel_labels,0),MATCH(I$1,'Tax_Share of Price'!$B$1:$AI$1,0)))</f>
        <v>9.4767139367456719E-6</v>
      </c>
      <c r="J5" s="35">
        <f>'Total Fuel Prices'!J30*(1-INDEX(Tax_share,MATCH('Total Fuel Prices'!$A$25,tax_fuel_labels,0),MATCH(J$1,'Tax_Share of Price'!$B$1:$AI$1,0)))</f>
        <v>9.4767139367456719E-6</v>
      </c>
      <c r="K5" s="35">
        <f>'Total Fuel Prices'!K30*(1-INDEX(Tax_share,MATCH('Total Fuel Prices'!$A$25,tax_fuel_labels,0),MATCH(K$1,'Tax_Share of Price'!$B$1:$AI$1,0)))</f>
        <v>9.4767139367456719E-6</v>
      </c>
      <c r="L5" s="35">
        <f>'Total Fuel Prices'!L30*(1-INDEX(Tax_share,MATCH('Total Fuel Prices'!$A$25,tax_fuel_labels,0),MATCH(L$1,'Tax_Share of Price'!$B$1:$AI$1,0)))</f>
        <v>9.4767139367456719E-6</v>
      </c>
      <c r="M5" s="35">
        <f>'Total Fuel Prices'!M30*(1-INDEX(Tax_share,MATCH('Total Fuel Prices'!$A$25,tax_fuel_labels,0),MATCH(M$1,'Tax_Share of Price'!$B$1:$AI$1,0)))</f>
        <v>9.4767139367456719E-6</v>
      </c>
      <c r="N5" s="35">
        <f>'Total Fuel Prices'!N30*(1-INDEX(Tax_share,MATCH('Total Fuel Prices'!$A$25,tax_fuel_labels,0),MATCH(N$1,'Tax_Share of Price'!$B$1:$AI$1,0)))</f>
        <v>9.4767139367456719E-6</v>
      </c>
      <c r="O5" s="35">
        <f>'Total Fuel Prices'!O30*(1-INDEX(Tax_share,MATCH('Total Fuel Prices'!$A$25,tax_fuel_labels,0),MATCH(O$1,'Tax_Share of Price'!$B$1:$AI$1,0)))</f>
        <v>9.4767139367456719E-6</v>
      </c>
      <c r="P5" s="35">
        <f>'Total Fuel Prices'!P30*(1-INDEX(Tax_share,MATCH('Total Fuel Prices'!$A$25,tax_fuel_labels,0),MATCH(P$1,'Tax_Share of Price'!$B$1:$AI$1,0)))</f>
        <v>9.4767139367456719E-6</v>
      </c>
      <c r="Q5" s="35">
        <f>'Total Fuel Prices'!Q30*(1-INDEX(Tax_share,MATCH('Total Fuel Prices'!$A$25,tax_fuel_labels,0),MATCH(Q$1,'Tax_Share of Price'!$B$1:$AI$1,0)))</f>
        <v>9.4767139367456719E-6</v>
      </c>
      <c r="R5" s="35">
        <f>'Total Fuel Prices'!R30*(1-INDEX(Tax_share,MATCH('Total Fuel Prices'!$A$25,tax_fuel_labels,0),MATCH(R$1,'Tax_Share of Price'!$B$1:$AI$1,0)))</f>
        <v>9.4767139367456719E-6</v>
      </c>
      <c r="S5" s="35">
        <f>'Total Fuel Prices'!S30*(1-INDEX(Tax_share,MATCH('Total Fuel Prices'!$A$25,tax_fuel_labels,0),MATCH(S$1,'Tax_Share of Price'!$B$1:$AI$1,0)))</f>
        <v>9.4767139367456719E-6</v>
      </c>
      <c r="T5" s="35">
        <f>'Total Fuel Prices'!T30*(1-INDEX(Tax_share,MATCH('Total Fuel Prices'!$A$25,tax_fuel_labels,0),MATCH(T$1,'Tax_Share of Price'!$B$1:$AI$1,0)))</f>
        <v>9.4767139367456719E-6</v>
      </c>
      <c r="U5" s="35">
        <f>'Total Fuel Prices'!U30*(1-INDEX(Tax_share,MATCH('Total Fuel Prices'!$A$25,tax_fuel_labels,0),MATCH(U$1,'Tax_Share of Price'!$B$1:$AI$1,0)))</f>
        <v>9.4767139367456719E-6</v>
      </c>
      <c r="V5" s="35">
        <f>'Total Fuel Prices'!V30*(1-INDEX(Tax_share,MATCH('Total Fuel Prices'!$A$25,tax_fuel_labels,0),MATCH(V$1,'Tax_Share of Price'!$B$1:$AI$1,0)))</f>
        <v>9.4767139367456719E-6</v>
      </c>
      <c r="W5" s="35">
        <f>'Total Fuel Prices'!W30*(1-INDEX(Tax_share,MATCH('Total Fuel Prices'!$A$25,tax_fuel_labels,0),MATCH(W$1,'Tax_Share of Price'!$B$1:$AI$1,0)))</f>
        <v>9.4767139367456719E-6</v>
      </c>
      <c r="X5" s="35">
        <f>'Total Fuel Prices'!X30*(1-INDEX(Tax_share,MATCH('Total Fuel Prices'!$A$25,tax_fuel_labels,0),MATCH(X$1,'Tax_Share of Price'!$B$1:$AI$1,0)))</f>
        <v>9.4767139367456719E-6</v>
      </c>
      <c r="Y5" s="35">
        <f>'Total Fuel Prices'!Y30*(1-INDEX(Tax_share,MATCH('Total Fuel Prices'!$A$25,tax_fuel_labels,0),MATCH(Y$1,'Tax_Share of Price'!$B$1:$AI$1,0)))</f>
        <v>9.4767139367456719E-6</v>
      </c>
      <c r="Z5" s="35">
        <f>'Total Fuel Prices'!Z30*(1-INDEX(Tax_share,MATCH('Total Fuel Prices'!$A$25,tax_fuel_labels,0),MATCH(Z$1,'Tax_Share of Price'!$B$1:$AI$1,0)))</f>
        <v>9.4767139367456719E-6</v>
      </c>
      <c r="AA5" s="35">
        <f>'Total Fuel Prices'!AA30*(1-INDEX(Tax_share,MATCH('Total Fuel Prices'!$A$25,tax_fuel_labels,0),MATCH(AA$1,'Tax_Share of Price'!$B$1:$AI$1,0)))</f>
        <v>9.4767139367456719E-6</v>
      </c>
      <c r="AB5" s="35">
        <f>'Total Fuel Prices'!AB30*(1-INDEX(Tax_share,MATCH('Total Fuel Prices'!$A$25,tax_fuel_labels,0),MATCH(AB$1,'Tax_Share of Price'!$B$1:$AI$1,0)))</f>
        <v>9.4767139367456719E-6</v>
      </c>
      <c r="AC5" s="35">
        <f>'Total Fuel Prices'!AC30*(1-INDEX(Tax_share,MATCH('Total Fuel Prices'!$A$25,tax_fuel_labels,0),MATCH(AC$1,'Tax_Share of Price'!$B$1:$AI$1,0)))</f>
        <v>9.4767139367456719E-6</v>
      </c>
      <c r="AD5" s="35">
        <f>'Total Fuel Prices'!AD30*(1-INDEX(Tax_share,MATCH('Total Fuel Prices'!$A$25,tax_fuel_labels,0),MATCH(AD$1,'Tax_Share of Price'!$B$1:$AI$1,0)))</f>
        <v>9.4767139367456719E-6</v>
      </c>
      <c r="AE5" s="35">
        <f>'Total Fuel Prices'!AE30*(1-INDEX(Tax_share,MATCH('Total Fuel Prices'!$A$25,tax_fuel_labels,0),MATCH(AE$1,'Tax_Share of Price'!$B$1:$AI$1,0)))</f>
        <v>9.4767139367456719E-6</v>
      </c>
      <c r="AF5" s="35">
        <f>'Total Fuel Prices'!AF30*(1-INDEX(Tax_share,MATCH('Total Fuel Prices'!$A$25,tax_fuel_labels,0),MATCH(AF$1,'Tax_Share of Price'!$B$1:$AI$1,0)))</f>
        <v>9.4767139367456719E-6</v>
      </c>
      <c r="AG5" s="35">
        <f>'Total Fuel Prices'!AG30*(1-INDEX(Tax_share,MATCH('Total Fuel Prices'!$A$25,tax_fuel_labels,0),MATCH(AG$1,'Tax_Share of Price'!$B$1:$AI$1,0)))</f>
        <v>9.4767139367456719E-6</v>
      </c>
      <c r="AH5" s="35">
        <f>'Total Fuel Prices'!AH30*(1-INDEX(Tax_share,MATCH('Total Fuel Prices'!$A$25,tax_fuel_labels,0),MATCH(AH$1,'Tax_Share of Price'!$B$1:$AI$1,0)))</f>
        <v>9.4767139367456719E-6</v>
      </c>
      <c r="AI5" s="35">
        <f>'Total Fuel Prices'!AI30*(1-INDEX(Tax_share,MATCH('Total Fuel Prices'!$A$25,tax_fuel_labels,0),MATCH(AI$1,'Tax_Share of Price'!$B$1:$AI$1,0)))</f>
        <v>9.4767139367456719E-6</v>
      </c>
      <c r="AJ5" s="11"/>
      <c r="AK5" s="11"/>
    </row>
    <row r="6" spans="1:37" x14ac:dyDescent="0.45">
      <c r="A6" s="2" t="s">
        <v>274</v>
      </c>
      <c r="B6" s="35">
        <f>'Total Fuel Prices'!B31*(1-INDEX(Tax_share,MATCH('Total Fuel Prices'!$A$25,tax_fuel_labels,0),MATCH(B$1,'Tax_Share of Price'!$B$1:$AI$1,0)))</f>
        <v>9.4767139367456719E-6</v>
      </c>
      <c r="C6" s="35">
        <f>'Total Fuel Prices'!C31*(1-INDEX(Tax_share,MATCH('Total Fuel Prices'!$A$25,tax_fuel_labels,0),MATCH(C$1,'Tax_Share of Price'!$B$1:$AI$1,0)))</f>
        <v>9.4767139367456719E-6</v>
      </c>
      <c r="D6" s="35">
        <f>'Total Fuel Prices'!D31*(1-INDEX(Tax_share,MATCH('Total Fuel Prices'!$A$25,tax_fuel_labels,0),MATCH(D$1,'Tax_Share of Price'!$B$1:$AI$1,0)))</f>
        <v>9.4767139367456719E-6</v>
      </c>
      <c r="E6" s="35">
        <f>'Total Fuel Prices'!E31*(1-INDEX(Tax_share,MATCH('Total Fuel Prices'!$A$25,tax_fuel_labels,0),MATCH(E$1,'Tax_Share of Price'!$B$1:$AI$1,0)))</f>
        <v>9.4767139367456719E-6</v>
      </c>
      <c r="F6" s="35">
        <f>'Total Fuel Prices'!F31*(1-INDEX(Tax_share,MATCH('Total Fuel Prices'!$A$25,tax_fuel_labels,0),MATCH(F$1,'Tax_Share of Price'!$B$1:$AI$1,0)))</f>
        <v>9.4767139367456719E-6</v>
      </c>
      <c r="G6" s="35">
        <f>'Total Fuel Prices'!G31*(1-INDEX(Tax_share,MATCH('Total Fuel Prices'!$A$25,tax_fuel_labels,0),MATCH(G$1,'Tax_Share of Price'!$B$1:$AI$1,0)))</f>
        <v>9.4767139367456719E-6</v>
      </c>
      <c r="H6" s="35">
        <f>'Total Fuel Prices'!H31*(1-INDEX(Tax_share,MATCH('Total Fuel Prices'!$A$25,tax_fuel_labels,0),MATCH(H$1,'Tax_Share of Price'!$B$1:$AI$1,0)))</f>
        <v>9.4767139367456719E-6</v>
      </c>
      <c r="I6" s="35">
        <f>'Total Fuel Prices'!I31*(1-INDEX(Tax_share,MATCH('Total Fuel Prices'!$A$25,tax_fuel_labels,0),MATCH(I$1,'Tax_Share of Price'!$B$1:$AI$1,0)))</f>
        <v>9.4767139367456719E-6</v>
      </c>
      <c r="J6" s="35">
        <f>'Total Fuel Prices'!J31*(1-INDEX(Tax_share,MATCH('Total Fuel Prices'!$A$25,tax_fuel_labels,0),MATCH(J$1,'Tax_Share of Price'!$B$1:$AI$1,0)))</f>
        <v>9.4767139367456719E-6</v>
      </c>
      <c r="K6" s="35">
        <f>'Total Fuel Prices'!K31*(1-INDEX(Tax_share,MATCH('Total Fuel Prices'!$A$25,tax_fuel_labels,0),MATCH(K$1,'Tax_Share of Price'!$B$1:$AI$1,0)))</f>
        <v>9.4767139367456719E-6</v>
      </c>
      <c r="L6" s="35">
        <f>'Total Fuel Prices'!L31*(1-INDEX(Tax_share,MATCH('Total Fuel Prices'!$A$25,tax_fuel_labels,0),MATCH(L$1,'Tax_Share of Price'!$B$1:$AI$1,0)))</f>
        <v>9.4767139367456719E-6</v>
      </c>
      <c r="M6" s="35">
        <f>'Total Fuel Prices'!M31*(1-INDEX(Tax_share,MATCH('Total Fuel Prices'!$A$25,tax_fuel_labels,0),MATCH(M$1,'Tax_Share of Price'!$B$1:$AI$1,0)))</f>
        <v>9.4767139367456719E-6</v>
      </c>
      <c r="N6" s="35">
        <f>'Total Fuel Prices'!N31*(1-INDEX(Tax_share,MATCH('Total Fuel Prices'!$A$25,tax_fuel_labels,0),MATCH(N$1,'Tax_Share of Price'!$B$1:$AI$1,0)))</f>
        <v>9.4767139367456719E-6</v>
      </c>
      <c r="O6" s="35">
        <f>'Total Fuel Prices'!O31*(1-INDEX(Tax_share,MATCH('Total Fuel Prices'!$A$25,tax_fuel_labels,0),MATCH(O$1,'Tax_Share of Price'!$B$1:$AI$1,0)))</f>
        <v>9.4767139367456719E-6</v>
      </c>
      <c r="P6" s="35">
        <f>'Total Fuel Prices'!P31*(1-INDEX(Tax_share,MATCH('Total Fuel Prices'!$A$25,tax_fuel_labels,0),MATCH(P$1,'Tax_Share of Price'!$B$1:$AI$1,0)))</f>
        <v>9.4767139367456719E-6</v>
      </c>
      <c r="Q6" s="35">
        <f>'Total Fuel Prices'!Q31*(1-INDEX(Tax_share,MATCH('Total Fuel Prices'!$A$25,tax_fuel_labels,0),MATCH(Q$1,'Tax_Share of Price'!$B$1:$AI$1,0)))</f>
        <v>9.4767139367456719E-6</v>
      </c>
      <c r="R6" s="35">
        <f>'Total Fuel Prices'!R31*(1-INDEX(Tax_share,MATCH('Total Fuel Prices'!$A$25,tax_fuel_labels,0),MATCH(R$1,'Tax_Share of Price'!$B$1:$AI$1,0)))</f>
        <v>9.4767139367456719E-6</v>
      </c>
      <c r="S6" s="35">
        <f>'Total Fuel Prices'!S31*(1-INDEX(Tax_share,MATCH('Total Fuel Prices'!$A$25,tax_fuel_labels,0),MATCH(S$1,'Tax_Share of Price'!$B$1:$AI$1,0)))</f>
        <v>9.4767139367456719E-6</v>
      </c>
      <c r="T6" s="35">
        <f>'Total Fuel Prices'!T31*(1-INDEX(Tax_share,MATCH('Total Fuel Prices'!$A$25,tax_fuel_labels,0),MATCH(T$1,'Tax_Share of Price'!$B$1:$AI$1,0)))</f>
        <v>9.4767139367456719E-6</v>
      </c>
      <c r="U6" s="35">
        <f>'Total Fuel Prices'!U31*(1-INDEX(Tax_share,MATCH('Total Fuel Prices'!$A$25,tax_fuel_labels,0),MATCH(U$1,'Tax_Share of Price'!$B$1:$AI$1,0)))</f>
        <v>9.4767139367456719E-6</v>
      </c>
      <c r="V6" s="35">
        <f>'Total Fuel Prices'!V31*(1-INDEX(Tax_share,MATCH('Total Fuel Prices'!$A$25,tax_fuel_labels,0),MATCH(V$1,'Tax_Share of Price'!$B$1:$AI$1,0)))</f>
        <v>9.4767139367456719E-6</v>
      </c>
      <c r="W6" s="35">
        <f>'Total Fuel Prices'!W31*(1-INDEX(Tax_share,MATCH('Total Fuel Prices'!$A$25,tax_fuel_labels,0),MATCH(W$1,'Tax_Share of Price'!$B$1:$AI$1,0)))</f>
        <v>9.4767139367456719E-6</v>
      </c>
      <c r="X6" s="35">
        <f>'Total Fuel Prices'!X31*(1-INDEX(Tax_share,MATCH('Total Fuel Prices'!$A$25,tax_fuel_labels,0),MATCH(X$1,'Tax_Share of Price'!$B$1:$AI$1,0)))</f>
        <v>9.4767139367456719E-6</v>
      </c>
      <c r="Y6" s="35">
        <f>'Total Fuel Prices'!Y31*(1-INDEX(Tax_share,MATCH('Total Fuel Prices'!$A$25,tax_fuel_labels,0),MATCH(Y$1,'Tax_Share of Price'!$B$1:$AI$1,0)))</f>
        <v>9.4767139367456719E-6</v>
      </c>
      <c r="Z6" s="35">
        <f>'Total Fuel Prices'!Z31*(1-INDEX(Tax_share,MATCH('Total Fuel Prices'!$A$25,tax_fuel_labels,0),MATCH(Z$1,'Tax_Share of Price'!$B$1:$AI$1,0)))</f>
        <v>9.4767139367456719E-6</v>
      </c>
      <c r="AA6" s="35">
        <f>'Total Fuel Prices'!AA31*(1-INDEX(Tax_share,MATCH('Total Fuel Prices'!$A$25,tax_fuel_labels,0),MATCH(AA$1,'Tax_Share of Price'!$B$1:$AI$1,0)))</f>
        <v>9.4767139367456719E-6</v>
      </c>
      <c r="AB6" s="35">
        <f>'Total Fuel Prices'!AB31*(1-INDEX(Tax_share,MATCH('Total Fuel Prices'!$A$25,tax_fuel_labels,0),MATCH(AB$1,'Tax_Share of Price'!$B$1:$AI$1,0)))</f>
        <v>9.4767139367456719E-6</v>
      </c>
      <c r="AC6" s="35">
        <f>'Total Fuel Prices'!AC31*(1-INDEX(Tax_share,MATCH('Total Fuel Prices'!$A$25,tax_fuel_labels,0),MATCH(AC$1,'Tax_Share of Price'!$B$1:$AI$1,0)))</f>
        <v>9.4767139367456719E-6</v>
      </c>
      <c r="AD6" s="35">
        <f>'Total Fuel Prices'!AD31*(1-INDEX(Tax_share,MATCH('Total Fuel Prices'!$A$25,tax_fuel_labels,0),MATCH(AD$1,'Tax_Share of Price'!$B$1:$AI$1,0)))</f>
        <v>9.4767139367456719E-6</v>
      </c>
      <c r="AE6" s="35">
        <f>'Total Fuel Prices'!AE31*(1-INDEX(Tax_share,MATCH('Total Fuel Prices'!$A$25,tax_fuel_labels,0),MATCH(AE$1,'Tax_Share of Price'!$B$1:$AI$1,0)))</f>
        <v>9.4767139367456719E-6</v>
      </c>
      <c r="AF6" s="35">
        <f>'Total Fuel Prices'!AF31*(1-INDEX(Tax_share,MATCH('Total Fuel Prices'!$A$25,tax_fuel_labels,0),MATCH(AF$1,'Tax_Share of Price'!$B$1:$AI$1,0)))</f>
        <v>9.4767139367456719E-6</v>
      </c>
      <c r="AG6" s="35">
        <f>'Total Fuel Prices'!AG31*(1-INDEX(Tax_share,MATCH('Total Fuel Prices'!$A$25,tax_fuel_labels,0),MATCH(AG$1,'Tax_Share of Price'!$B$1:$AI$1,0)))</f>
        <v>9.4767139367456719E-6</v>
      </c>
      <c r="AH6" s="35">
        <f>'Total Fuel Prices'!AH31*(1-INDEX(Tax_share,MATCH('Total Fuel Prices'!$A$25,tax_fuel_labels,0),MATCH(AH$1,'Tax_Share of Price'!$B$1:$AI$1,0)))</f>
        <v>9.4767139367456719E-6</v>
      </c>
      <c r="AI6" s="35">
        <f>'Total Fuel Prices'!AI31*(1-INDEX(Tax_share,MATCH('Total Fuel Prices'!$A$25,tax_fuel_labels,0),MATCH(AI$1,'Tax_Share of Price'!$B$1:$AI$1,0)))</f>
        <v>9.4767139367456719E-6</v>
      </c>
      <c r="AJ6" s="11"/>
      <c r="AK6" s="11"/>
    </row>
    <row r="7" spans="1:37" x14ac:dyDescent="0.45">
      <c r="A7" s="2" t="s">
        <v>275</v>
      </c>
      <c r="B7" s="35">
        <f>B6</f>
        <v>9.4767139367456719E-6</v>
      </c>
      <c r="C7" s="35">
        <f t="shared" ref="C7:AI7" si="0">C6</f>
        <v>9.4767139367456719E-6</v>
      </c>
      <c r="D7" s="35">
        <f t="shared" si="0"/>
        <v>9.4767139367456719E-6</v>
      </c>
      <c r="E7" s="35">
        <f t="shared" si="0"/>
        <v>9.4767139367456719E-6</v>
      </c>
      <c r="F7" s="35">
        <f t="shared" si="0"/>
        <v>9.4767139367456719E-6</v>
      </c>
      <c r="G7" s="35">
        <f t="shared" si="0"/>
        <v>9.4767139367456719E-6</v>
      </c>
      <c r="H7" s="35">
        <f t="shared" si="0"/>
        <v>9.4767139367456719E-6</v>
      </c>
      <c r="I7" s="35">
        <f t="shared" si="0"/>
        <v>9.4767139367456719E-6</v>
      </c>
      <c r="J7" s="35">
        <f t="shared" si="0"/>
        <v>9.4767139367456719E-6</v>
      </c>
      <c r="K7" s="35">
        <f t="shared" si="0"/>
        <v>9.4767139367456719E-6</v>
      </c>
      <c r="L7" s="35">
        <f t="shared" si="0"/>
        <v>9.4767139367456719E-6</v>
      </c>
      <c r="M7" s="35">
        <f t="shared" si="0"/>
        <v>9.4767139367456719E-6</v>
      </c>
      <c r="N7" s="35">
        <f t="shared" si="0"/>
        <v>9.4767139367456719E-6</v>
      </c>
      <c r="O7" s="35">
        <f t="shared" si="0"/>
        <v>9.4767139367456719E-6</v>
      </c>
      <c r="P7" s="35">
        <f t="shared" si="0"/>
        <v>9.4767139367456719E-6</v>
      </c>
      <c r="Q7" s="35">
        <f t="shared" si="0"/>
        <v>9.4767139367456719E-6</v>
      </c>
      <c r="R7" s="35">
        <f t="shared" si="0"/>
        <v>9.4767139367456719E-6</v>
      </c>
      <c r="S7" s="35">
        <f t="shared" si="0"/>
        <v>9.4767139367456719E-6</v>
      </c>
      <c r="T7" s="35">
        <f t="shared" si="0"/>
        <v>9.4767139367456719E-6</v>
      </c>
      <c r="U7" s="35">
        <f t="shared" si="0"/>
        <v>9.4767139367456719E-6</v>
      </c>
      <c r="V7" s="35">
        <f t="shared" si="0"/>
        <v>9.4767139367456719E-6</v>
      </c>
      <c r="W7" s="35">
        <f t="shared" si="0"/>
        <v>9.4767139367456719E-6</v>
      </c>
      <c r="X7" s="35">
        <f t="shared" si="0"/>
        <v>9.4767139367456719E-6</v>
      </c>
      <c r="Y7" s="35">
        <f t="shared" si="0"/>
        <v>9.4767139367456719E-6</v>
      </c>
      <c r="Z7" s="35">
        <f t="shared" si="0"/>
        <v>9.4767139367456719E-6</v>
      </c>
      <c r="AA7" s="35">
        <f t="shared" si="0"/>
        <v>9.4767139367456719E-6</v>
      </c>
      <c r="AB7" s="35">
        <f t="shared" si="0"/>
        <v>9.4767139367456719E-6</v>
      </c>
      <c r="AC7" s="35">
        <f t="shared" si="0"/>
        <v>9.4767139367456719E-6</v>
      </c>
      <c r="AD7" s="35">
        <f t="shared" si="0"/>
        <v>9.4767139367456719E-6</v>
      </c>
      <c r="AE7" s="35">
        <f t="shared" si="0"/>
        <v>9.4767139367456719E-6</v>
      </c>
      <c r="AF7" s="35">
        <f t="shared" si="0"/>
        <v>9.4767139367456719E-6</v>
      </c>
      <c r="AG7" s="35">
        <f t="shared" si="0"/>
        <v>9.4767139367456719E-6</v>
      </c>
      <c r="AH7" s="35">
        <f t="shared" si="0"/>
        <v>9.4767139367456719E-6</v>
      </c>
      <c r="AI7" s="35">
        <f t="shared" si="0"/>
        <v>9.4767139367456719E-6</v>
      </c>
      <c r="AJ7" s="11"/>
      <c r="AK7" s="11"/>
    </row>
    <row r="8" spans="1:37" x14ac:dyDescent="0.45">
      <c r="A8" s="2" t="s">
        <v>276</v>
      </c>
      <c r="B8" s="35">
        <f>'Total Fuel Prices'!B33*(1-INDEX(Tax_share,MATCH('Total Fuel Prices'!$A$25,tax_fuel_labels,0),MATCH(B$1,'Tax_Share of Price'!$B$1:$AI$1,0)))</f>
        <v>9.4767139367456719E-6</v>
      </c>
      <c r="C8" s="35">
        <f>'Total Fuel Prices'!C33*(1-INDEX(Tax_share,MATCH('Total Fuel Prices'!$A$25,tax_fuel_labels,0),MATCH(C$1,'Tax_Share of Price'!$B$1:$AI$1,0)))</f>
        <v>9.4767139367456719E-6</v>
      </c>
      <c r="D8" s="35">
        <f>'Total Fuel Prices'!D33*(1-INDEX(Tax_share,MATCH('Total Fuel Prices'!$A$25,tax_fuel_labels,0),MATCH(D$1,'Tax_Share of Price'!$B$1:$AI$1,0)))</f>
        <v>9.4767139367456719E-6</v>
      </c>
      <c r="E8" s="35">
        <f>'Total Fuel Prices'!E33*(1-INDEX(Tax_share,MATCH('Total Fuel Prices'!$A$25,tax_fuel_labels,0),MATCH(E$1,'Tax_Share of Price'!$B$1:$AI$1,0)))</f>
        <v>9.4767139367456719E-6</v>
      </c>
      <c r="F8" s="35">
        <f>'Total Fuel Prices'!F33*(1-INDEX(Tax_share,MATCH('Total Fuel Prices'!$A$25,tax_fuel_labels,0),MATCH(F$1,'Tax_Share of Price'!$B$1:$AI$1,0)))</f>
        <v>9.4767139367456719E-6</v>
      </c>
      <c r="G8" s="35">
        <f>'Total Fuel Prices'!G33*(1-INDEX(Tax_share,MATCH('Total Fuel Prices'!$A$25,tax_fuel_labels,0),MATCH(G$1,'Tax_Share of Price'!$B$1:$AI$1,0)))</f>
        <v>9.4767139367456719E-6</v>
      </c>
      <c r="H8" s="35">
        <f>'Total Fuel Prices'!H33*(1-INDEX(Tax_share,MATCH('Total Fuel Prices'!$A$25,tax_fuel_labels,0),MATCH(H$1,'Tax_Share of Price'!$B$1:$AI$1,0)))</f>
        <v>9.4767139367456719E-6</v>
      </c>
      <c r="I8" s="35">
        <f>'Total Fuel Prices'!I33*(1-INDEX(Tax_share,MATCH('Total Fuel Prices'!$A$25,tax_fuel_labels,0),MATCH(I$1,'Tax_Share of Price'!$B$1:$AI$1,0)))</f>
        <v>9.4767139367456719E-6</v>
      </c>
      <c r="J8" s="35">
        <f>'Total Fuel Prices'!J33*(1-INDEX(Tax_share,MATCH('Total Fuel Prices'!$A$25,tax_fuel_labels,0),MATCH(J$1,'Tax_Share of Price'!$B$1:$AI$1,0)))</f>
        <v>9.4767139367456719E-6</v>
      </c>
      <c r="K8" s="35">
        <f>'Total Fuel Prices'!K33*(1-INDEX(Tax_share,MATCH('Total Fuel Prices'!$A$25,tax_fuel_labels,0),MATCH(K$1,'Tax_Share of Price'!$B$1:$AI$1,0)))</f>
        <v>9.4767139367456719E-6</v>
      </c>
      <c r="L8" s="35">
        <f>'Total Fuel Prices'!L33*(1-INDEX(Tax_share,MATCH('Total Fuel Prices'!$A$25,tax_fuel_labels,0),MATCH(L$1,'Tax_Share of Price'!$B$1:$AI$1,0)))</f>
        <v>9.4767139367456719E-6</v>
      </c>
      <c r="M8" s="35">
        <f>'Total Fuel Prices'!M33*(1-INDEX(Tax_share,MATCH('Total Fuel Prices'!$A$25,tax_fuel_labels,0),MATCH(M$1,'Tax_Share of Price'!$B$1:$AI$1,0)))</f>
        <v>9.4767139367456719E-6</v>
      </c>
      <c r="N8" s="35">
        <f>'Total Fuel Prices'!N33*(1-INDEX(Tax_share,MATCH('Total Fuel Prices'!$A$25,tax_fuel_labels,0),MATCH(N$1,'Tax_Share of Price'!$B$1:$AI$1,0)))</f>
        <v>9.4767139367456719E-6</v>
      </c>
      <c r="O8" s="35">
        <f>'Total Fuel Prices'!O33*(1-INDEX(Tax_share,MATCH('Total Fuel Prices'!$A$25,tax_fuel_labels,0),MATCH(O$1,'Tax_Share of Price'!$B$1:$AI$1,0)))</f>
        <v>9.4767139367456719E-6</v>
      </c>
      <c r="P8" s="35">
        <f>'Total Fuel Prices'!P33*(1-INDEX(Tax_share,MATCH('Total Fuel Prices'!$A$25,tax_fuel_labels,0),MATCH(P$1,'Tax_Share of Price'!$B$1:$AI$1,0)))</f>
        <v>9.4767139367456719E-6</v>
      </c>
      <c r="Q8" s="35">
        <f>'Total Fuel Prices'!Q33*(1-INDEX(Tax_share,MATCH('Total Fuel Prices'!$A$25,tax_fuel_labels,0),MATCH(Q$1,'Tax_Share of Price'!$B$1:$AI$1,0)))</f>
        <v>9.4767139367456719E-6</v>
      </c>
      <c r="R8" s="35">
        <f>'Total Fuel Prices'!R33*(1-INDEX(Tax_share,MATCH('Total Fuel Prices'!$A$25,tax_fuel_labels,0),MATCH(R$1,'Tax_Share of Price'!$B$1:$AI$1,0)))</f>
        <v>9.4767139367456719E-6</v>
      </c>
      <c r="S8" s="35">
        <f>'Total Fuel Prices'!S33*(1-INDEX(Tax_share,MATCH('Total Fuel Prices'!$A$25,tax_fuel_labels,0),MATCH(S$1,'Tax_Share of Price'!$B$1:$AI$1,0)))</f>
        <v>9.4767139367456719E-6</v>
      </c>
      <c r="T8" s="35">
        <f>'Total Fuel Prices'!T33*(1-INDEX(Tax_share,MATCH('Total Fuel Prices'!$A$25,tax_fuel_labels,0),MATCH(T$1,'Tax_Share of Price'!$B$1:$AI$1,0)))</f>
        <v>9.4767139367456719E-6</v>
      </c>
      <c r="U8" s="35">
        <f>'Total Fuel Prices'!U33*(1-INDEX(Tax_share,MATCH('Total Fuel Prices'!$A$25,tax_fuel_labels,0),MATCH(U$1,'Tax_Share of Price'!$B$1:$AI$1,0)))</f>
        <v>9.4767139367456719E-6</v>
      </c>
      <c r="V8" s="35">
        <f>'Total Fuel Prices'!V33*(1-INDEX(Tax_share,MATCH('Total Fuel Prices'!$A$25,tax_fuel_labels,0),MATCH(V$1,'Tax_Share of Price'!$B$1:$AI$1,0)))</f>
        <v>9.4767139367456719E-6</v>
      </c>
      <c r="W8" s="35">
        <f>'Total Fuel Prices'!W33*(1-INDEX(Tax_share,MATCH('Total Fuel Prices'!$A$25,tax_fuel_labels,0),MATCH(W$1,'Tax_Share of Price'!$B$1:$AI$1,0)))</f>
        <v>9.4767139367456719E-6</v>
      </c>
      <c r="X8" s="35">
        <f>'Total Fuel Prices'!X33*(1-INDEX(Tax_share,MATCH('Total Fuel Prices'!$A$25,tax_fuel_labels,0),MATCH(X$1,'Tax_Share of Price'!$B$1:$AI$1,0)))</f>
        <v>9.4767139367456719E-6</v>
      </c>
      <c r="Y8" s="35">
        <f>'Total Fuel Prices'!Y33*(1-INDEX(Tax_share,MATCH('Total Fuel Prices'!$A$25,tax_fuel_labels,0),MATCH(Y$1,'Tax_Share of Price'!$B$1:$AI$1,0)))</f>
        <v>9.4767139367456719E-6</v>
      </c>
      <c r="Z8" s="35">
        <f>'Total Fuel Prices'!Z33*(1-INDEX(Tax_share,MATCH('Total Fuel Prices'!$A$25,tax_fuel_labels,0),MATCH(Z$1,'Tax_Share of Price'!$B$1:$AI$1,0)))</f>
        <v>9.4767139367456719E-6</v>
      </c>
      <c r="AA8" s="35">
        <f>'Total Fuel Prices'!AA33*(1-INDEX(Tax_share,MATCH('Total Fuel Prices'!$A$25,tax_fuel_labels,0),MATCH(AA$1,'Tax_Share of Price'!$B$1:$AI$1,0)))</f>
        <v>9.4767139367456719E-6</v>
      </c>
      <c r="AB8" s="35">
        <f>'Total Fuel Prices'!AB33*(1-INDEX(Tax_share,MATCH('Total Fuel Prices'!$A$25,tax_fuel_labels,0),MATCH(AB$1,'Tax_Share of Price'!$B$1:$AI$1,0)))</f>
        <v>9.4767139367456719E-6</v>
      </c>
      <c r="AC8" s="35">
        <f>'Total Fuel Prices'!AC33*(1-INDEX(Tax_share,MATCH('Total Fuel Prices'!$A$25,tax_fuel_labels,0),MATCH(AC$1,'Tax_Share of Price'!$B$1:$AI$1,0)))</f>
        <v>9.4767139367456719E-6</v>
      </c>
      <c r="AD8" s="35">
        <f>'Total Fuel Prices'!AD33*(1-INDEX(Tax_share,MATCH('Total Fuel Prices'!$A$25,tax_fuel_labels,0),MATCH(AD$1,'Tax_Share of Price'!$B$1:$AI$1,0)))</f>
        <v>9.4767139367456719E-6</v>
      </c>
      <c r="AE8" s="35">
        <f>'Total Fuel Prices'!AE33*(1-INDEX(Tax_share,MATCH('Total Fuel Prices'!$A$25,tax_fuel_labels,0),MATCH(AE$1,'Tax_Share of Price'!$B$1:$AI$1,0)))</f>
        <v>9.4767139367456719E-6</v>
      </c>
      <c r="AF8" s="35">
        <f>'Total Fuel Prices'!AF33*(1-INDEX(Tax_share,MATCH('Total Fuel Prices'!$A$25,tax_fuel_labels,0),MATCH(AF$1,'Tax_Share of Price'!$B$1:$AI$1,0)))</f>
        <v>9.4767139367456719E-6</v>
      </c>
      <c r="AG8" s="35">
        <f>'Total Fuel Prices'!AG33*(1-INDEX(Tax_share,MATCH('Total Fuel Prices'!$A$25,tax_fuel_labels,0),MATCH(AG$1,'Tax_Share of Price'!$B$1:$AI$1,0)))</f>
        <v>9.4767139367456719E-6</v>
      </c>
      <c r="AH8" s="35">
        <f>'Total Fuel Prices'!AH33*(1-INDEX(Tax_share,MATCH('Total Fuel Prices'!$A$25,tax_fuel_labels,0),MATCH(AH$1,'Tax_Share of Price'!$B$1:$AI$1,0)))</f>
        <v>9.4767139367456719E-6</v>
      </c>
      <c r="AI8" s="35">
        <f>'Total Fuel Prices'!AI33*(1-INDEX(Tax_share,MATCH('Total Fuel Prices'!$A$25,tax_fuel_labels,0),MATCH(AI$1,'Tax_Share of Price'!$B$1:$AI$1,0)))</f>
        <v>9.4767139367456719E-6</v>
      </c>
      <c r="AJ8" s="11"/>
      <c r="AK8" s="11"/>
    </row>
    <row r="9" spans="1:37" x14ac:dyDescent="0.45">
      <c r="A9" s="12" t="s">
        <v>277</v>
      </c>
      <c r="B9" s="35">
        <f>'Total Fuel Prices'!B34*(1-INDEX(Tax_share,MATCH('Total Fuel Prices'!$A$25,tax_fuel_labels,0),MATCH(B$1,'Tax_Share of Price'!$B$1:$AI$1,0)))</f>
        <v>9.4767139367456719E-6</v>
      </c>
      <c r="C9" s="35">
        <f>'Total Fuel Prices'!C34*(1-INDEX(Tax_share,MATCH('Total Fuel Prices'!$A$25,tax_fuel_labels,0),MATCH(C$1,'Tax_Share of Price'!$B$1:$AI$1,0)))</f>
        <v>9.4767139367456719E-6</v>
      </c>
      <c r="D9" s="35">
        <f>'Total Fuel Prices'!D34*(1-INDEX(Tax_share,MATCH('Total Fuel Prices'!$A$25,tax_fuel_labels,0),MATCH(D$1,'Tax_Share of Price'!$B$1:$AI$1,0)))</f>
        <v>9.4767139367456719E-6</v>
      </c>
      <c r="E9" s="35">
        <f>'Total Fuel Prices'!E34*(1-INDEX(Tax_share,MATCH('Total Fuel Prices'!$A$25,tax_fuel_labels,0),MATCH(E$1,'Tax_Share of Price'!$B$1:$AI$1,0)))</f>
        <v>9.4767139367456719E-6</v>
      </c>
      <c r="F9" s="35">
        <f>'Total Fuel Prices'!F34*(1-INDEX(Tax_share,MATCH('Total Fuel Prices'!$A$25,tax_fuel_labels,0),MATCH(F$1,'Tax_Share of Price'!$B$1:$AI$1,0)))</f>
        <v>9.4767139367456719E-6</v>
      </c>
      <c r="G9" s="35">
        <f>'Total Fuel Prices'!G34*(1-INDEX(Tax_share,MATCH('Total Fuel Prices'!$A$25,tax_fuel_labels,0),MATCH(G$1,'Tax_Share of Price'!$B$1:$AI$1,0)))</f>
        <v>9.4767139367456719E-6</v>
      </c>
      <c r="H9" s="35">
        <f>'Total Fuel Prices'!H34*(1-INDEX(Tax_share,MATCH('Total Fuel Prices'!$A$25,tax_fuel_labels,0),MATCH(H$1,'Tax_Share of Price'!$B$1:$AI$1,0)))</f>
        <v>9.4767139367456719E-6</v>
      </c>
      <c r="I9" s="35">
        <f>'Total Fuel Prices'!I34*(1-INDEX(Tax_share,MATCH('Total Fuel Prices'!$A$25,tax_fuel_labels,0),MATCH(I$1,'Tax_Share of Price'!$B$1:$AI$1,0)))</f>
        <v>9.4767139367456719E-6</v>
      </c>
      <c r="J9" s="35">
        <f>'Total Fuel Prices'!J34*(1-INDEX(Tax_share,MATCH('Total Fuel Prices'!$A$25,tax_fuel_labels,0),MATCH(J$1,'Tax_Share of Price'!$B$1:$AI$1,0)))</f>
        <v>9.4767139367456719E-6</v>
      </c>
      <c r="K9" s="35">
        <f>'Total Fuel Prices'!K34*(1-INDEX(Tax_share,MATCH('Total Fuel Prices'!$A$25,tax_fuel_labels,0),MATCH(K$1,'Tax_Share of Price'!$B$1:$AI$1,0)))</f>
        <v>9.4767139367456719E-6</v>
      </c>
      <c r="L9" s="35">
        <f>'Total Fuel Prices'!L34*(1-INDEX(Tax_share,MATCH('Total Fuel Prices'!$A$25,tax_fuel_labels,0),MATCH(L$1,'Tax_Share of Price'!$B$1:$AI$1,0)))</f>
        <v>9.4767139367456719E-6</v>
      </c>
      <c r="M9" s="35">
        <f>'Total Fuel Prices'!M34*(1-INDEX(Tax_share,MATCH('Total Fuel Prices'!$A$25,tax_fuel_labels,0),MATCH(M$1,'Tax_Share of Price'!$B$1:$AI$1,0)))</f>
        <v>9.4767139367456719E-6</v>
      </c>
      <c r="N9" s="35">
        <f>'Total Fuel Prices'!N34*(1-INDEX(Tax_share,MATCH('Total Fuel Prices'!$A$25,tax_fuel_labels,0),MATCH(N$1,'Tax_Share of Price'!$B$1:$AI$1,0)))</f>
        <v>9.4767139367456719E-6</v>
      </c>
      <c r="O9" s="35">
        <f>'Total Fuel Prices'!O34*(1-INDEX(Tax_share,MATCH('Total Fuel Prices'!$A$25,tax_fuel_labels,0),MATCH(O$1,'Tax_Share of Price'!$B$1:$AI$1,0)))</f>
        <v>9.4767139367456719E-6</v>
      </c>
      <c r="P9" s="35">
        <f>'Total Fuel Prices'!P34*(1-INDEX(Tax_share,MATCH('Total Fuel Prices'!$A$25,tax_fuel_labels,0),MATCH(P$1,'Tax_Share of Price'!$B$1:$AI$1,0)))</f>
        <v>9.4767139367456719E-6</v>
      </c>
      <c r="Q9" s="35">
        <f>'Total Fuel Prices'!Q34*(1-INDEX(Tax_share,MATCH('Total Fuel Prices'!$A$25,tax_fuel_labels,0),MATCH(Q$1,'Tax_Share of Price'!$B$1:$AI$1,0)))</f>
        <v>9.4767139367456719E-6</v>
      </c>
      <c r="R9" s="35">
        <f>'Total Fuel Prices'!R34*(1-INDEX(Tax_share,MATCH('Total Fuel Prices'!$A$25,tax_fuel_labels,0),MATCH(R$1,'Tax_Share of Price'!$B$1:$AI$1,0)))</f>
        <v>9.4767139367456719E-6</v>
      </c>
      <c r="S9" s="35">
        <f>'Total Fuel Prices'!S34*(1-INDEX(Tax_share,MATCH('Total Fuel Prices'!$A$25,tax_fuel_labels,0),MATCH(S$1,'Tax_Share of Price'!$B$1:$AI$1,0)))</f>
        <v>9.4767139367456719E-6</v>
      </c>
      <c r="T9" s="35">
        <f>'Total Fuel Prices'!T34*(1-INDEX(Tax_share,MATCH('Total Fuel Prices'!$A$25,tax_fuel_labels,0),MATCH(T$1,'Tax_Share of Price'!$B$1:$AI$1,0)))</f>
        <v>9.4767139367456719E-6</v>
      </c>
      <c r="U9" s="35">
        <f>'Total Fuel Prices'!U34*(1-INDEX(Tax_share,MATCH('Total Fuel Prices'!$A$25,tax_fuel_labels,0),MATCH(U$1,'Tax_Share of Price'!$B$1:$AI$1,0)))</f>
        <v>9.4767139367456719E-6</v>
      </c>
      <c r="V9" s="35">
        <f>'Total Fuel Prices'!V34*(1-INDEX(Tax_share,MATCH('Total Fuel Prices'!$A$25,tax_fuel_labels,0),MATCH(V$1,'Tax_Share of Price'!$B$1:$AI$1,0)))</f>
        <v>9.4767139367456719E-6</v>
      </c>
      <c r="W9" s="35">
        <f>'Total Fuel Prices'!W34*(1-INDEX(Tax_share,MATCH('Total Fuel Prices'!$A$25,tax_fuel_labels,0),MATCH(W$1,'Tax_Share of Price'!$B$1:$AI$1,0)))</f>
        <v>9.4767139367456719E-6</v>
      </c>
      <c r="X9" s="35">
        <f>'Total Fuel Prices'!X34*(1-INDEX(Tax_share,MATCH('Total Fuel Prices'!$A$25,tax_fuel_labels,0),MATCH(X$1,'Tax_Share of Price'!$B$1:$AI$1,0)))</f>
        <v>9.4767139367456719E-6</v>
      </c>
      <c r="Y9" s="35">
        <f>'Total Fuel Prices'!Y34*(1-INDEX(Tax_share,MATCH('Total Fuel Prices'!$A$25,tax_fuel_labels,0),MATCH(Y$1,'Tax_Share of Price'!$B$1:$AI$1,0)))</f>
        <v>9.4767139367456719E-6</v>
      </c>
      <c r="Z9" s="35">
        <f>'Total Fuel Prices'!Z34*(1-INDEX(Tax_share,MATCH('Total Fuel Prices'!$A$25,tax_fuel_labels,0),MATCH(Z$1,'Tax_Share of Price'!$B$1:$AI$1,0)))</f>
        <v>9.4767139367456719E-6</v>
      </c>
      <c r="AA9" s="35">
        <f>'Total Fuel Prices'!AA34*(1-INDEX(Tax_share,MATCH('Total Fuel Prices'!$A$25,tax_fuel_labels,0),MATCH(AA$1,'Tax_Share of Price'!$B$1:$AI$1,0)))</f>
        <v>9.4767139367456719E-6</v>
      </c>
      <c r="AB9" s="35">
        <f>'Total Fuel Prices'!AB34*(1-INDEX(Tax_share,MATCH('Total Fuel Prices'!$A$25,tax_fuel_labels,0),MATCH(AB$1,'Tax_Share of Price'!$B$1:$AI$1,0)))</f>
        <v>9.4767139367456719E-6</v>
      </c>
      <c r="AC9" s="35">
        <f>'Total Fuel Prices'!AC34*(1-INDEX(Tax_share,MATCH('Total Fuel Prices'!$A$25,tax_fuel_labels,0),MATCH(AC$1,'Tax_Share of Price'!$B$1:$AI$1,0)))</f>
        <v>9.4767139367456719E-6</v>
      </c>
      <c r="AD9" s="35">
        <f>'Total Fuel Prices'!AD34*(1-INDEX(Tax_share,MATCH('Total Fuel Prices'!$A$25,tax_fuel_labels,0),MATCH(AD$1,'Tax_Share of Price'!$B$1:$AI$1,0)))</f>
        <v>9.4767139367456719E-6</v>
      </c>
      <c r="AE9" s="35">
        <f>'Total Fuel Prices'!AE34*(1-INDEX(Tax_share,MATCH('Total Fuel Prices'!$A$25,tax_fuel_labels,0),MATCH(AE$1,'Tax_Share of Price'!$B$1:$AI$1,0)))</f>
        <v>9.4767139367456719E-6</v>
      </c>
      <c r="AF9" s="35">
        <f>'Total Fuel Prices'!AF34*(1-INDEX(Tax_share,MATCH('Total Fuel Prices'!$A$25,tax_fuel_labels,0),MATCH(AF$1,'Tax_Share of Price'!$B$1:$AI$1,0)))</f>
        <v>9.4767139367456719E-6</v>
      </c>
      <c r="AG9" s="35">
        <f>'Total Fuel Prices'!AG34*(1-INDEX(Tax_share,MATCH('Total Fuel Prices'!$A$25,tax_fuel_labels,0),MATCH(AG$1,'Tax_Share of Price'!$B$1:$AI$1,0)))</f>
        <v>9.4767139367456719E-6</v>
      </c>
      <c r="AH9" s="35">
        <f>'Total Fuel Prices'!AH34*(1-INDEX(Tax_share,MATCH('Total Fuel Prices'!$A$25,tax_fuel_labels,0),MATCH(AH$1,'Tax_Share of Price'!$B$1:$AI$1,0)))</f>
        <v>9.4767139367456719E-6</v>
      </c>
      <c r="AI9" s="35">
        <f>'Total Fuel Prices'!AI34*(1-INDEX(Tax_share,MATCH('Total Fuel Prices'!$A$25,tax_fuel_labels,0),MATCH(AI$1,'Tax_Share of Price'!$B$1:$AI$1,0)))</f>
        <v>9.4767139367456719E-6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D28" sqref="D28"/>
    </sheetView>
  </sheetViews>
  <sheetFormatPr defaultColWidth="9.1328125" defaultRowHeight="14.25" x14ac:dyDescent="0.45"/>
  <cols>
    <col min="1" max="1" width="41.3984375" style="1" customWidth="1"/>
    <col min="2" max="3" width="9.13281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Prices'!B38*(1-INDEX(Tax_share,MATCH('Total Fuel Prices'!$A$36,tax_fuel_labels,0),MATCH(B$1,'Tax_Share of Price'!$B$1:$AI$1,0)))</f>
        <v>0</v>
      </c>
      <c r="C2" s="35">
        <f>'Total Fuel Prices'!C38*(1-INDEX(Tax_share,MATCH('Total Fuel Prices'!$A$36,tax_fuel_labels,0),MATCH(C$1,'Tax_Share of Price'!$B$1:$AI$1,0)))</f>
        <v>0</v>
      </c>
      <c r="D2" s="35">
        <f>'Total Fuel Prices'!D38*(1-INDEX(Tax_share,MATCH('Total Fuel Prices'!$A$36,tax_fuel_labels,0),MATCH(D$1,'Tax_Share of Price'!$B$1:$AI$1,0)))</f>
        <v>0</v>
      </c>
      <c r="E2" s="35">
        <f>'Total Fuel Prices'!E38*(1-INDEX(Tax_share,MATCH('Total Fuel Prices'!$A$36,tax_fuel_labels,0),MATCH(E$1,'Tax_Share of Price'!$B$1:$AI$1,0)))</f>
        <v>0</v>
      </c>
      <c r="F2" s="35">
        <f>'Total Fuel Prices'!F38*(1-INDEX(Tax_share,MATCH('Total Fuel Prices'!$A$36,tax_fuel_labels,0),MATCH(F$1,'Tax_Share of Price'!$B$1:$AI$1,0)))</f>
        <v>0</v>
      </c>
      <c r="G2" s="35">
        <f>'Total Fuel Prices'!G38*(1-INDEX(Tax_share,MATCH('Total Fuel Prices'!$A$36,tax_fuel_labels,0),MATCH(G$1,'Tax_Share of Price'!$B$1:$AI$1,0)))</f>
        <v>0</v>
      </c>
      <c r="H2" s="35">
        <f>'Total Fuel Prices'!H38*(1-INDEX(Tax_share,MATCH('Total Fuel Prices'!$A$36,tax_fuel_labels,0),MATCH(H$1,'Tax_Share of Price'!$B$1:$AI$1,0)))</f>
        <v>0</v>
      </c>
      <c r="I2" s="35">
        <f>'Total Fuel Prices'!I38*(1-INDEX(Tax_share,MATCH('Total Fuel Prices'!$A$36,tax_fuel_labels,0),MATCH(I$1,'Tax_Share of Price'!$B$1:$AI$1,0)))</f>
        <v>0</v>
      </c>
      <c r="J2" s="35">
        <f>'Total Fuel Prices'!J38*(1-INDEX(Tax_share,MATCH('Total Fuel Prices'!$A$36,tax_fuel_labels,0),MATCH(J$1,'Tax_Share of Price'!$B$1:$AI$1,0)))</f>
        <v>0</v>
      </c>
      <c r="K2" s="35">
        <f>'Total Fuel Prices'!K38*(1-INDEX(Tax_share,MATCH('Total Fuel Prices'!$A$36,tax_fuel_labels,0),MATCH(K$1,'Tax_Share of Price'!$B$1:$AI$1,0)))</f>
        <v>0</v>
      </c>
      <c r="L2" s="35">
        <f>'Total Fuel Prices'!L38*(1-INDEX(Tax_share,MATCH('Total Fuel Prices'!$A$36,tax_fuel_labels,0),MATCH(L$1,'Tax_Share of Price'!$B$1:$AI$1,0)))</f>
        <v>0</v>
      </c>
      <c r="M2" s="35">
        <f>'Total Fuel Prices'!M38*(1-INDEX(Tax_share,MATCH('Total Fuel Prices'!$A$36,tax_fuel_labels,0),MATCH(M$1,'Tax_Share of Price'!$B$1:$AI$1,0)))</f>
        <v>0</v>
      </c>
      <c r="N2" s="35">
        <f>'Total Fuel Prices'!N38*(1-INDEX(Tax_share,MATCH('Total Fuel Prices'!$A$36,tax_fuel_labels,0),MATCH(N$1,'Tax_Share of Price'!$B$1:$AI$1,0)))</f>
        <v>0</v>
      </c>
      <c r="O2" s="35">
        <f>'Total Fuel Prices'!O38*(1-INDEX(Tax_share,MATCH('Total Fuel Prices'!$A$36,tax_fuel_labels,0),MATCH(O$1,'Tax_Share of Price'!$B$1:$AI$1,0)))</f>
        <v>0</v>
      </c>
      <c r="P2" s="35">
        <f>'Total Fuel Prices'!P38*(1-INDEX(Tax_share,MATCH('Total Fuel Prices'!$A$36,tax_fuel_labels,0),MATCH(P$1,'Tax_Share of Price'!$B$1:$AI$1,0)))</f>
        <v>0</v>
      </c>
      <c r="Q2" s="35">
        <f>'Total Fuel Prices'!Q38*(1-INDEX(Tax_share,MATCH('Total Fuel Prices'!$A$36,tax_fuel_labels,0),MATCH(Q$1,'Tax_Share of Price'!$B$1:$AI$1,0)))</f>
        <v>0</v>
      </c>
      <c r="R2" s="35">
        <f>'Total Fuel Prices'!R38*(1-INDEX(Tax_share,MATCH('Total Fuel Prices'!$A$36,tax_fuel_labels,0),MATCH(R$1,'Tax_Share of Price'!$B$1:$AI$1,0)))</f>
        <v>0</v>
      </c>
      <c r="S2" s="35">
        <f>'Total Fuel Prices'!S38*(1-INDEX(Tax_share,MATCH('Total Fuel Prices'!$A$36,tax_fuel_labels,0),MATCH(S$1,'Tax_Share of Price'!$B$1:$AI$1,0)))</f>
        <v>0</v>
      </c>
      <c r="T2" s="35">
        <f>'Total Fuel Prices'!T38*(1-INDEX(Tax_share,MATCH('Total Fuel Prices'!$A$36,tax_fuel_labels,0),MATCH(T$1,'Tax_Share of Price'!$B$1:$AI$1,0)))</f>
        <v>0</v>
      </c>
      <c r="U2" s="35">
        <f>'Total Fuel Prices'!U38*(1-INDEX(Tax_share,MATCH('Total Fuel Prices'!$A$36,tax_fuel_labels,0),MATCH(U$1,'Tax_Share of Price'!$B$1:$AI$1,0)))</f>
        <v>0</v>
      </c>
      <c r="V2" s="35">
        <f>'Total Fuel Prices'!V38*(1-INDEX(Tax_share,MATCH('Total Fuel Prices'!$A$36,tax_fuel_labels,0),MATCH(V$1,'Tax_Share of Price'!$B$1:$AI$1,0)))</f>
        <v>0</v>
      </c>
      <c r="W2" s="35">
        <f>'Total Fuel Prices'!W38*(1-INDEX(Tax_share,MATCH('Total Fuel Prices'!$A$36,tax_fuel_labels,0),MATCH(W$1,'Tax_Share of Price'!$B$1:$AI$1,0)))</f>
        <v>0</v>
      </c>
      <c r="X2" s="35">
        <f>'Total Fuel Prices'!X38*(1-INDEX(Tax_share,MATCH('Total Fuel Prices'!$A$36,tax_fuel_labels,0),MATCH(X$1,'Tax_Share of Price'!$B$1:$AI$1,0)))</f>
        <v>0</v>
      </c>
      <c r="Y2" s="35">
        <f>'Total Fuel Prices'!Y38*(1-INDEX(Tax_share,MATCH('Total Fuel Prices'!$A$36,tax_fuel_labels,0),MATCH(Y$1,'Tax_Share of Price'!$B$1:$AI$1,0)))</f>
        <v>0</v>
      </c>
      <c r="Z2" s="35">
        <f>'Total Fuel Prices'!Z38*(1-INDEX(Tax_share,MATCH('Total Fuel Prices'!$A$36,tax_fuel_labels,0),MATCH(Z$1,'Tax_Share of Price'!$B$1:$AI$1,0)))</f>
        <v>0</v>
      </c>
      <c r="AA2" s="35">
        <f>'Total Fuel Prices'!AA38*(1-INDEX(Tax_share,MATCH('Total Fuel Prices'!$A$36,tax_fuel_labels,0),MATCH(AA$1,'Tax_Share of Price'!$B$1:$AI$1,0)))</f>
        <v>0</v>
      </c>
      <c r="AB2" s="35">
        <f>'Total Fuel Prices'!AB38*(1-INDEX(Tax_share,MATCH('Total Fuel Prices'!$A$36,tax_fuel_labels,0),MATCH(AB$1,'Tax_Share of Price'!$B$1:$AI$1,0)))</f>
        <v>0</v>
      </c>
      <c r="AC2" s="35">
        <f>'Total Fuel Prices'!AC38*(1-INDEX(Tax_share,MATCH('Total Fuel Prices'!$A$36,tax_fuel_labels,0),MATCH(AC$1,'Tax_Share of Price'!$B$1:$AI$1,0)))</f>
        <v>0</v>
      </c>
      <c r="AD2" s="35">
        <f>'Total Fuel Prices'!AD38*(1-INDEX(Tax_share,MATCH('Total Fuel Prices'!$A$36,tax_fuel_labels,0),MATCH(AD$1,'Tax_Share of Price'!$B$1:$AI$1,0)))</f>
        <v>0</v>
      </c>
      <c r="AE2" s="35">
        <f>'Total Fuel Prices'!AE38*(1-INDEX(Tax_share,MATCH('Total Fuel Prices'!$A$36,tax_fuel_labels,0),MATCH(AE$1,'Tax_Share of Price'!$B$1:$AI$1,0)))</f>
        <v>0</v>
      </c>
      <c r="AF2" s="35">
        <f>'Total Fuel Prices'!AF38*(1-INDEX(Tax_share,MATCH('Total Fuel Prices'!$A$36,tax_fuel_labels,0),MATCH(AF$1,'Tax_Share of Price'!$B$1:$AI$1,0)))</f>
        <v>0</v>
      </c>
      <c r="AG2" s="35">
        <f>'Total Fuel Prices'!AG38*(1-INDEX(Tax_share,MATCH('Total Fuel Prices'!$A$36,tax_fuel_labels,0),MATCH(AG$1,'Tax_Share of Price'!$B$1:$AI$1,0)))</f>
        <v>0</v>
      </c>
      <c r="AH2" s="35">
        <f>'Total Fuel Prices'!AH38*(1-INDEX(Tax_share,MATCH('Total Fuel Prices'!$A$36,tax_fuel_labels,0),MATCH(AH$1,'Tax_Share of Price'!$B$1:$AI$1,0)))</f>
        <v>0</v>
      </c>
      <c r="AI2" s="35">
        <f>'Total Fuel Prices'!AI38*(1-INDEX(Tax_share,MATCH('Total Fuel Prices'!$A$36,tax_fuel_labels,0),MATCH(AI$1,'Tax_Share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Prices'!B39*(1-INDEX(Tax_share,MATCH('Total Fuel Prices'!$A$36,tax_fuel_labels,0),MATCH(B$1,'Tax_Share of Price'!$B$1:$AI$1,0)))</f>
        <v>7.4000000000000001E-7</v>
      </c>
      <c r="C3" s="35">
        <f>'Total Fuel Prices'!C39*(1-INDEX(Tax_share,MATCH('Total Fuel Prices'!$A$36,tax_fuel_labels,0),MATCH(C$1,'Tax_Share of Price'!$B$1:$AI$1,0)))</f>
        <v>7.4000000000000001E-7</v>
      </c>
      <c r="D3" s="35">
        <f>'Total Fuel Prices'!D39*(1-INDEX(Tax_share,MATCH('Total Fuel Prices'!$A$36,tax_fuel_labels,0),MATCH(D$1,'Tax_Share of Price'!$B$1:$AI$1,0)))</f>
        <v>7.4000000000000001E-7</v>
      </c>
      <c r="E3" s="35">
        <f>'Total Fuel Prices'!E39*(1-INDEX(Tax_share,MATCH('Total Fuel Prices'!$A$36,tax_fuel_labels,0),MATCH(E$1,'Tax_Share of Price'!$B$1:$AI$1,0)))</f>
        <v>7.4000000000000001E-7</v>
      </c>
      <c r="F3" s="35">
        <f>'Total Fuel Prices'!F39*(1-INDEX(Tax_share,MATCH('Total Fuel Prices'!$A$36,tax_fuel_labels,0),MATCH(F$1,'Tax_Share of Price'!$B$1:$AI$1,0)))</f>
        <v>7.4000000000000001E-7</v>
      </c>
      <c r="G3" s="35">
        <f>'Total Fuel Prices'!G39*(1-INDEX(Tax_share,MATCH('Total Fuel Prices'!$A$36,tax_fuel_labels,0),MATCH(G$1,'Tax_Share of Price'!$B$1:$AI$1,0)))</f>
        <v>7.4000000000000001E-7</v>
      </c>
      <c r="H3" s="35">
        <f>'Total Fuel Prices'!H39*(1-INDEX(Tax_share,MATCH('Total Fuel Prices'!$A$36,tax_fuel_labels,0),MATCH(H$1,'Tax_Share of Price'!$B$1:$AI$1,0)))</f>
        <v>7.4000000000000001E-7</v>
      </c>
      <c r="I3" s="35">
        <f>'Total Fuel Prices'!I39*(1-INDEX(Tax_share,MATCH('Total Fuel Prices'!$A$36,tax_fuel_labels,0),MATCH(I$1,'Tax_Share of Price'!$B$1:$AI$1,0)))</f>
        <v>7.4000000000000001E-7</v>
      </c>
      <c r="J3" s="35">
        <f>'Total Fuel Prices'!J39*(1-INDEX(Tax_share,MATCH('Total Fuel Prices'!$A$36,tax_fuel_labels,0),MATCH(J$1,'Tax_Share of Price'!$B$1:$AI$1,0)))</f>
        <v>7.5088235294117644E-7</v>
      </c>
      <c r="K3" s="35">
        <f>'Total Fuel Prices'!K39*(1-INDEX(Tax_share,MATCH('Total Fuel Prices'!$A$36,tax_fuel_labels,0),MATCH(K$1,'Tax_Share of Price'!$B$1:$AI$1,0)))</f>
        <v>7.5088235294117644E-7</v>
      </c>
      <c r="L3" s="35">
        <f>'Total Fuel Prices'!L39*(1-INDEX(Tax_share,MATCH('Total Fuel Prices'!$A$36,tax_fuel_labels,0),MATCH(L$1,'Tax_Share of Price'!$B$1:$AI$1,0)))</f>
        <v>7.5088235294117644E-7</v>
      </c>
      <c r="M3" s="35">
        <f>'Total Fuel Prices'!M39*(1-INDEX(Tax_share,MATCH('Total Fuel Prices'!$A$36,tax_fuel_labels,0),MATCH(M$1,'Tax_Share of Price'!$B$1:$AI$1,0)))</f>
        <v>7.5088235294117644E-7</v>
      </c>
      <c r="N3" s="35">
        <f>'Total Fuel Prices'!N39*(1-INDEX(Tax_share,MATCH('Total Fuel Prices'!$A$36,tax_fuel_labels,0),MATCH(N$1,'Tax_Share of Price'!$B$1:$AI$1,0)))</f>
        <v>7.5088235294117644E-7</v>
      </c>
      <c r="O3" s="35">
        <f>'Total Fuel Prices'!O39*(1-INDEX(Tax_share,MATCH('Total Fuel Prices'!$A$36,tax_fuel_labels,0),MATCH(O$1,'Tax_Share of Price'!$B$1:$AI$1,0)))</f>
        <v>7.5088235294117644E-7</v>
      </c>
      <c r="P3" s="35">
        <f>'Total Fuel Prices'!P39*(1-INDEX(Tax_share,MATCH('Total Fuel Prices'!$A$36,tax_fuel_labels,0),MATCH(P$1,'Tax_Share of Price'!$B$1:$AI$1,0)))</f>
        <v>7.5088235294117644E-7</v>
      </c>
      <c r="Q3" s="35">
        <f>'Total Fuel Prices'!Q39*(1-INDEX(Tax_share,MATCH('Total Fuel Prices'!$A$36,tax_fuel_labels,0),MATCH(Q$1,'Tax_Share of Price'!$B$1:$AI$1,0)))</f>
        <v>7.6176470588235288E-7</v>
      </c>
      <c r="R3" s="35">
        <f>'Total Fuel Prices'!R39*(1-INDEX(Tax_share,MATCH('Total Fuel Prices'!$A$36,tax_fuel_labels,0),MATCH(R$1,'Tax_Share of Price'!$B$1:$AI$1,0)))</f>
        <v>7.6176470588235288E-7</v>
      </c>
      <c r="S3" s="35">
        <f>'Total Fuel Prices'!S39*(1-INDEX(Tax_share,MATCH('Total Fuel Prices'!$A$36,tax_fuel_labels,0),MATCH(S$1,'Tax_Share of Price'!$B$1:$AI$1,0)))</f>
        <v>7.6176470588235288E-7</v>
      </c>
      <c r="T3" s="35">
        <f>'Total Fuel Prices'!T39*(1-INDEX(Tax_share,MATCH('Total Fuel Prices'!$A$36,tax_fuel_labels,0),MATCH(T$1,'Tax_Share of Price'!$B$1:$AI$1,0)))</f>
        <v>7.6176470588235288E-7</v>
      </c>
      <c r="U3" s="35">
        <f>'Total Fuel Prices'!U39*(1-INDEX(Tax_share,MATCH('Total Fuel Prices'!$A$36,tax_fuel_labels,0),MATCH(U$1,'Tax_Share of Price'!$B$1:$AI$1,0)))</f>
        <v>7.6176470588235288E-7</v>
      </c>
      <c r="V3" s="35">
        <f>'Total Fuel Prices'!V39*(1-INDEX(Tax_share,MATCH('Total Fuel Prices'!$A$36,tax_fuel_labels,0),MATCH(V$1,'Tax_Share of Price'!$B$1:$AI$1,0)))</f>
        <v>7.6176470588235288E-7</v>
      </c>
      <c r="W3" s="35">
        <f>'Total Fuel Prices'!W39*(1-INDEX(Tax_share,MATCH('Total Fuel Prices'!$A$36,tax_fuel_labels,0),MATCH(W$1,'Tax_Share of Price'!$B$1:$AI$1,0)))</f>
        <v>7.7264705882352931E-7</v>
      </c>
      <c r="X3" s="35">
        <f>'Total Fuel Prices'!X39*(1-INDEX(Tax_share,MATCH('Total Fuel Prices'!$A$36,tax_fuel_labels,0),MATCH(X$1,'Tax_Share of Price'!$B$1:$AI$1,0)))</f>
        <v>7.7264705882352931E-7</v>
      </c>
      <c r="Y3" s="35">
        <f>'Total Fuel Prices'!Y39*(1-INDEX(Tax_share,MATCH('Total Fuel Prices'!$A$36,tax_fuel_labels,0),MATCH(Y$1,'Tax_Share of Price'!$B$1:$AI$1,0)))</f>
        <v>7.7264705882352931E-7</v>
      </c>
      <c r="Z3" s="35">
        <f>'Total Fuel Prices'!Z39*(1-INDEX(Tax_share,MATCH('Total Fuel Prices'!$A$36,tax_fuel_labels,0),MATCH(Z$1,'Tax_Share of Price'!$B$1:$AI$1,0)))</f>
        <v>7.7264705882352931E-7</v>
      </c>
      <c r="AA3" s="35">
        <f>'Total Fuel Prices'!AA39*(1-INDEX(Tax_share,MATCH('Total Fuel Prices'!$A$36,tax_fuel_labels,0),MATCH(AA$1,'Tax_Share of Price'!$B$1:$AI$1,0)))</f>
        <v>7.7264705882352931E-7</v>
      </c>
      <c r="AB3" s="35">
        <f>'Total Fuel Prices'!AB39*(1-INDEX(Tax_share,MATCH('Total Fuel Prices'!$A$36,tax_fuel_labels,0),MATCH(AB$1,'Tax_Share of Price'!$B$1:$AI$1,0)))</f>
        <v>7.8352941176470575E-7</v>
      </c>
      <c r="AC3" s="35">
        <f>'Total Fuel Prices'!AC39*(1-INDEX(Tax_share,MATCH('Total Fuel Prices'!$A$36,tax_fuel_labels,0),MATCH(AC$1,'Tax_Share of Price'!$B$1:$AI$1,0)))</f>
        <v>7.8352941176470575E-7</v>
      </c>
      <c r="AD3" s="35">
        <f>'Total Fuel Prices'!AD39*(1-INDEX(Tax_share,MATCH('Total Fuel Prices'!$A$36,tax_fuel_labels,0),MATCH(AD$1,'Tax_Share of Price'!$B$1:$AI$1,0)))</f>
        <v>7.8352941176470575E-7</v>
      </c>
      <c r="AE3" s="35">
        <f>'Total Fuel Prices'!AE39*(1-INDEX(Tax_share,MATCH('Total Fuel Prices'!$A$36,tax_fuel_labels,0),MATCH(AE$1,'Tax_Share of Price'!$B$1:$AI$1,0)))</f>
        <v>7.8352941176470575E-7</v>
      </c>
      <c r="AF3" s="35">
        <f>'Total Fuel Prices'!AF39*(1-INDEX(Tax_share,MATCH('Total Fuel Prices'!$A$36,tax_fuel_labels,0),MATCH(AF$1,'Tax_Share of Price'!$B$1:$AI$1,0)))</f>
        <v>7.8352941176470575E-7</v>
      </c>
      <c r="AG3" s="35">
        <f>'Total Fuel Prices'!AG39*(1-INDEX(Tax_share,MATCH('Total Fuel Prices'!$A$36,tax_fuel_labels,0),MATCH(AG$1,'Tax_Share of Price'!$B$1:$AI$1,0)))</f>
        <v>7.9441176470588229E-7</v>
      </c>
      <c r="AH3" s="35">
        <f>'Total Fuel Prices'!AH39*(1-INDEX(Tax_share,MATCH('Total Fuel Prices'!$A$36,tax_fuel_labels,0),MATCH(AH$1,'Tax_Share of Price'!$B$1:$AI$1,0)))</f>
        <v>7.9441176470588229E-7</v>
      </c>
      <c r="AI3" s="35">
        <f>'Total Fuel Prices'!AI39*(1-INDEX(Tax_share,MATCH('Total Fuel Prices'!$A$36,tax_fuel_labels,0),MATCH(AI$1,'Tax_Share of Price'!$B$1:$AI$1,0)))</f>
        <v>7.9441176470588229E-7</v>
      </c>
      <c r="AJ3" s="9"/>
      <c r="AK3" s="9"/>
    </row>
    <row r="4" spans="1:37" x14ac:dyDescent="0.45">
      <c r="A4" s="2" t="s">
        <v>272</v>
      </c>
      <c r="B4" s="35">
        <f>'Total Fuel Prices'!B40*(1-INDEX(Tax_share,MATCH('Total Fuel Prices'!$A$36,tax_fuel_labels,0),MATCH(B$1,'Tax_Share of Price'!$B$1:$AI$1,0)))</f>
        <v>0</v>
      </c>
      <c r="C4" s="35">
        <f>'Total Fuel Prices'!C40*(1-INDEX(Tax_share,MATCH('Total Fuel Prices'!$A$36,tax_fuel_labels,0),MATCH(C$1,'Tax_Share of Price'!$B$1:$AI$1,0)))</f>
        <v>0</v>
      </c>
      <c r="D4" s="35">
        <f>'Total Fuel Prices'!D40*(1-INDEX(Tax_share,MATCH('Total Fuel Prices'!$A$36,tax_fuel_labels,0),MATCH(D$1,'Tax_Share of Price'!$B$1:$AI$1,0)))</f>
        <v>0</v>
      </c>
      <c r="E4" s="35">
        <f>'Total Fuel Prices'!E40*(1-INDEX(Tax_share,MATCH('Total Fuel Prices'!$A$36,tax_fuel_labels,0),MATCH(E$1,'Tax_Share of Price'!$B$1:$AI$1,0)))</f>
        <v>0</v>
      </c>
      <c r="F4" s="35">
        <f>'Total Fuel Prices'!F40*(1-INDEX(Tax_share,MATCH('Total Fuel Prices'!$A$36,tax_fuel_labels,0),MATCH(F$1,'Tax_Share of Price'!$B$1:$AI$1,0)))</f>
        <v>0</v>
      </c>
      <c r="G4" s="35">
        <f>'Total Fuel Prices'!G40*(1-INDEX(Tax_share,MATCH('Total Fuel Prices'!$A$36,tax_fuel_labels,0),MATCH(G$1,'Tax_Share of Price'!$B$1:$AI$1,0)))</f>
        <v>0</v>
      </c>
      <c r="H4" s="35">
        <f>'Total Fuel Prices'!H40*(1-INDEX(Tax_share,MATCH('Total Fuel Prices'!$A$36,tax_fuel_labels,0),MATCH(H$1,'Tax_Share of Price'!$B$1:$AI$1,0)))</f>
        <v>0</v>
      </c>
      <c r="I4" s="35">
        <f>'Total Fuel Prices'!I40*(1-INDEX(Tax_share,MATCH('Total Fuel Prices'!$A$36,tax_fuel_labels,0),MATCH(I$1,'Tax_Share of Price'!$B$1:$AI$1,0)))</f>
        <v>0</v>
      </c>
      <c r="J4" s="35">
        <f>'Total Fuel Prices'!J40*(1-INDEX(Tax_share,MATCH('Total Fuel Prices'!$A$36,tax_fuel_labels,0),MATCH(J$1,'Tax_Share of Price'!$B$1:$AI$1,0)))</f>
        <v>0</v>
      </c>
      <c r="K4" s="35">
        <f>'Total Fuel Prices'!K40*(1-INDEX(Tax_share,MATCH('Total Fuel Prices'!$A$36,tax_fuel_labels,0),MATCH(K$1,'Tax_Share of Price'!$B$1:$AI$1,0)))</f>
        <v>0</v>
      </c>
      <c r="L4" s="35">
        <f>'Total Fuel Prices'!L40*(1-INDEX(Tax_share,MATCH('Total Fuel Prices'!$A$36,tax_fuel_labels,0),MATCH(L$1,'Tax_Share of Price'!$B$1:$AI$1,0)))</f>
        <v>0</v>
      </c>
      <c r="M4" s="35">
        <f>'Total Fuel Prices'!M40*(1-INDEX(Tax_share,MATCH('Total Fuel Prices'!$A$36,tax_fuel_labels,0),MATCH(M$1,'Tax_Share of Price'!$B$1:$AI$1,0)))</f>
        <v>0</v>
      </c>
      <c r="N4" s="35">
        <f>'Total Fuel Prices'!N40*(1-INDEX(Tax_share,MATCH('Total Fuel Prices'!$A$36,tax_fuel_labels,0),MATCH(N$1,'Tax_Share of Price'!$B$1:$AI$1,0)))</f>
        <v>0</v>
      </c>
      <c r="O4" s="35">
        <f>'Total Fuel Prices'!O40*(1-INDEX(Tax_share,MATCH('Total Fuel Prices'!$A$36,tax_fuel_labels,0),MATCH(O$1,'Tax_Share of Price'!$B$1:$AI$1,0)))</f>
        <v>0</v>
      </c>
      <c r="P4" s="35">
        <f>'Total Fuel Prices'!P40*(1-INDEX(Tax_share,MATCH('Total Fuel Prices'!$A$36,tax_fuel_labels,0),MATCH(P$1,'Tax_Share of Price'!$B$1:$AI$1,0)))</f>
        <v>0</v>
      </c>
      <c r="Q4" s="35">
        <f>'Total Fuel Prices'!Q40*(1-INDEX(Tax_share,MATCH('Total Fuel Prices'!$A$36,tax_fuel_labels,0),MATCH(Q$1,'Tax_Share of Price'!$B$1:$AI$1,0)))</f>
        <v>0</v>
      </c>
      <c r="R4" s="35">
        <f>'Total Fuel Prices'!R40*(1-INDEX(Tax_share,MATCH('Total Fuel Prices'!$A$36,tax_fuel_labels,0),MATCH(R$1,'Tax_Share of Price'!$B$1:$AI$1,0)))</f>
        <v>0</v>
      </c>
      <c r="S4" s="35">
        <f>'Total Fuel Prices'!S40*(1-INDEX(Tax_share,MATCH('Total Fuel Prices'!$A$36,tax_fuel_labels,0),MATCH(S$1,'Tax_Share of Price'!$B$1:$AI$1,0)))</f>
        <v>0</v>
      </c>
      <c r="T4" s="35">
        <f>'Total Fuel Prices'!T40*(1-INDEX(Tax_share,MATCH('Total Fuel Prices'!$A$36,tax_fuel_labels,0),MATCH(T$1,'Tax_Share of Price'!$B$1:$AI$1,0)))</f>
        <v>0</v>
      </c>
      <c r="U4" s="35">
        <f>'Total Fuel Prices'!U40*(1-INDEX(Tax_share,MATCH('Total Fuel Prices'!$A$36,tax_fuel_labels,0),MATCH(U$1,'Tax_Share of Price'!$B$1:$AI$1,0)))</f>
        <v>0</v>
      </c>
      <c r="V4" s="35">
        <f>'Total Fuel Prices'!V40*(1-INDEX(Tax_share,MATCH('Total Fuel Prices'!$A$36,tax_fuel_labels,0),MATCH(V$1,'Tax_Share of Price'!$B$1:$AI$1,0)))</f>
        <v>0</v>
      </c>
      <c r="W4" s="35">
        <f>'Total Fuel Prices'!W40*(1-INDEX(Tax_share,MATCH('Total Fuel Prices'!$A$36,tax_fuel_labels,0),MATCH(W$1,'Tax_Share of Price'!$B$1:$AI$1,0)))</f>
        <v>0</v>
      </c>
      <c r="X4" s="35">
        <f>'Total Fuel Prices'!X40*(1-INDEX(Tax_share,MATCH('Total Fuel Prices'!$A$36,tax_fuel_labels,0),MATCH(X$1,'Tax_Share of Price'!$B$1:$AI$1,0)))</f>
        <v>0</v>
      </c>
      <c r="Y4" s="35">
        <f>'Total Fuel Prices'!Y40*(1-INDEX(Tax_share,MATCH('Total Fuel Prices'!$A$36,tax_fuel_labels,0),MATCH(Y$1,'Tax_Share of Price'!$B$1:$AI$1,0)))</f>
        <v>0</v>
      </c>
      <c r="Z4" s="35">
        <f>'Total Fuel Prices'!Z40*(1-INDEX(Tax_share,MATCH('Total Fuel Prices'!$A$36,tax_fuel_labels,0),MATCH(Z$1,'Tax_Share of Price'!$B$1:$AI$1,0)))</f>
        <v>0</v>
      </c>
      <c r="AA4" s="35">
        <f>'Total Fuel Prices'!AA40*(1-INDEX(Tax_share,MATCH('Total Fuel Prices'!$A$36,tax_fuel_labels,0),MATCH(AA$1,'Tax_Share of Price'!$B$1:$AI$1,0)))</f>
        <v>0</v>
      </c>
      <c r="AB4" s="35">
        <f>'Total Fuel Prices'!AB40*(1-INDEX(Tax_share,MATCH('Total Fuel Prices'!$A$36,tax_fuel_labels,0),MATCH(AB$1,'Tax_Share of Price'!$B$1:$AI$1,0)))</f>
        <v>0</v>
      </c>
      <c r="AC4" s="35">
        <f>'Total Fuel Prices'!AC40*(1-INDEX(Tax_share,MATCH('Total Fuel Prices'!$A$36,tax_fuel_labels,0),MATCH(AC$1,'Tax_Share of Price'!$B$1:$AI$1,0)))</f>
        <v>0</v>
      </c>
      <c r="AD4" s="35">
        <f>'Total Fuel Prices'!AD40*(1-INDEX(Tax_share,MATCH('Total Fuel Prices'!$A$36,tax_fuel_labels,0),MATCH(AD$1,'Tax_Share of Price'!$B$1:$AI$1,0)))</f>
        <v>0</v>
      </c>
      <c r="AE4" s="35">
        <f>'Total Fuel Prices'!AE40*(1-INDEX(Tax_share,MATCH('Total Fuel Prices'!$A$36,tax_fuel_labels,0),MATCH(AE$1,'Tax_Share of Price'!$B$1:$AI$1,0)))</f>
        <v>0</v>
      </c>
      <c r="AF4" s="35">
        <f>'Total Fuel Prices'!AF40*(1-INDEX(Tax_share,MATCH('Total Fuel Prices'!$A$36,tax_fuel_labels,0),MATCH(AF$1,'Tax_Share of Price'!$B$1:$AI$1,0)))</f>
        <v>0</v>
      </c>
      <c r="AG4" s="35">
        <f>'Total Fuel Prices'!AG40*(1-INDEX(Tax_share,MATCH('Total Fuel Prices'!$A$36,tax_fuel_labels,0),MATCH(AG$1,'Tax_Share of Price'!$B$1:$AI$1,0)))</f>
        <v>0</v>
      </c>
      <c r="AH4" s="35">
        <f>'Total Fuel Prices'!AH40*(1-INDEX(Tax_share,MATCH('Total Fuel Prices'!$A$36,tax_fuel_labels,0),MATCH(AH$1,'Tax_Share of Price'!$B$1:$AI$1,0)))</f>
        <v>0</v>
      </c>
      <c r="AI4" s="35">
        <f>'Total Fuel Prices'!AI40*(1-INDEX(Tax_share,MATCH('Total Fuel Prices'!$A$36,tax_fuel_labels,0),MATCH(AI$1,'Tax_Share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Prices'!B41*(1-INDEX(Tax_share,MATCH('Total Fuel Prices'!$A$36,tax_fuel_labels,0),MATCH(B$1,'Tax_Share of Price'!$B$1:$AI$1,0)))</f>
        <v>0</v>
      </c>
      <c r="C5" s="35">
        <f>'Total Fuel Prices'!C41*(1-INDEX(Tax_share,MATCH('Total Fuel Prices'!$A$36,tax_fuel_labels,0),MATCH(C$1,'Tax_Share of Price'!$B$1:$AI$1,0)))</f>
        <v>0</v>
      </c>
      <c r="D5" s="35">
        <f>'Total Fuel Prices'!D41*(1-INDEX(Tax_share,MATCH('Total Fuel Prices'!$A$36,tax_fuel_labels,0),MATCH(D$1,'Tax_Share of Price'!$B$1:$AI$1,0)))</f>
        <v>0</v>
      </c>
      <c r="E5" s="35">
        <f>'Total Fuel Prices'!E41*(1-INDEX(Tax_share,MATCH('Total Fuel Prices'!$A$36,tax_fuel_labels,0),MATCH(E$1,'Tax_Share of Price'!$B$1:$AI$1,0)))</f>
        <v>0</v>
      </c>
      <c r="F5" s="35">
        <f>'Total Fuel Prices'!F41*(1-INDEX(Tax_share,MATCH('Total Fuel Prices'!$A$36,tax_fuel_labels,0),MATCH(F$1,'Tax_Share of Price'!$B$1:$AI$1,0)))</f>
        <v>0</v>
      </c>
      <c r="G5" s="35">
        <f>'Total Fuel Prices'!G41*(1-INDEX(Tax_share,MATCH('Total Fuel Prices'!$A$36,tax_fuel_labels,0),MATCH(G$1,'Tax_Share of Price'!$B$1:$AI$1,0)))</f>
        <v>0</v>
      </c>
      <c r="H5" s="35">
        <f>'Total Fuel Prices'!H41*(1-INDEX(Tax_share,MATCH('Total Fuel Prices'!$A$36,tax_fuel_labels,0),MATCH(H$1,'Tax_Share of Price'!$B$1:$AI$1,0)))</f>
        <v>0</v>
      </c>
      <c r="I5" s="35">
        <f>'Total Fuel Prices'!I41*(1-INDEX(Tax_share,MATCH('Total Fuel Prices'!$A$36,tax_fuel_labels,0),MATCH(I$1,'Tax_Share of Price'!$B$1:$AI$1,0)))</f>
        <v>0</v>
      </c>
      <c r="J5" s="35">
        <f>'Total Fuel Prices'!J41*(1-INDEX(Tax_share,MATCH('Total Fuel Prices'!$A$36,tax_fuel_labels,0),MATCH(J$1,'Tax_Share of Price'!$B$1:$AI$1,0)))</f>
        <v>0</v>
      </c>
      <c r="K5" s="35">
        <f>'Total Fuel Prices'!K41*(1-INDEX(Tax_share,MATCH('Total Fuel Prices'!$A$36,tax_fuel_labels,0),MATCH(K$1,'Tax_Share of Price'!$B$1:$AI$1,0)))</f>
        <v>0</v>
      </c>
      <c r="L5" s="35">
        <f>'Total Fuel Prices'!L41*(1-INDEX(Tax_share,MATCH('Total Fuel Prices'!$A$36,tax_fuel_labels,0),MATCH(L$1,'Tax_Share of Price'!$B$1:$AI$1,0)))</f>
        <v>0</v>
      </c>
      <c r="M5" s="35">
        <f>'Total Fuel Prices'!M41*(1-INDEX(Tax_share,MATCH('Total Fuel Prices'!$A$36,tax_fuel_labels,0),MATCH(M$1,'Tax_Share of Price'!$B$1:$AI$1,0)))</f>
        <v>0</v>
      </c>
      <c r="N5" s="35">
        <f>'Total Fuel Prices'!N41*(1-INDEX(Tax_share,MATCH('Total Fuel Prices'!$A$36,tax_fuel_labels,0),MATCH(N$1,'Tax_Share of Price'!$B$1:$AI$1,0)))</f>
        <v>0</v>
      </c>
      <c r="O5" s="35">
        <f>'Total Fuel Prices'!O41*(1-INDEX(Tax_share,MATCH('Total Fuel Prices'!$A$36,tax_fuel_labels,0),MATCH(O$1,'Tax_Share of Price'!$B$1:$AI$1,0)))</f>
        <v>0</v>
      </c>
      <c r="P5" s="35">
        <f>'Total Fuel Prices'!P41*(1-INDEX(Tax_share,MATCH('Total Fuel Prices'!$A$36,tax_fuel_labels,0),MATCH(P$1,'Tax_Share of Price'!$B$1:$AI$1,0)))</f>
        <v>0</v>
      </c>
      <c r="Q5" s="35">
        <f>'Total Fuel Prices'!Q41*(1-INDEX(Tax_share,MATCH('Total Fuel Prices'!$A$36,tax_fuel_labels,0),MATCH(Q$1,'Tax_Share of Price'!$B$1:$AI$1,0)))</f>
        <v>0</v>
      </c>
      <c r="R5" s="35">
        <f>'Total Fuel Prices'!R41*(1-INDEX(Tax_share,MATCH('Total Fuel Prices'!$A$36,tax_fuel_labels,0),MATCH(R$1,'Tax_Share of Price'!$B$1:$AI$1,0)))</f>
        <v>0</v>
      </c>
      <c r="S5" s="35">
        <f>'Total Fuel Prices'!S41*(1-INDEX(Tax_share,MATCH('Total Fuel Prices'!$A$36,tax_fuel_labels,0),MATCH(S$1,'Tax_Share of Price'!$B$1:$AI$1,0)))</f>
        <v>0</v>
      </c>
      <c r="T5" s="35">
        <f>'Total Fuel Prices'!T41*(1-INDEX(Tax_share,MATCH('Total Fuel Prices'!$A$36,tax_fuel_labels,0),MATCH(T$1,'Tax_Share of Price'!$B$1:$AI$1,0)))</f>
        <v>0</v>
      </c>
      <c r="U5" s="35">
        <f>'Total Fuel Prices'!U41*(1-INDEX(Tax_share,MATCH('Total Fuel Prices'!$A$36,tax_fuel_labels,0),MATCH(U$1,'Tax_Share of Price'!$B$1:$AI$1,0)))</f>
        <v>0</v>
      </c>
      <c r="V5" s="35">
        <f>'Total Fuel Prices'!V41*(1-INDEX(Tax_share,MATCH('Total Fuel Prices'!$A$36,tax_fuel_labels,0),MATCH(V$1,'Tax_Share of Price'!$B$1:$AI$1,0)))</f>
        <v>0</v>
      </c>
      <c r="W5" s="35">
        <f>'Total Fuel Prices'!W41*(1-INDEX(Tax_share,MATCH('Total Fuel Prices'!$A$36,tax_fuel_labels,0),MATCH(W$1,'Tax_Share of Price'!$B$1:$AI$1,0)))</f>
        <v>0</v>
      </c>
      <c r="X5" s="35">
        <f>'Total Fuel Prices'!X41*(1-INDEX(Tax_share,MATCH('Total Fuel Prices'!$A$36,tax_fuel_labels,0),MATCH(X$1,'Tax_Share of Price'!$B$1:$AI$1,0)))</f>
        <v>0</v>
      </c>
      <c r="Y5" s="35">
        <f>'Total Fuel Prices'!Y41*(1-INDEX(Tax_share,MATCH('Total Fuel Prices'!$A$36,tax_fuel_labels,0),MATCH(Y$1,'Tax_Share of Price'!$B$1:$AI$1,0)))</f>
        <v>0</v>
      </c>
      <c r="Z5" s="35">
        <f>'Total Fuel Prices'!Z41*(1-INDEX(Tax_share,MATCH('Total Fuel Prices'!$A$36,tax_fuel_labels,0),MATCH(Z$1,'Tax_Share of Price'!$B$1:$AI$1,0)))</f>
        <v>0</v>
      </c>
      <c r="AA5" s="35">
        <f>'Total Fuel Prices'!AA41*(1-INDEX(Tax_share,MATCH('Total Fuel Prices'!$A$36,tax_fuel_labels,0),MATCH(AA$1,'Tax_Share of Price'!$B$1:$AI$1,0)))</f>
        <v>0</v>
      </c>
      <c r="AB5" s="35">
        <f>'Total Fuel Prices'!AB41*(1-INDEX(Tax_share,MATCH('Total Fuel Prices'!$A$36,tax_fuel_labels,0),MATCH(AB$1,'Tax_Share of Price'!$B$1:$AI$1,0)))</f>
        <v>0</v>
      </c>
      <c r="AC5" s="35">
        <f>'Total Fuel Prices'!AC41*(1-INDEX(Tax_share,MATCH('Total Fuel Prices'!$A$36,tax_fuel_labels,0),MATCH(AC$1,'Tax_Share of Price'!$B$1:$AI$1,0)))</f>
        <v>0</v>
      </c>
      <c r="AD5" s="35">
        <f>'Total Fuel Prices'!AD41*(1-INDEX(Tax_share,MATCH('Total Fuel Prices'!$A$36,tax_fuel_labels,0),MATCH(AD$1,'Tax_Share of Price'!$B$1:$AI$1,0)))</f>
        <v>0</v>
      </c>
      <c r="AE5" s="35">
        <f>'Total Fuel Prices'!AE41*(1-INDEX(Tax_share,MATCH('Total Fuel Prices'!$A$36,tax_fuel_labels,0),MATCH(AE$1,'Tax_Share of Price'!$B$1:$AI$1,0)))</f>
        <v>0</v>
      </c>
      <c r="AF5" s="35">
        <f>'Total Fuel Prices'!AF41*(1-INDEX(Tax_share,MATCH('Total Fuel Prices'!$A$36,tax_fuel_labels,0),MATCH(AF$1,'Tax_Share of Price'!$B$1:$AI$1,0)))</f>
        <v>0</v>
      </c>
      <c r="AG5" s="35">
        <f>'Total Fuel Prices'!AG41*(1-INDEX(Tax_share,MATCH('Total Fuel Prices'!$A$36,tax_fuel_labels,0),MATCH(AG$1,'Tax_Share of Price'!$B$1:$AI$1,0)))</f>
        <v>0</v>
      </c>
      <c r="AH5" s="35">
        <f>'Total Fuel Prices'!AH41*(1-INDEX(Tax_share,MATCH('Total Fuel Prices'!$A$36,tax_fuel_labels,0),MATCH(AH$1,'Tax_Share of Price'!$B$1:$AI$1,0)))</f>
        <v>0</v>
      </c>
      <c r="AI5" s="35">
        <f>'Total Fuel Prices'!AI41*(1-INDEX(Tax_share,MATCH('Total Fuel Prices'!$A$36,tax_fuel_labels,0),MATCH(AI$1,'Tax_Share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Prices'!B42*(1-INDEX(Tax_share,MATCH('Total Fuel Prices'!$A$36,tax_fuel_labels,0),MATCH(B$1,'Tax_Share of Price'!$B$1:$AI$1,0)))</f>
        <v>0</v>
      </c>
      <c r="C6" s="35">
        <f>'Total Fuel Prices'!C42*(1-INDEX(Tax_share,MATCH('Total Fuel Prices'!$A$36,tax_fuel_labels,0),MATCH(C$1,'Tax_Share of Price'!$B$1:$AI$1,0)))</f>
        <v>0</v>
      </c>
      <c r="D6" s="35">
        <f>'Total Fuel Prices'!D42*(1-INDEX(Tax_share,MATCH('Total Fuel Prices'!$A$36,tax_fuel_labels,0),MATCH(D$1,'Tax_Share of Price'!$B$1:$AI$1,0)))</f>
        <v>0</v>
      </c>
      <c r="E6" s="35">
        <f>'Total Fuel Prices'!E42*(1-INDEX(Tax_share,MATCH('Total Fuel Prices'!$A$36,tax_fuel_labels,0),MATCH(E$1,'Tax_Share of Price'!$B$1:$AI$1,0)))</f>
        <v>0</v>
      </c>
      <c r="F6" s="35">
        <f>'Total Fuel Prices'!F42*(1-INDEX(Tax_share,MATCH('Total Fuel Prices'!$A$36,tax_fuel_labels,0),MATCH(F$1,'Tax_Share of Price'!$B$1:$AI$1,0)))</f>
        <v>0</v>
      </c>
      <c r="G6" s="35">
        <f>'Total Fuel Prices'!G42*(1-INDEX(Tax_share,MATCH('Total Fuel Prices'!$A$36,tax_fuel_labels,0),MATCH(G$1,'Tax_Share of Price'!$B$1:$AI$1,0)))</f>
        <v>0</v>
      </c>
      <c r="H6" s="35">
        <f>'Total Fuel Prices'!H42*(1-INDEX(Tax_share,MATCH('Total Fuel Prices'!$A$36,tax_fuel_labels,0),MATCH(H$1,'Tax_Share of Price'!$B$1:$AI$1,0)))</f>
        <v>0</v>
      </c>
      <c r="I6" s="35">
        <f>'Total Fuel Prices'!I42*(1-INDEX(Tax_share,MATCH('Total Fuel Prices'!$A$36,tax_fuel_labels,0),MATCH(I$1,'Tax_Share of Price'!$B$1:$AI$1,0)))</f>
        <v>0</v>
      </c>
      <c r="J6" s="35">
        <f>'Total Fuel Prices'!J42*(1-INDEX(Tax_share,MATCH('Total Fuel Prices'!$A$36,tax_fuel_labels,0),MATCH(J$1,'Tax_Share of Price'!$B$1:$AI$1,0)))</f>
        <v>0</v>
      </c>
      <c r="K6" s="35">
        <f>'Total Fuel Prices'!K42*(1-INDEX(Tax_share,MATCH('Total Fuel Prices'!$A$36,tax_fuel_labels,0),MATCH(K$1,'Tax_Share of Price'!$B$1:$AI$1,0)))</f>
        <v>0</v>
      </c>
      <c r="L6" s="35">
        <f>'Total Fuel Prices'!L42*(1-INDEX(Tax_share,MATCH('Total Fuel Prices'!$A$36,tax_fuel_labels,0),MATCH(L$1,'Tax_Share of Price'!$B$1:$AI$1,0)))</f>
        <v>0</v>
      </c>
      <c r="M6" s="35">
        <f>'Total Fuel Prices'!M42*(1-INDEX(Tax_share,MATCH('Total Fuel Prices'!$A$36,tax_fuel_labels,0),MATCH(M$1,'Tax_Share of Price'!$B$1:$AI$1,0)))</f>
        <v>0</v>
      </c>
      <c r="N6" s="35">
        <f>'Total Fuel Prices'!N42*(1-INDEX(Tax_share,MATCH('Total Fuel Prices'!$A$36,tax_fuel_labels,0),MATCH(N$1,'Tax_Share of Price'!$B$1:$AI$1,0)))</f>
        <v>0</v>
      </c>
      <c r="O6" s="35">
        <f>'Total Fuel Prices'!O42*(1-INDEX(Tax_share,MATCH('Total Fuel Prices'!$A$36,tax_fuel_labels,0),MATCH(O$1,'Tax_Share of Price'!$B$1:$AI$1,0)))</f>
        <v>0</v>
      </c>
      <c r="P6" s="35">
        <f>'Total Fuel Prices'!P42*(1-INDEX(Tax_share,MATCH('Total Fuel Prices'!$A$36,tax_fuel_labels,0),MATCH(P$1,'Tax_Share of Price'!$B$1:$AI$1,0)))</f>
        <v>0</v>
      </c>
      <c r="Q6" s="35">
        <f>'Total Fuel Prices'!Q42*(1-INDEX(Tax_share,MATCH('Total Fuel Prices'!$A$36,tax_fuel_labels,0),MATCH(Q$1,'Tax_Share of Price'!$B$1:$AI$1,0)))</f>
        <v>0</v>
      </c>
      <c r="R6" s="35">
        <f>'Total Fuel Prices'!R42*(1-INDEX(Tax_share,MATCH('Total Fuel Prices'!$A$36,tax_fuel_labels,0),MATCH(R$1,'Tax_Share of Price'!$B$1:$AI$1,0)))</f>
        <v>0</v>
      </c>
      <c r="S6" s="35">
        <f>'Total Fuel Prices'!S42*(1-INDEX(Tax_share,MATCH('Total Fuel Prices'!$A$36,tax_fuel_labels,0),MATCH(S$1,'Tax_Share of Price'!$B$1:$AI$1,0)))</f>
        <v>0</v>
      </c>
      <c r="T6" s="35">
        <f>'Total Fuel Prices'!T42*(1-INDEX(Tax_share,MATCH('Total Fuel Prices'!$A$36,tax_fuel_labels,0),MATCH(T$1,'Tax_Share of Price'!$B$1:$AI$1,0)))</f>
        <v>0</v>
      </c>
      <c r="U6" s="35">
        <f>'Total Fuel Prices'!U42*(1-INDEX(Tax_share,MATCH('Total Fuel Prices'!$A$36,tax_fuel_labels,0),MATCH(U$1,'Tax_Share of Price'!$B$1:$AI$1,0)))</f>
        <v>0</v>
      </c>
      <c r="V6" s="35">
        <f>'Total Fuel Prices'!V42*(1-INDEX(Tax_share,MATCH('Total Fuel Prices'!$A$36,tax_fuel_labels,0),MATCH(V$1,'Tax_Share of Price'!$B$1:$AI$1,0)))</f>
        <v>0</v>
      </c>
      <c r="W6" s="35">
        <f>'Total Fuel Prices'!W42*(1-INDEX(Tax_share,MATCH('Total Fuel Prices'!$A$36,tax_fuel_labels,0),MATCH(W$1,'Tax_Share of Price'!$B$1:$AI$1,0)))</f>
        <v>0</v>
      </c>
      <c r="X6" s="35">
        <f>'Total Fuel Prices'!X42*(1-INDEX(Tax_share,MATCH('Total Fuel Prices'!$A$36,tax_fuel_labels,0),MATCH(X$1,'Tax_Share of Price'!$B$1:$AI$1,0)))</f>
        <v>0</v>
      </c>
      <c r="Y6" s="35">
        <f>'Total Fuel Prices'!Y42*(1-INDEX(Tax_share,MATCH('Total Fuel Prices'!$A$36,tax_fuel_labels,0),MATCH(Y$1,'Tax_Share of Price'!$B$1:$AI$1,0)))</f>
        <v>0</v>
      </c>
      <c r="Z6" s="35">
        <f>'Total Fuel Prices'!Z42*(1-INDEX(Tax_share,MATCH('Total Fuel Prices'!$A$36,tax_fuel_labels,0),MATCH(Z$1,'Tax_Share of Price'!$B$1:$AI$1,0)))</f>
        <v>0</v>
      </c>
      <c r="AA6" s="35">
        <f>'Total Fuel Prices'!AA42*(1-INDEX(Tax_share,MATCH('Total Fuel Prices'!$A$36,tax_fuel_labels,0),MATCH(AA$1,'Tax_Share of Price'!$B$1:$AI$1,0)))</f>
        <v>0</v>
      </c>
      <c r="AB6" s="35">
        <f>'Total Fuel Prices'!AB42*(1-INDEX(Tax_share,MATCH('Total Fuel Prices'!$A$36,tax_fuel_labels,0),MATCH(AB$1,'Tax_Share of Price'!$B$1:$AI$1,0)))</f>
        <v>0</v>
      </c>
      <c r="AC6" s="35">
        <f>'Total Fuel Prices'!AC42*(1-INDEX(Tax_share,MATCH('Total Fuel Prices'!$A$36,tax_fuel_labels,0),MATCH(AC$1,'Tax_Share of Price'!$B$1:$AI$1,0)))</f>
        <v>0</v>
      </c>
      <c r="AD6" s="35">
        <f>'Total Fuel Prices'!AD42*(1-INDEX(Tax_share,MATCH('Total Fuel Prices'!$A$36,tax_fuel_labels,0),MATCH(AD$1,'Tax_Share of Price'!$B$1:$AI$1,0)))</f>
        <v>0</v>
      </c>
      <c r="AE6" s="35">
        <f>'Total Fuel Prices'!AE42*(1-INDEX(Tax_share,MATCH('Total Fuel Prices'!$A$36,tax_fuel_labels,0),MATCH(AE$1,'Tax_Share of Price'!$B$1:$AI$1,0)))</f>
        <v>0</v>
      </c>
      <c r="AF6" s="35">
        <f>'Total Fuel Prices'!AF42*(1-INDEX(Tax_share,MATCH('Total Fuel Prices'!$A$36,tax_fuel_labels,0),MATCH(AF$1,'Tax_Share of Price'!$B$1:$AI$1,0)))</f>
        <v>0</v>
      </c>
      <c r="AG6" s="35">
        <f>'Total Fuel Prices'!AG42*(1-INDEX(Tax_share,MATCH('Total Fuel Prices'!$A$36,tax_fuel_labels,0),MATCH(AG$1,'Tax_Share of Price'!$B$1:$AI$1,0)))</f>
        <v>0</v>
      </c>
      <c r="AH6" s="35">
        <f>'Total Fuel Prices'!AH42*(1-INDEX(Tax_share,MATCH('Total Fuel Prices'!$A$36,tax_fuel_labels,0),MATCH(AH$1,'Tax_Share of Price'!$B$1:$AI$1,0)))</f>
        <v>0</v>
      </c>
      <c r="AI6" s="35">
        <f>'Total Fuel Prices'!AI42*(1-INDEX(Tax_share,MATCH('Total Fuel Prices'!$A$36,tax_fuel_labels,0),MATCH(AI$1,'Tax_Share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Prices'!B43*(1-INDEX(Tax_share,MATCH('Total Fuel Prices'!$A$36,tax_fuel_labels,0),MATCH(B$1,'Tax_Share of Price'!$B$1:$AI$1,0)))</f>
        <v>0</v>
      </c>
      <c r="C7" s="35">
        <f>'Total Fuel Prices'!C43*(1-INDEX(Tax_share,MATCH('Total Fuel Prices'!$A$36,tax_fuel_labels,0),MATCH(C$1,'Tax_Share of Price'!$B$1:$AI$1,0)))</f>
        <v>0</v>
      </c>
      <c r="D7" s="35">
        <f>'Total Fuel Prices'!D43*(1-INDEX(Tax_share,MATCH('Total Fuel Prices'!$A$36,tax_fuel_labels,0),MATCH(D$1,'Tax_Share of Price'!$B$1:$AI$1,0)))</f>
        <v>0</v>
      </c>
      <c r="E7" s="35">
        <f>'Total Fuel Prices'!E43*(1-INDEX(Tax_share,MATCH('Total Fuel Prices'!$A$36,tax_fuel_labels,0),MATCH(E$1,'Tax_Share of Price'!$B$1:$AI$1,0)))</f>
        <v>0</v>
      </c>
      <c r="F7" s="35">
        <f>'Total Fuel Prices'!F43*(1-INDEX(Tax_share,MATCH('Total Fuel Prices'!$A$36,tax_fuel_labels,0),MATCH(F$1,'Tax_Share of Price'!$B$1:$AI$1,0)))</f>
        <v>0</v>
      </c>
      <c r="G7" s="35">
        <f>'Total Fuel Prices'!G43*(1-INDEX(Tax_share,MATCH('Total Fuel Prices'!$A$36,tax_fuel_labels,0),MATCH(G$1,'Tax_Share of Price'!$B$1:$AI$1,0)))</f>
        <v>0</v>
      </c>
      <c r="H7" s="35">
        <f>'Total Fuel Prices'!H43*(1-INDEX(Tax_share,MATCH('Total Fuel Prices'!$A$36,tax_fuel_labels,0),MATCH(H$1,'Tax_Share of Price'!$B$1:$AI$1,0)))</f>
        <v>0</v>
      </c>
      <c r="I7" s="35">
        <f>'Total Fuel Prices'!I43*(1-INDEX(Tax_share,MATCH('Total Fuel Prices'!$A$36,tax_fuel_labels,0),MATCH(I$1,'Tax_Share of Price'!$B$1:$AI$1,0)))</f>
        <v>0</v>
      </c>
      <c r="J7" s="35">
        <f>'Total Fuel Prices'!J43*(1-INDEX(Tax_share,MATCH('Total Fuel Prices'!$A$36,tax_fuel_labels,0),MATCH(J$1,'Tax_Share of Price'!$B$1:$AI$1,0)))</f>
        <v>0</v>
      </c>
      <c r="K7" s="35">
        <f>'Total Fuel Prices'!K43*(1-INDEX(Tax_share,MATCH('Total Fuel Prices'!$A$36,tax_fuel_labels,0),MATCH(K$1,'Tax_Share of Price'!$B$1:$AI$1,0)))</f>
        <v>0</v>
      </c>
      <c r="L7" s="35">
        <f>'Total Fuel Prices'!L43*(1-INDEX(Tax_share,MATCH('Total Fuel Prices'!$A$36,tax_fuel_labels,0),MATCH(L$1,'Tax_Share of Price'!$B$1:$AI$1,0)))</f>
        <v>0</v>
      </c>
      <c r="M7" s="35">
        <f>'Total Fuel Prices'!M43*(1-INDEX(Tax_share,MATCH('Total Fuel Prices'!$A$36,tax_fuel_labels,0),MATCH(M$1,'Tax_Share of Price'!$B$1:$AI$1,0)))</f>
        <v>0</v>
      </c>
      <c r="N7" s="35">
        <f>'Total Fuel Prices'!N43*(1-INDEX(Tax_share,MATCH('Total Fuel Prices'!$A$36,tax_fuel_labels,0),MATCH(N$1,'Tax_Share of Price'!$B$1:$AI$1,0)))</f>
        <v>0</v>
      </c>
      <c r="O7" s="35">
        <f>'Total Fuel Prices'!O43*(1-INDEX(Tax_share,MATCH('Total Fuel Prices'!$A$36,tax_fuel_labels,0),MATCH(O$1,'Tax_Share of Price'!$B$1:$AI$1,0)))</f>
        <v>0</v>
      </c>
      <c r="P7" s="35">
        <f>'Total Fuel Prices'!P43*(1-INDEX(Tax_share,MATCH('Total Fuel Prices'!$A$36,tax_fuel_labels,0),MATCH(P$1,'Tax_Share of Price'!$B$1:$AI$1,0)))</f>
        <v>0</v>
      </c>
      <c r="Q7" s="35">
        <f>'Total Fuel Prices'!Q43*(1-INDEX(Tax_share,MATCH('Total Fuel Prices'!$A$36,tax_fuel_labels,0),MATCH(Q$1,'Tax_Share of Price'!$B$1:$AI$1,0)))</f>
        <v>0</v>
      </c>
      <c r="R7" s="35">
        <f>'Total Fuel Prices'!R43*(1-INDEX(Tax_share,MATCH('Total Fuel Prices'!$A$36,tax_fuel_labels,0),MATCH(R$1,'Tax_Share of Price'!$B$1:$AI$1,0)))</f>
        <v>0</v>
      </c>
      <c r="S7" s="35">
        <f>'Total Fuel Prices'!S43*(1-INDEX(Tax_share,MATCH('Total Fuel Prices'!$A$36,tax_fuel_labels,0),MATCH(S$1,'Tax_Share of Price'!$B$1:$AI$1,0)))</f>
        <v>0</v>
      </c>
      <c r="T7" s="35">
        <f>'Total Fuel Prices'!T43*(1-INDEX(Tax_share,MATCH('Total Fuel Prices'!$A$36,tax_fuel_labels,0),MATCH(T$1,'Tax_Share of Price'!$B$1:$AI$1,0)))</f>
        <v>0</v>
      </c>
      <c r="U7" s="35">
        <f>'Total Fuel Prices'!U43*(1-INDEX(Tax_share,MATCH('Total Fuel Prices'!$A$36,tax_fuel_labels,0),MATCH(U$1,'Tax_Share of Price'!$B$1:$AI$1,0)))</f>
        <v>0</v>
      </c>
      <c r="V7" s="35">
        <f>'Total Fuel Prices'!V43*(1-INDEX(Tax_share,MATCH('Total Fuel Prices'!$A$36,tax_fuel_labels,0),MATCH(V$1,'Tax_Share of Price'!$B$1:$AI$1,0)))</f>
        <v>0</v>
      </c>
      <c r="W7" s="35">
        <f>'Total Fuel Prices'!W43*(1-INDEX(Tax_share,MATCH('Total Fuel Prices'!$A$36,tax_fuel_labels,0),MATCH(W$1,'Tax_Share of Price'!$B$1:$AI$1,0)))</f>
        <v>0</v>
      </c>
      <c r="X7" s="35">
        <f>'Total Fuel Prices'!X43*(1-INDEX(Tax_share,MATCH('Total Fuel Prices'!$A$36,tax_fuel_labels,0),MATCH(X$1,'Tax_Share of Price'!$B$1:$AI$1,0)))</f>
        <v>0</v>
      </c>
      <c r="Y7" s="35">
        <f>'Total Fuel Prices'!Y43*(1-INDEX(Tax_share,MATCH('Total Fuel Prices'!$A$36,tax_fuel_labels,0),MATCH(Y$1,'Tax_Share of Price'!$B$1:$AI$1,0)))</f>
        <v>0</v>
      </c>
      <c r="Z7" s="35">
        <f>'Total Fuel Prices'!Z43*(1-INDEX(Tax_share,MATCH('Total Fuel Prices'!$A$36,tax_fuel_labels,0),MATCH(Z$1,'Tax_Share of Price'!$B$1:$AI$1,0)))</f>
        <v>0</v>
      </c>
      <c r="AA7" s="35">
        <f>'Total Fuel Prices'!AA43*(1-INDEX(Tax_share,MATCH('Total Fuel Prices'!$A$36,tax_fuel_labels,0),MATCH(AA$1,'Tax_Share of Price'!$B$1:$AI$1,0)))</f>
        <v>0</v>
      </c>
      <c r="AB7" s="35">
        <f>'Total Fuel Prices'!AB43*(1-INDEX(Tax_share,MATCH('Total Fuel Prices'!$A$36,tax_fuel_labels,0),MATCH(AB$1,'Tax_Share of Price'!$B$1:$AI$1,0)))</f>
        <v>0</v>
      </c>
      <c r="AC7" s="35">
        <f>'Total Fuel Prices'!AC43*(1-INDEX(Tax_share,MATCH('Total Fuel Prices'!$A$36,tax_fuel_labels,0),MATCH(AC$1,'Tax_Share of Price'!$B$1:$AI$1,0)))</f>
        <v>0</v>
      </c>
      <c r="AD7" s="35">
        <f>'Total Fuel Prices'!AD43*(1-INDEX(Tax_share,MATCH('Total Fuel Prices'!$A$36,tax_fuel_labels,0),MATCH(AD$1,'Tax_Share of Price'!$B$1:$AI$1,0)))</f>
        <v>0</v>
      </c>
      <c r="AE7" s="35">
        <f>'Total Fuel Prices'!AE43*(1-INDEX(Tax_share,MATCH('Total Fuel Prices'!$A$36,tax_fuel_labels,0),MATCH(AE$1,'Tax_Share of Price'!$B$1:$AI$1,0)))</f>
        <v>0</v>
      </c>
      <c r="AF7" s="35">
        <f>'Total Fuel Prices'!AF43*(1-INDEX(Tax_share,MATCH('Total Fuel Prices'!$A$36,tax_fuel_labels,0),MATCH(AF$1,'Tax_Share of Price'!$B$1:$AI$1,0)))</f>
        <v>0</v>
      </c>
      <c r="AG7" s="35">
        <f>'Total Fuel Prices'!AG43*(1-INDEX(Tax_share,MATCH('Total Fuel Prices'!$A$36,tax_fuel_labels,0),MATCH(AG$1,'Tax_Share of Price'!$B$1:$AI$1,0)))</f>
        <v>0</v>
      </c>
      <c r="AH7" s="35">
        <f>'Total Fuel Prices'!AH43*(1-INDEX(Tax_share,MATCH('Total Fuel Prices'!$A$36,tax_fuel_labels,0),MATCH(AH$1,'Tax_Share of Price'!$B$1:$AI$1,0)))</f>
        <v>0</v>
      </c>
      <c r="AI7" s="35">
        <f>'Total Fuel Prices'!AI43*(1-INDEX(Tax_share,MATCH('Total Fuel Prices'!$A$36,tax_fuel_labels,0),MATCH(AI$1,'Tax_Share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Prices'!B44*(1-INDEX(Tax_share,MATCH('Total Fuel Prices'!$A$36,tax_fuel_labels,0),MATCH(B$1,'Tax_Share of Price'!$B$1:$AI$1,0)))</f>
        <v>0</v>
      </c>
      <c r="C8" s="35">
        <f>'Total Fuel Prices'!C44*(1-INDEX(Tax_share,MATCH('Total Fuel Prices'!$A$36,tax_fuel_labels,0),MATCH(C$1,'Tax_Share of Price'!$B$1:$AI$1,0)))</f>
        <v>0</v>
      </c>
      <c r="D8" s="35">
        <f>'Total Fuel Prices'!D44*(1-INDEX(Tax_share,MATCH('Total Fuel Prices'!$A$36,tax_fuel_labels,0),MATCH(D$1,'Tax_Share of Price'!$B$1:$AI$1,0)))</f>
        <v>0</v>
      </c>
      <c r="E8" s="35">
        <f>'Total Fuel Prices'!E44*(1-INDEX(Tax_share,MATCH('Total Fuel Prices'!$A$36,tax_fuel_labels,0),MATCH(E$1,'Tax_Share of Price'!$B$1:$AI$1,0)))</f>
        <v>0</v>
      </c>
      <c r="F8" s="35">
        <f>'Total Fuel Prices'!F44*(1-INDEX(Tax_share,MATCH('Total Fuel Prices'!$A$36,tax_fuel_labels,0),MATCH(F$1,'Tax_Share of Price'!$B$1:$AI$1,0)))</f>
        <v>0</v>
      </c>
      <c r="G8" s="35">
        <f>'Total Fuel Prices'!G44*(1-INDEX(Tax_share,MATCH('Total Fuel Prices'!$A$36,tax_fuel_labels,0),MATCH(G$1,'Tax_Share of Price'!$B$1:$AI$1,0)))</f>
        <v>0</v>
      </c>
      <c r="H8" s="35">
        <f>'Total Fuel Prices'!H44*(1-INDEX(Tax_share,MATCH('Total Fuel Prices'!$A$36,tax_fuel_labels,0),MATCH(H$1,'Tax_Share of Price'!$B$1:$AI$1,0)))</f>
        <v>0</v>
      </c>
      <c r="I8" s="35">
        <f>'Total Fuel Prices'!I44*(1-INDEX(Tax_share,MATCH('Total Fuel Prices'!$A$36,tax_fuel_labels,0),MATCH(I$1,'Tax_Share of Price'!$B$1:$AI$1,0)))</f>
        <v>0</v>
      </c>
      <c r="J8" s="35">
        <f>'Total Fuel Prices'!J44*(1-INDEX(Tax_share,MATCH('Total Fuel Prices'!$A$36,tax_fuel_labels,0),MATCH(J$1,'Tax_Share of Price'!$B$1:$AI$1,0)))</f>
        <v>0</v>
      </c>
      <c r="K8" s="35">
        <f>'Total Fuel Prices'!K44*(1-INDEX(Tax_share,MATCH('Total Fuel Prices'!$A$36,tax_fuel_labels,0),MATCH(K$1,'Tax_Share of Price'!$B$1:$AI$1,0)))</f>
        <v>0</v>
      </c>
      <c r="L8" s="35">
        <f>'Total Fuel Prices'!L44*(1-INDEX(Tax_share,MATCH('Total Fuel Prices'!$A$36,tax_fuel_labels,0),MATCH(L$1,'Tax_Share of Price'!$B$1:$AI$1,0)))</f>
        <v>0</v>
      </c>
      <c r="M8" s="35">
        <f>'Total Fuel Prices'!M44*(1-INDEX(Tax_share,MATCH('Total Fuel Prices'!$A$36,tax_fuel_labels,0),MATCH(M$1,'Tax_Share of Price'!$B$1:$AI$1,0)))</f>
        <v>0</v>
      </c>
      <c r="N8" s="35">
        <f>'Total Fuel Prices'!N44*(1-INDEX(Tax_share,MATCH('Total Fuel Prices'!$A$36,tax_fuel_labels,0),MATCH(N$1,'Tax_Share of Price'!$B$1:$AI$1,0)))</f>
        <v>0</v>
      </c>
      <c r="O8" s="35">
        <f>'Total Fuel Prices'!O44*(1-INDEX(Tax_share,MATCH('Total Fuel Prices'!$A$36,tax_fuel_labels,0),MATCH(O$1,'Tax_Share of Price'!$B$1:$AI$1,0)))</f>
        <v>0</v>
      </c>
      <c r="P8" s="35">
        <f>'Total Fuel Prices'!P44*(1-INDEX(Tax_share,MATCH('Total Fuel Prices'!$A$36,tax_fuel_labels,0),MATCH(P$1,'Tax_Share of Price'!$B$1:$AI$1,0)))</f>
        <v>0</v>
      </c>
      <c r="Q8" s="35">
        <f>'Total Fuel Prices'!Q44*(1-INDEX(Tax_share,MATCH('Total Fuel Prices'!$A$36,tax_fuel_labels,0),MATCH(Q$1,'Tax_Share of Price'!$B$1:$AI$1,0)))</f>
        <v>0</v>
      </c>
      <c r="R8" s="35">
        <f>'Total Fuel Prices'!R44*(1-INDEX(Tax_share,MATCH('Total Fuel Prices'!$A$36,tax_fuel_labels,0),MATCH(R$1,'Tax_Share of Price'!$B$1:$AI$1,0)))</f>
        <v>0</v>
      </c>
      <c r="S8" s="35">
        <f>'Total Fuel Prices'!S44*(1-INDEX(Tax_share,MATCH('Total Fuel Prices'!$A$36,tax_fuel_labels,0),MATCH(S$1,'Tax_Share of Price'!$B$1:$AI$1,0)))</f>
        <v>0</v>
      </c>
      <c r="T8" s="35">
        <f>'Total Fuel Prices'!T44*(1-INDEX(Tax_share,MATCH('Total Fuel Prices'!$A$36,tax_fuel_labels,0),MATCH(T$1,'Tax_Share of Price'!$B$1:$AI$1,0)))</f>
        <v>0</v>
      </c>
      <c r="U8" s="35">
        <f>'Total Fuel Prices'!U44*(1-INDEX(Tax_share,MATCH('Total Fuel Prices'!$A$36,tax_fuel_labels,0),MATCH(U$1,'Tax_Share of Price'!$B$1:$AI$1,0)))</f>
        <v>0</v>
      </c>
      <c r="V8" s="35">
        <f>'Total Fuel Prices'!V44*(1-INDEX(Tax_share,MATCH('Total Fuel Prices'!$A$36,tax_fuel_labels,0),MATCH(V$1,'Tax_Share of Price'!$B$1:$AI$1,0)))</f>
        <v>0</v>
      </c>
      <c r="W8" s="35">
        <f>'Total Fuel Prices'!W44*(1-INDEX(Tax_share,MATCH('Total Fuel Prices'!$A$36,tax_fuel_labels,0),MATCH(W$1,'Tax_Share of Price'!$B$1:$AI$1,0)))</f>
        <v>0</v>
      </c>
      <c r="X8" s="35">
        <f>'Total Fuel Prices'!X44*(1-INDEX(Tax_share,MATCH('Total Fuel Prices'!$A$36,tax_fuel_labels,0),MATCH(X$1,'Tax_Share of Price'!$B$1:$AI$1,0)))</f>
        <v>0</v>
      </c>
      <c r="Y8" s="35">
        <f>'Total Fuel Prices'!Y44*(1-INDEX(Tax_share,MATCH('Total Fuel Prices'!$A$36,tax_fuel_labels,0),MATCH(Y$1,'Tax_Share of Price'!$B$1:$AI$1,0)))</f>
        <v>0</v>
      </c>
      <c r="Z8" s="35">
        <f>'Total Fuel Prices'!Z44*(1-INDEX(Tax_share,MATCH('Total Fuel Prices'!$A$36,tax_fuel_labels,0),MATCH(Z$1,'Tax_Share of Price'!$B$1:$AI$1,0)))</f>
        <v>0</v>
      </c>
      <c r="AA8" s="35">
        <f>'Total Fuel Prices'!AA44*(1-INDEX(Tax_share,MATCH('Total Fuel Prices'!$A$36,tax_fuel_labels,0),MATCH(AA$1,'Tax_Share of Price'!$B$1:$AI$1,0)))</f>
        <v>0</v>
      </c>
      <c r="AB8" s="35">
        <f>'Total Fuel Prices'!AB44*(1-INDEX(Tax_share,MATCH('Total Fuel Prices'!$A$36,tax_fuel_labels,0),MATCH(AB$1,'Tax_Share of Price'!$B$1:$AI$1,0)))</f>
        <v>0</v>
      </c>
      <c r="AC8" s="35">
        <f>'Total Fuel Prices'!AC44*(1-INDEX(Tax_share,MATCH('Total Fuel Prices'!$A$36,tax_fuel_labels,0),MATCH(AC$1,'Tax_Share of Price'!$B$1:$AI$1,0)))</f>
        <v>0</v>
      </c>
      <c r="AD8" s="35">
        <f>'Total Fuel Prices'!AD44*(1-INDEX(Tax_share,MATCH('Total Fuel Prices'!$A$36,tax_fuel_labels,0),MATCH(AD$1,'Tax_Share of Price'!$B$1:$AI$1,0)))</f>
        <v>0</v>
      </c>
      <c r="AE8" s="35">
        <f>'Total Fuel Prices'!AE44*(1-INDEX(Tax_share,MATCH('Total Fuel Prices'!$A$36,tax_fuel_labels,0),MATCH(AE$1,'Tax_Share of Price'!$B$1:$AI$1,0)))</f>
        <v>0</v>
      </c>
      <c r="AF8" s="35">
        <f>'Total Fuel Prices'!AF44*(1-INDEX(Tax_share,MATCH('Total Fuel Prices'!$A$36,tax_fuel_labels,0),MATCH(AF$1,'Tax_Share of Price'!$B$1:$AI$1,0)))</f>
        <v>0</v>
      </c>
      <c r="AG8" s="35">
        <f>'Total Fuel Prices'!AG44*(1-INDEX(Tax_share,MATCH('Total Fuel Prices'!$A$36,tax_fuel_labels,0),MATCH(AG$1,'Tax_Share of Price'!$B$1:$AI$1,0)))</f>
        <v>0</v>
      </c>
      <c r="AH8" s="35">
        <f>'Total Fuel Prices'!AH44*(1-INDEX(Tax_share,MATCH('Total Fuel Prices'!$A$36,tax_fuel_labels,0),MATCH(AH$1,'Tax_Share of Price'!$B$1:$AI$1,0)))</f>
        <v>0</v>
      </c>
      <c r="AI8" s="35">
        <f>'Total Fuel Prices'!AI44*(1-INDEX(Tax_share,MATCH('Total Fuel Prices'!$A$36,tax_fuel_labels,0),MATCH(AI$1,'Tax_Share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Prices'!B45*(1-INDEX(Tax_share,MATCH('Total Fuel Prices'!$A$36,tax_fuel_labels,0),MATCH(B$1,'Tax_Share of Price'!$B$1:$AI$1,0)))</f>
        <v>0</v>
      </c>
      <c r="C9" s="35">
        <f>'Total Fuel Prices'!C45*(1-INDEX(Tax_share,MATCH('Total Fuel Prices'!$A$36,tax_fuel_labels,0),MATCH(C$1,'Tax_Share of Price'!$B$1:$AI$1,0)))</f>
        <v>0</v>
      </c>
      <c r="D9" s="35">
        <f>'Total Fuel Prices'!D45*(1-INDEX(Tax_share,MATCH('Total Fuel Prices'!$A$36,tax_fuel_labels,0),MATCH(D$1,'Tax_Share of Price'!$B$1:$AI$1,0)))</f>
        <v>0</v>
      </c>
      <c r="E9" s="35">
        <f>'Total Fuel Prices'!E45*(1-INDEX(Tax_share,MATCH('Total Fuel Prices'!$A$36,tax_fuel_labels,0),MATCH(E$1,'Tax_Share of Price'!$B$1:$AI$1,0)))</f>
        <v>0</v>
      </c>
      <c r="F9" s="35">
        <f>'Total Fuel Prices'!F45*(1-INDEX(Tax_share,MATCH('Total Fuel Prices'!$A$36,tax_fuel_labels,0),MATCH(F$1,'Tax_Share of Price'!$B$1:$AI$1,0)))</f>
        <v>0</v>
      </c>
      <c r="G9" s="35">
        <f>'Total Fuel Prices'!G45*(1-INDEX(Tax_share,MATCH('Total Fuel Prices'!$A$36,tax_fuel_labels,0),MATCH(G$1,'Tax_Share of Price'!$B$1:$AI$1,0)))</f>
        <v>0</v>
      </c>
      <c r="H9" s="35">
        <f>'Total Fuel Prices'!H45*(1-INDEX(Tax_share,MATCH('Total Fuel Prices'!$A$36,tax_fuel_labels,0),MATCH(H$1,'Tax_Share of Price'!$B$1:$AI$1,0)))</f>
        <v>0</v>
      </c>
      <c r="I9" s="35">
        <f>'Total Fuel Prices'!I45*(1-INDEX(Tax_share,MATCH('Total Fuel Prices'!$A$36,tax_fuel_labels,0),MATCH(I$1,'Tax_Share of Price'!$B$1:$AI$1,0)))</f>
        <v>0</v>
      </c>
      <c r="J9" s="35">
        <f>'Total Fuel Prices'!J45*(1-INDEX(Tax_share,MATCH('Total Fuel Prices'!$A$36,tax_fuel_labels,0),MATCH(J$1,'Tax_Share of Price'!$B$1:$AI$1,0)))</f>
        <v>0</v>
      </c>
      <c r="K9" s="35">
        <f>'Total Fuel Prices'!K45*(1-INDEX(Tax_share,MATCH('Total Fuel Prices'!$A$36,tax_fuel_labels,0),MATCH(K$1,'Tax_Share of Price'!$B$1:$AI$1,0)))</f>
        <v>0</v>
      </c>
      <c r="L9" s="35">
        <f>'Total Fuel Prices'!L45*(1-INDEX(Tax_share,MATCH('Total Fuel Prices'!$A$36,tax_fuel_labels,0),MATCH(L$1,'Tax_Share of Price'!$B$1:$AI$1,0)))</f>
        <v>0</v>
      </c>
      <c r="M9" s="35">
        <f>'Total Fuel Prices'!M45*(1-INDEX(Tax_share,MATCH('Total Fuel Prices'!$A$36,tax_fuel_labels,0),MATCH(M$1,'Tax_Share of Price'!$B$1:$AI$1,0)))</f>
        <v>0</v>
      </c>
      <c r="N9" s="35">
        <f>'Total Fuel Prices'!N45*(1-INDEX(Tax_share,MATCH('Total Fuel Prices'!$A$36,tax_fuel_labels,0),MATCH(N$1,'Tax_Share of Price'!$B$1:$AI$1,0)))</f>
        <v>0</v>
      </c>
      <c r="O9" s="35">
        <f>'Total Fuel Prices'!O45*(1-INDEX(Tax_share,MATCH('Total Fuel Prices'!$A$36,tax_fuel_labels,0),MATCH(O$1,'Tax_Share of Price'!$B$1:$AI$1,0)))</f>
        <v>0</v>
      </c>
      <c r="P9" s="35">
        <f>'Total Fuel Prices'!P45*(1-INDEX(Tax_share,MATCH('Total Fuel Prices'!$A$36,tax_fuel_labels,0),MATCH(P$1,'Tax_Share of Price'!$B$1:$AI$1,0)))</f>
        <v>0</v>
      </c>
      <c r="Q9" s="35">
        <f>'Total Fuel Prices'!Q45*(1-INDEX(Tax_share,MATCH('Total Fuel Prices'!$A$36,tax_fuel_labels,0),MATCH(Q$1,'Tax_Share of Price'!$B$1:$AI$1,0)))</f>
        <v>0</v>
      </c>
      <c r="R9" s="35">
        <f>'Total Fuel Prices'!R45*(1-INDEX(Tax_share,MATCH('Total Fuel Prices'!$A$36,tax_fuel_labels,0),MATCH(R$1,'Tax_Share of Price'!$B$1:$AI$1,0)))</f>
        <v>0</v>
      </c>
      <c r="S9" s="35">
        <f>'Total Fuel Prices'!S45*(1-INDEX(Tax_share,MATCH('Total Fuel Prices'!$A$36,tax_fuel_labels,0),MATCH(S$1,'Tax_Share of Price'!$B$1:$AI$1,0)))</f>
        <v>0</v>
      </c>
      <c r="T9" s="35">
        <f>'Total Fuel Prices'!T45*(1-INDEX(Tax_share,MATCH('Total Fuel Prices'!$A$36,tax_fuel_labels,0),MATCH(T$1,'Tax_Share of Price'!$B$1:$AI$1,0)))</f>
        <v>0</v>
      </c>
      <c r="U9" s="35">
        <f>'Total Fuel Prices'!U45*(1-INDEX(Tax_share,MATCH('Total Fuel Prices'!$A$36,tax_fuel_labels,0),MATCH(U$1,'Tax_Share of Price'!$B$1:$AI$1,0)))</f>
        <v>0</v>
      </c>
      <c r="V9" s="35">
        <f>'Total Fuel Prices'!V45*(1-INDEX(Tax_share,MATCH('Total Fuel Prices'!$A$36,tax_fuel_labels,0),MATCH(V$1,'Tax_Share of Price'!$B$1:$AI$1,0)))</f>
        <v>0</v>
      </c>
      <c r="W9" s="35">
        <f>'Total Fuel Prices'!W45*(1-INDEX(Tax_share,MATCH('Total Fuel Prices'!$A$36,tax_fuel_labels,0),MATCH(W$1,'Tax_Share of Price'!$B$1:$AI$1,0)))</f>
        <v>0</v>
      </c>
      <c r="X9" s="35">
        <f>'Total Fuel Prices'!X45*(1-INDEX(Tax_share,MATCH('Total Fuel Prices'!$A$36,tax_fuel_labels,0),MATCH(X$1,'Tax_Share of Price'!$B$1:$AI$1,0)))</f>
        <v>0</v>
      </c>
      <c r="Y9" s="35">
        <f>'Total Fuel Prices'!Y45*(1-INDEX(Tax_share,MATCH('Total Fuel Prices'!$A$36,tax_fuel_labels,0),MATCH(Y$1,'Tax_Share of Price'!$B$1:$AI$1,0)))</f>
        <v>0</v>
      </c>
      <c r="Z9" s="35">
        <f>'Total Fuel Prices'!Z45*(1-INDEX(Tax_share,MATCH('Total Fuel Prices'!$A$36,tax_fuel_labels,0),MATCH(Z$1,'Tax_Share of Price'!$B$1:$AI$1,0)))</f>
        <v>0</v>
      </c>
      <c r="AA9" s="35">
        <f>'Total Fuel Prices'!AA45*(1-INDEX(Tax_share,MATCH('Total Fuel Prices'!$A$36,tax_fuel_labels,0),MATCH(AA$1,'Tax_Share of Price'!$B$1:$AI$1,0)))</f>
        <v>0</v>
      </c>
      <c r="AB9" s="35">
        <f>'Total Fuel Prices'!AB45*(1-INDEX(Tax_share,MATCH('Total Fuel Prices'!$A$36,tax_fuel_labels,0),MATCH(AB$1,'Tax_Share of Price'!$B$1:$AI$1,0)))</f>
        <v>0</v>
      </c>
      <c r="AC9" s="35">
        <f>'Total Fuel Prices'!AC45*(1-INDEX(Tax_share,MATCH('Total Fuel Prices'!$A$36,tax_fuel_labels,0),MATCH(AC$1,'Tax_Share of Price'!$B$1:$AI$1,0)))</f>
        <v>0</v>
      </c>
      <c r="AD9" s="35">
        <f>'Total Fuel Prices'!AD45*(1-INDEX(Tax_share,MATCH('Total Fuel Prices'!$A$36,tax_fuel_labels,0),MATCH(AD$1,'Tax_Share of Price'!$B$1:$AI$1,0)))</f>
        <v>0</v>
      </c>
      <c r="AE9" s="35">
        <f>'Total Fuel Prices'!AE45*(1-INDEX(Tax_share,MATCH('Total Fuel Prices'!$A$36,tax_fuel_labels,0),MATCH(AE$1,'Tax_Share of Price'!$B$1:$AI$1,0)))</f>
        <v>0</v>
      </c>
      <c r="AF9" s="35">
        <f>'Total Fuel Prices'!AF45*(1-INDEX(Tax_share,MATCH('Total Fuel Prices'!$A$36,tax_fuel_labels,0),MATCH(AF$1,'Tax_Share of Price'!$B$1:$AI$1,0)))</f>
        <v>0</v>
      </c>
      <c r="AG9" s="35">
        <f>'Total Fuel Prices'!AG45*(1-INDEX(Tax_share,MATCH('Total Fuel Prices'!$A$36,tax_fuel_labels,0),MATCH(AG$1,'Tax_Share of Price'!$B$1:$AI$1,0)))</f>
        <v>0</v>
      </c>
      <c r="AH9" s="35">
        <f>'Total Fuel Prices'!AH45*(1-INDEX(Tax_share,MATCH('Total Fuel Prices'!$A$36,tax_fuel_labels,0),MATCH(AH$1,'Tax_Share of Price'!$B$1:$AI$1,0)))</f>
        <v>0</v>
      </c>
      <c r="AI9" s="35">
        <f>'Total Fuel Prices'!AI45*(1-INDEX(Tax_share,MATCH('Total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Prices'!B49*(1-INDEX(Tax_share,MATCH('Total Fuel Prices'!$A$47,tax_fuel_labels,0),MATCH(B$1,'Tax_Share of Price'!$B$1:$AI$1,0)))</f>
        <v>0</v>
      </c>
      <c r="C2" s="35">
        <f>'Total Fuel Prices'!C49*(1-INDEX(Tax_share,MATCH('Total Fuel Prices'!$A$47,tax_fuel_labels,0),MATCH(C$1,'Tax_Share of Price'!$B$1:$AI$1,0)))</f>
        <v>0</v>
      </c>
      <c r="D2" s="35">
        <f>'Total Fuel Prices'!D49*(1-INDEX(Tax_share,MATCH('Total Fuel Prices'!$A$47,tax_fuel_labels,0),MATCH(D$1,'Tax_Share of Price'!$B$1:$AI$1,0)))</f>
        <v>0</v>
      </c>
      <c r="E2" s="35">
        <f>'Total Fuel Prices'!E49*(1-INDEX(Tax_share,MATCH('Total Fuel Prices'!$A$47,tax_fuel_labels,0),MATCH(E$1,'Tax_Share of Price'!$B$1:$AI$1,0)))</f>
        <v>0</v>
      </c>
      <c r="F2" s="35">
        <f>'Total Fuel Prices'!F49*(1-INDEX(Tax_share,MATCH('Total Fuel Prices'!$A$47,tax_fuel_labels,0),MATCH(F$1,'Tax_Share of Price'!$B$1:$AI$1,0)))</f>
        <v>0</v>
      </c>
      <c r="G2" s="35">
        <f>'Total Fuel Prices'!G49*(1-INDEX(Tax_share,MATCH('Total Fuel Prices'!$A$47,tax_fuel_labels,0),MATCH(G$1,'Tax_Share of Price'!$B$1:$AI$1,0)))</f>
        <v>0</v>
      </c>
      <c r="H2" s="35">
        <f>'Total Fuel Prices'!H49*(1-INDEX(Tax_share,MATCH('Total Fuel Prices'!$A$47,tax_fuel_labels,0),MATCH(H$1,'Tax_Share of Price'!$B$1:$AI$1,0)))</f>
        <v>0</v>
      </c>
      <c r="I2" s="35">
        <f>'Total Fuel Prices'!I49*(1-INDEX(Tax_share,MATCH('Total Fuel Prices'!$A$47,tax_fuel_labels,0),MATCH(I$1,'Tax_Share of Price'!$B$1:$AI$1,0)))</f>
        <v>0</v>
      </c>
      <c r="J2" s="35">
        <f>'Total Fuel Prices'!J49*(1-INDEX(Tax_share,MATCH('Total Fuel Prices'!$A$47,tax_fuel_labels,0),MATCH(J$1,'Tax_Share of Price'!$B$1:$AI$1,0)))</f>
        <v>0</v>
      </c>
      <c r="K2" s="35">
        <f>'Total Fuel Prices'!K49*(1-INDEX(Tax_share,MATCH('Total Fuel Prices'!$A$47,tax_fuel_labels,0),MATCH(K$1,'Tax_Share of Price'!$B$1:$AI$1,0)))</f>
        <v>0</v>
      </c>
      <c r="L2" s="35">
        <f>'Total Fuel Prices'!L49*(1-INDEX(Tax_share,MATCH('Total Fuel Prices'!$A$47,tax_fuel_labels,0),MATCH(L$1,'Tax_Share of Price'!$B$1:$AI$1,0)))</f>
        <v>0</v>
      </c>
      <c r="M2" s="35">
        <f>'Total Fuel Prices'!M49*(1-INDEX(Tax_share,MATCH('Total Fuel Prices'!$A$47,tax_fuel_labels,0),MATCH(M$1,'Tax_Share of Price'!$B$1:$AI$1,0)))</f>
        <v>0</v>
      </c>
      <c r="N2" s="35">
        <f>'Total Fuel Prices'!N49*(1-INDEX(Tax_share,MATCH('Total Fuel Prices'!$A$47,tax_fuel_labels,0),MATCH(N$1,'Tax_Share of Price'!$B$1:$AI$1,0)))</f>
        <v>0</v>
      </c>
      <c r="O2" s="35">
        <f>'Total Fuel Prices'!O49*(1-INDEX(Tax_share,MATCH('Total Fuel Prices'!$A$47,tax_fuel_labels,0),MATCH(O$1,'Tax_Share of Price'!$B$1:$AI$1,0)))</f>
        <v>0</v>
      </c>
      <c r="P2" s="35">
        <f>'Total Fuel Prices'!P49*(1-INDEX(Tax_share,MATCH('Total Fuel Prices'!$A$47,tax_fuel_labels,0),MATCH(P$1,'Tax_Share of Price'!$B$1:$AI$1,0)))</f>
        <v>0</v>
      </c>
      <c r="Q2" s="35">
        <f>'Total Fuel Prices'!Q49*(1-INDEX(Tax_share,MATCH('Total Fuel Prices'!$A$47,tax_fuel_labels,0),MATCH(Q$1,'Tax_Share of Price'!$B$1:$AI$1,0)))</f>
        <v>0</v>
      </c>
      <c r="R2" s="35">
        <f>'Total Fuel Prices'!R49*(1-INDEX(Tax_share,MATCH('Total Fuel Prices'!$A$47,tax_fuel_labels,0),MATCH(R$1,'Tax_Share of Price'!$B$1:$AI$1,0)))</f>
        <v>0</v>
      </c>
      <c r="S2" s="35">
        <f>'Total Fuel Prices'!S49*(1-INDEX(Tax_share,MATCH('Total Fuel Prices'!$A$47,tax_fuel_labels,0),MATCH(S$1,'Tax_Share of Price'!$B$1:$AI$1,0)))</f>
        <v>0</v>
      </c>
      <c r="T2" s="35">
        <f>'Total Fuel Prices'!T49*(1-INDEX(Tax_share,MATCH('Total Fuel Prices'!$A$47,tax_fuel_labels,0),MATCH(T$1,'Tax_Share of Price'!$B$1:$AI$1,0)))</f>
        <v>0</v>
      </c>
      <c r="U2" s="35">
        <f>'Total Fuel Prices'!U49*(1-INDEX(Tax_share,MATCH('Total Fuel Prices'!$A$47,tax_fuel_labels,0),MATCH(U$1,'Tax_Share of Price'!$B$1:$AI$1,0)))</f>
        <v>0</v>
      </c>
      <c r="V2" s="35">
        <f>'Total Fuel Prices'!V49*(1-INDEX(Tax_share,MATCH('Total Fuel Prices'!$A$47,tax_fuel_labels,0),MATCH(V$1,'Tax_Share of Price'!$B$1:$AI$1,0)))</f>
        <v>0</v>
      </c>
      <c r="W2" s="35">
        <f>'Total Fuel Prices'!W49*(1-INDEX(Tax_share,MATCH('Total Fuel Prices'!$A$47,tax_fuel_labels,0),MATCH(W$1,'Tax_Share of Price'!$B$1:$AI$1,0)))</f>
        <v>0</v>
      </c>
      <c r="X2" s="35">
        <f>'Total Fuel Prices'!X49*(1-INDEX(Tax_share,MATCH('Total Fuel Prices'!$A$47,tax_fuel_labels,0),MATCH(X$1,'Tax_Share of Price'!$B$1:$AI$1,0)))</f>
        <v>0</v>
      </c>
      <c r="Y2" s="35">
        <f>'Total Fuel Prices'!Y49*(1-INDEX(Tax_share,MATCH('Total Fuel Prices'!$A$47,tax_fuel_labels,0),MATCH(Y$1,'Tax_Share of Price'!$B$1:$AI$1,0)))</f>
        <v>0</v>
      </c>
      <c r="Z2" s="35">
        <f>'Total Fuel Prices'!Z49*(1-INDEX(Tax_share,MATCH('Total Fuel Prices'!$A$47,tax_fuel_labels,0),MATCH(Z$1,'Tax_Share of Price'!$B$1:$AI$1,0)))</f>
        <v>0</v>
      </c>
      <c r="AA2" s="35">
        <f>'Total Fuel Prices'!AA49*(1-INDEX(Tax_share,MATCH('Total Fuel Prices'!$A$47,tax_fuel_labels,0),MATCH(AA$1,'Tax_Share of Price'!$B$1:$AI$1,0)))</f>
        <v>0</v>
      </c>
      <c r="AB2" s="35">
        <f>'Total Fuel Prices'!AB49*(1-INDEX(Tax_share,MATCH('Total Fuel Prices'!$A$47,tax_fuel_labels,0),MATCH(AB$1,'Tax_Share of Price'!$B$1:$AI$1,0)))</f>
        <v>0</v>
      </c>
      <c r="AC2" s="35">
        <f>'Total Fuel Prices'!AC49*(1-INDEX(Tax_share,MATCH('Total Fuel Prices'!$A$47,tax_fuel_labels,0),MATCH(AC$1,'Tax_Share of Price'!$B$1:$AI$1,0)))</f>
        <v>0</v>
      </c>
      <c r="AD2" s="35">
        <f>'Total Fuel Prices'!AD49*(1-INDEX(Tax_share,MATCH('Total Fuel Prices'!$A$47,tax_fuel_labels,0),MATCH(AD$1,'Tax_Share of Price'!$B$1:$AI$1,0)))</f>
        <v>0</v>
      </c>
      <c r="AE2" s="35">
        <f>'Total Fuel Prices'!AE49*(1-INDEX(Tax_share,MATCH('Total Fuel Prices'!$A$47,tax_fuel_labels,0),MATCH(AE$1,'Tax_Share of Price'!$B$1:$AI$1,0)))</f>
        <v>0</v>
      </c>
      <c r="AF2" s="35">
        <f>'Total Fuel Prices'!AF49*(1-INDEX(Tax_share,MATCH('Total Fuel Prices'!$A$47,tax_fuel_labels,0),MATCH(AF$1,'Tax_Share of Price'!$B$1:$AI$1,0)))</f>
        <v>0</v>
      </c>
      <c r="AG2" s="35">
        <f>'Total Fuel Prices'!AG49*(1-INDEX(Tax_share,MATCH('Total Fuel Prices'!$A$47,tax_fuel_labels,0),MATCH(AG$1,'Tax_Share of Price'!$B$1:$AI$1,0)))</f>
        <v>0</v>
      </c>
      <c r="AH2" s="35">
        <f>'Total Fuel Prices'!AH49*(1-INDEX(Tax_share,MATCH('Total Fuel Prices'!$A$47,tax_fuel_labels,0),MATCH(AH$1,'Tax_Share of Price'!$B$1:$AI$1,0)))</f>
        <v>0</v>
      </c>
      <c r="AI2" s="35">
        <f>'Total Fuel Prices'!AI49*(1-INDEX(Tax_share,MATCH('Total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Prices'!B50*(1-INDEX(Tax_share,MATCH('Total Fuel Prices'!$A$47,tax_fuel_labels,0),MATCH(B$1,'Tax_Share of Price'!$B$1:$AI$1,0)))</f>
        <v>0</v>
      </c>
      <c r="C3" s="35">
        <f>'Total Fuel Prices'!C50*(1-INDEX(Tax_share,MATCH('Total Fuel Prices'!$A$47,tax_fuel_labels,0),MATCH(C$1,'Tax_Share of Price'!$B$1:$AI$1,0)))</f>
        <v>0</v>
      </c>
      <c r="D3" s="35">
        <f>'Total Fuel Prices'!D50*(1-INDEX(Tax_share,MATCH('Total Fuel Prices'!$A$47,tax_fuel_labels,0),MATCH(D$1,'Tax_Share of Price'!$B$1:$AI$1,0)))</f>
        <v>0</v>
      </c>
      <c r="E3" s="35">
        <f>'Total Fuel Prices'!E50*(1-INDEX(Tax_share,MATCH('Total Fuel Prices'!$A$47,tax_fuel_labels,0),MATCH(E$1,'Tax_Share of Price'!$B$1:$AI$1,0)))</f>
        <v>0</v>
      </c>
      <c r="F3" s="35">
        <f>'Total Fuel Prices'!F50*(1-INDEX(Tax_share,MATCH('Total Fuel Prices'!$A$47,tax_fuel_labels,0),MATCH(F$1,'Tax_Share of Price'!$B$1:$AI$1,0)))</f>
        <v>0</v>
      </c>
      <c r="G3" s="35">
        <f>'Total Fuel Prices'!G50*(1-INDEX(Tax_share,MATCH('Total Fuel Prices'!$A$47,tax_fuel_labels,0),MATCH(G$1,'Tax_Share of Price'!$B$1:$AI$1,0)))</f>
        <v>0</v>
      </c>
      <c r="H3" s="35">
        <f>'Total Fuel Prices'!H50*(1-INDEX(Tax_share,MATCH('Total Fuel Prices'!$A$47,tax_fuel_labels,0),MATCH(H$1,'Tax_Share of Price'!$B$1:$AI$1,0)))</f>
        <v>0</v>
      </c>
      <c r="I3" s="35">
        <f>'Total Fuel Prices'!I50*(1-INDEX(Tax_share,MATCH('Total Fuel Prices'!$A$47,tax_fuel_labels,0),MATCH(I$1,'Tax_Share of Price'!$B$1:$AI$1,0)))</f>
        <v>0</v>
      </c>
      <c r="J3" s="35">
        <f>'Total Fuel Prices'!J50*(1-INDEX(Tax_share,MATCH('Total Fuel Prices'!$A$47,tax_fuel_labels,0),MATCH(J$1,'Tax_Share of Price'!$B$1:$AI$1,0)))</f>
        <v>0</v>
      </c>
      <c r="K3" s="35">
        <f>'Total Fuel Prices'!K50*(1-INDEX(Tax_share,MATCH('Total Fuel Prices'!$A$47,tax_fuel_labels,0),MATCH(K$1,'Tax_Share of Price'!$B$1:$AI$1,0)))</f>
        <v>0</v>
      </c>
      <c r="L3" s="35">
        <f>'Total Fuel Prices'!L50*(1-INDEX(Tax_share,MATCH('Total Fuel Prices'!$A$47,tax_fuel_labels,0),MATCH(L$1,'Tax_Share of Price'!$B$1:$AI$1,0)))</f>
        <v>0</v>
      </c>
      <c r="M3" s="35">
        <f>'Total Fuel Prices'!M50*(1-INDEX(Tax_share,MATCH('Total Fuel Prices'!$A$47,tax_fuel_labels,0),MATCH(M$1,'Tax_Share of Price'!$B$1:$AI$1,0)))</f>
        <v>0</v>
      </c>
      <c r="N3" s="35">
        <f>'Total Fuel Prices'!N50*(1-INDEX(Tax_share,MATCH('Total Fuel Prices'!$A$47,tax_fuel_labels,0),MATCH(N$1,'Tax_Share of Price'!$B$1:$AI$1,0)))</f>
        <v>0</v>
      </c>
      <c r="O3" s="35">
        <f>'Total Fuel Prices'!O50*(1-INDEX(Tax_share,MATCH('Total Fuel Prices'!$A$47,tax_fuel_labels,0),MATCH(O$1,'Tax_Share of Price'!$B$1:$AI$1,0)))</f>
        <v>0</v>
      </c>
      <c r="P3" s="35">
        <f>'Total Fuel Prices'!P50*(1-INDEX(Tax_share,MATCH('Total Fuel Prices'!$A$47,tax_fuel_labels,0),MATCH(P$1,'Tax_Share of Price'!$B$1:$AI$1,0)))</f>
        <v>0</v>
      </c>
      <c r="Q3" s="35">
        <f>'Total Fuel Prices'!Q50*(1-INDEX(Tax_share,MATCH('Total Fuel Prices'!$A$47,tax_fuel_labels,0),MATCH(Q$1,'Tax_Share of Price'!$B$1:$AI$1,0)))</f>
        <v>0</v>
      </c>
      <c r="R3" s="35">
        <f>'Total Fuel Prices'!R50*(1-INDEX(Tax_share,MATCH('Total Fuel Prices'!$A$47,tax_fuel_labels,0),MATCH(R$1,'Tax_Share of Price'!$B$1:$AI$1,0)))</f>
        <v>0</v>
      </c>
      <c r="S3" s="35">
        <f>'Total Fuel Prices'!S50*(1-INDEX(Tax_share,MATCH('Total Fuel Prices'!$A$47,tax_fuel_labels,0),MATCH(S$1,'Tax_Share of Price'!$B$1:$AI$1,0)))</f>
        <v>0</v>
      </c>
      <c r="T3" s="35">
        <f>'Total Fuel Prices'!T50*(1-INDEX(Tax_share,MATCH('Total Fuel Prices'!$A$47,tax_fuel_labels,0),MATCH(T$1,'Tax_Share of Price'!$B$1:$AI$1,0)))</f>
        <v>0</v>
      </c>
      <c r="U3" s="35">
        <f>'Total Fuel Prices'!U50*(1-INDEX(Tax_share,MATCH('Total Fuel Prices'!$A$47,tax_fuel_labels,0),MATCH(U$1,'Tax_Share of Price'!$B$1:$AI$1,0)))</f>
        <v>0</v>
      </c>
      <c r="V3" s="35">
        <f>'Total Fuel Prices'!V50*(1-INDEX(Tax_share,MATCH('Total Fuel Prices'!$A$47,tax_fuel_labels,0),MATCH(V$1,'Tax_Share of Price'!$B$1:$AI$1,0)))</f>
        <v>0</v>
      </c>
      <c r="W3" s="35">
        <f>'Total Fuel Prices'!W50*(1-INDEX(Tax_share,MATCH('Total Fuel Prices'!$A$47,tax_fuel_labels,0),MATCH(W$1,'Tax_Share of Price'!$B$1:$AI$1,0)))</f>
        <v>0</v>
      </c>
      <c r="X3" s="35">
        <f>'Total Fuel Prices'!X50*(1-INDEX(Tax_share,MATCH('Total Fuel Prices'!$A$47,tax_fuel_labels,0),MATCH(X$1,'Tax_Share of Price'!$B$1:$AI$1,0)))</f>
        <v>0</v>
      </c>
      <c r="Y3" s="35">
        <f>'Total Fuel Prices'!Y50*(1-INDEX(Tax_share,MATCH('Total Fuel Prices'!$A$47,tax_fuel_labels,0),MATCH(Y$1,'Tax_Share of Price'!$B$1:$AI$1,0)))</f>
        <v>0</v>
      </c>
      <c r="Z3" s="35">
        <f>'Total Fuel Prices'!Z50*(1-INDEX(Tax_share,MATCH('Total Fuel Prices'!$A$47,tax_fuel_labels,0),MATCH(Z$1,'Tax_Share of Price'!$B$1:$AI$1,0)))</f>
        <v>0</v>
      </c>
      <c r="AA3" s="35">
        <f>'Total Fuel Prices'!AA50*(1-INDEX(Tax_share,MATCH('Total Fuel Prices'!$A$47,tax_fuel_labels,0),MATCH(AA$1,'Tax_Share of Price'!$B$1:$AI$1,0)))</f>
        <v>0</v>
      </c>
      <c r="AB3" s="35">
        <f>'Total Fuel Prices'!AB50*(1-INDEX(Tax_share,MATCH('Total Fuel Prices'!$A$47,tax_fuel_labels,0),MATCH(AB$1,'Tax_Share of Price'!$B$1:$AI$1,0)))</f>
        <v>0</v>
      </c>
      <c r="AC3" s="35">
        <f>'Total Fuel Prices'!AC50*(1-INDEX(Tax_share,MATCH('Total Fuel Prices'!$A$47,tax_fuel_labels,0),MATCH(AC$1,'Tax_Share of Price'!$B$1:$AI$1,0)))</f>
        <v>0</v>
      </c>
      <c r="AD3" s="35">
        <f>'Total Fuel Prices'!AD50*(1-INDEX(Tax_share,MATCH('Total Fuel Prices'!$A$47,tax_fuel_labels,0),MATCH(AD$1,'Tax_Share of Price'!$B$1:$AI$1,0)))</f>
        <v>0</v>
      </c>
      <c r="AE3" s="35">
        <f>'Total Fuel Prices'!AE50*(1-INDEX(Tax_share,MATCH('Total Fuel Prices'!$A$47,tax_fuel_labels,0),MATCH(AE$1,'Tax_Share of Price'!$B$1:$AI$1,0)))</f>
        <v>0</v>
      </c>
      <c r="AF3" s="35">
        <f>'Total Fuel Prices'!AF50*(1-INDEX(Tax_share,MATCH('Total Fuel Prices'!$A$47,tax_fuel_labels,0),MATCH(AF$1,'Tax_Share of Price'!$B$1:$AI$1,0)))</f>
        <v>0</v>
      </c>
      <c r="AG3" s="35">
        <f>'Total Fuel Prices'!AG50*(1-INDEX(Tax_share,MATCH('Total Fuel Prices'!$A$47,tax_fuel_labels,0),MATCH(AG$1,'Tax_Share of Price'!$B$1:$AI$1,0)))</f>
        <v>0</v>
      </c>
      <c r="AH3" s="35">
        <f>'Total Fuel Prices'!AH50*(1-INDEX(Tax_share,MATCH('Total Fuel Prices'!$A$47,tax_fuel_labels,0),MATCH(AH$1,'Tax_Share of Price'!$B$1:$AI$1,0)))</f>
        <v>0</v>
      </c>
      <c r="AI3" s="35">
        <f>'Total Fuel Prices'!AI50*(1-INDEX(Tax_share,MATCH('Total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Prices'!B51*(1-INDEX(Tax_share,MATCH('Total Fuel Prices'!$A$47,tax_fuel_labels,0),MATCH(B$1,'Tax_Share of Price'!$B$1:$AI$1,0)))</f>
        <v>0</v>
      </c>
      <c r="C4" s="35">
        <f>'Total Fuel Prices'!C51*(1-INDEX(Tax_share,MATCH('Total Fuel Prices'!$A$47,tax_fuel_labels,0),MATCH(C$1,'Tax_Share of Price'!$B$1:$AI$1,0)))</f>
        <v>0</v>
      </c>
      <c r="D4" s="35">
        <f>'Total Fuel Prices'!D51*(1-INDEX(Tax_share,MATCH('Total Fuel Prices'!$A$47,tax_fuel_labels,0),MATCH(D$1,'Tax_Share of Price'!$B$1:$AI$1,0)))</f>
        <v>0</v>
      </c>
      <c r="E4" s="35">
        <f>'Total Fuel Prices'!E51*(1-INDEX(Tax_share,MATCH('Total Fuel Prices'!$A$47,tax_fuel_labels,0),MATCH(E$1,'Tax_Share of Price'!$B$1:$AI$1,0)))</f>
        <v>0</v>
      </c>
      <c r="F4" s="35">
        <f>'Total Fuel Prices'!F51*(1-INDEX(Tax_share,MATCH('Total Fuel Prices'!$A$47,tax_fuel_labels,0),MATCH(F$1,'Tax_Share of Price'!$B$1:$AI$1,0)))</f>
        <v>0</v>
      </c>
      <c r="G4" s="35">
        <f>'Total Fuel Prices'!G51*(1-INDEX(Tax_share,MATCH('Total Fuel Prices'!$A$47,tax_fuel_labels,0),MATCH(G$1,'Tax_Share of Price'!$B$1:$AI$1,0)))</f>
        <v>0</v>
      </c>
      <c r="H4" s="35">
        <f>'Total Fuel Prices'!H51*(1-INDEX(Tax_share,MATCH('Total Fuel Prices'!$A$47,tax_fuel_labels,0),MATCH(H$1,'Tax_Share of Price'!$B$1:$AI$1,0)))</f>
        <v>0</v>
      </c>
      <c r="I4" s="35">
        <f>'Total Fuel Prices'!I51*(1-INDEX(Tax_share,MATCH('Total Fuel Prices'!$A$47,tax_fuel_labels,0),MATCH(I$1,'Tax_Share of Price'!$B$1:$AI$1,0)))</f>
        <v>0</v>
      </c>
      <c r="J4" s="35">
        <f>'Total Fuel Prices'!J51*(1-INDEX(Tax_share,MATCH('Total Fuel Prices'!$A$47,tax_fuel_labels,0),MATCH(J$1,'Tax_Share of Price'!$B$1:$AI$1,0)))</f>
        <v>0</v>
      </c>
      <c r="K4" s="35">
        <f>'Total Fuel Prices'!K51*(1-INDEX(Tax_share,MATCH('Total Fuel Prices'!$A$47,tax_fuel_labels,0),MATCH(K$1,'Tax_Share of Price'!$B$1:$AI$1,0)))</f>
        <v>0</v>
      </c>
      <c r="L4" s="35">
        <f>'Total Fuel Prices'!L51*(1-INDEX(Tax_share,MATCH('Total Fuel Prices'!$A$47,tax_fuel_labels,0),MATCH(L$1,'Tax_Share of Price'!$B$1:$AI$1,0)))</f>
        <v>0</v>
      </c>
      <c r="M4" s="35">
        <f>'Total Fuel Prices'!M51*(1-INDEX(Tax_share,MATCH('Total Fuel Prices'!$A$47,tax_fuel_labels,0),MATCH(M$1,'Tax_Share of Price'!$B$1:$AI$1,0)))</f>
        <v>0</v>
      </c>
      <c r="N4" s="35">
        <f>'Total Fuel Prices'!N51*(1-INDEX(Tax_share,MATCH('Total Fuel Prices'!$A$47,tax_fuel_labels,0),MATCH(N$1,'Tax_Share of Price'!$B$1:$AI$1,0)))</f>
        <v>0</v>
      </c>
      <c r="O4" s="35">
        <f>'Total Fuel Prices'!O51*(1-INDEX(Tax_share,MATCH('Total Fuel Prices'!$A$47,tax_fuel_labels,0),MATCH(O$1,'Tax_Share of Price'!$B$1:$AI$1,0)))</f>
        <v>0</v>
      </c>
      <c r="P4" s="35">
        <f>'Total Fuel Prices'!P51*(1-INDEX(Tax_share,MATCH('Total Fuel Prices'!$A$47,tax_fuel_labels,0),MATCH(P$1,'Tax_Share of Price'!$B$1:$AI$1,0)))</f>
        <v>0</v>
      </c>
      <c r="Q4" s="35">
        <f>'Total Fuel Prices'!Q51*(1-INDEX(Tax_share,MATCH('Total Fuel Prices'!$A$47,tax_fuel_labels,0),MATCH(Q$1,'Tax_Share of Price'!$B$1:$AI$1,0)))</f>
        <v>0</v>
      </c>
      <c r="R4" s="35">
        <f>'Total Fuel Prices'!R51*(1-INDEX(Tax_share,MATCH('Total Fuel Prices'!$A$47,tax_fuel_labels,0),MATCH(R$1,'Tax_Share of Price'!$B$1:$AI$1,0)))</f>
        <v>0</v>
      </c>
      <c r="S4" s="35">
        <f>'Total Fuel Prices'!S51*(1-INDEX(Tax_share,MATCH('Total Fuel Prices'!$A$47,tax_fuel_labels,0),MATCH(S$1,'Tax_Share of Price'!$B$1:$AI$1,0)))</f>
        <v>0</v>
      </c>
      <c r="T4" s="35">
        <f>'Total Fuel Prices'!T51*(1-INDEX(Tax_share,MATCH('Total Fuel Prices'!$A$47,tax_fuel_labels,0),MATCH(T$1,'Tax_Share of Price'!$B$1:$AI$1,0)))</f>
        <v>0</v>
      </c>
      <c r="U4" s="35">
        <f>'Total Fuel Prices'!U51*(1-INDEX(Tax_share,MATCH('Total Fuel Prices'!$A$47,tax_fuel_labels,0),MATCH(U$1,'Tax_Share of Price'!$B$1:$AI$1,0)))</f>
        <v>0</v>
      </c>
      <c r="V4" s="35">
        <f>'Total Fuel Prices'!V51*(1-INDEX(Tax_share,MATCH('Total Fuel Prices'!$A$47,tax_fuel_labels,0),MATCH(V$1,'Tax_Share of Price'!$B$1:$AI$1,0)))</f>
        <v>0</v>
      </c>
      <c r="W4" s="35">
        <f>'Total Fuel Prices'!W51*(1-INDEX(Tax_share,MATCH('Total Fuel Prices'!$A$47,tax_fuel_labels,0),MATCH(W$1,'Tax_Share of Price'!$B$1:$AI$1,0)))</f>
        <v>0</v>
      </c>
      <c r="X4" s="35">
        <f>'Total Fuel Prices'!X51*(1-INDEX(Tax_share,MATCH('Total Fuel Prices'!$A$47,tax_fuel_labels,0),MATCH(X$1,'Tax_Share of Price'!$B$1:$AI$1,0)))</f>
        <v>0</v>
      </c>
      <c r="Y4" s="35">
        <f>'Total Fuel Prices'!Y51*(1-INDEX(Tax_share,MATCH('Total Fuel Prices'!$A$47,tax_fuel_labels,0),MATCH(Y$1,'Tax_Share of Price'!$B$1:$AI$1,0)))</f>
        <v>0</v>
      </c>
      <c r="Z4" s="35">
        <f>'Total Fuel Prices'!Z51*(1-INDEX(Tax_share,MATCH('Total Fuel Prices'!$A$47,tax_fuel_labels,0),MATCH(Z$1,'Tax_Share of Price'!$B$1:$AI$1,0)))</f>
        <v>0</v>
      </c>
      <c r="AA4" s="35">
        <f>'Total Fuel Prices'!AA51*(1-INDEX(Tax_share,MATCH('Total Fuel Prices'!$A$47,tax_fuel_labels,0),MATCH(AA$1,'Tax_Share of Price'!$B$1:$AI$1,0)))</f>
        <v>0</v>
      </c>
      <c r="AB4" s="35">
        <f>'Total Fuel Prices'!AB51*(1-INDEX(Tax_share,MATCH('Total Fuel Prices'!$A$47,tax_fuel_labels,0),MATCH(AB$1,'Tax_Share of Price'!$B$1:$AI$1,0)))</f>
        <v>0</v>
      </c>
      <c r="AC4" s="35">
        <f>'Total Fuel Prices'!AC51*(1-INDEX(Tax_share,MATCH('Total Fuel Prices'!$A$47,tax_fuel_labels,0),MATCH(AC$1,'Tax_Share of Price'!$B$1:$AI$1,0)))</f>
        <v>0</v>
      </c>
      <c r="AD4" s="35">
        <f>'Total Fuel Prices'!AD51*(1-INDEX(Tax_share,MATCH('Total Fuel Prices'!$A$47,tax_fuel_labels,0),MATCH(AD$1,'Tax_Share of Price'!$B$1:$AI$1,0)))</f>
        <v>0</v>
      </c>
      <c r="AE4" s="35">
        <f>'Total Fuel Prices'!AE51*(1-INDEX(Tax_share,MATCH('Total Fuel Prices'!$A$47,tax_fuel_labels,0),MATCH(AE$1,'Tax_Share of Price'!$B$1:$AI$1,0)))</f>
        <v>0</v>
      </c>
      <c r="AF4" s="35">
        <f>'Total Fuel Prices'!AF51*(1-INDEX(Tax_share,MATCH('Total Fuel Prices'!$A$47,tax_fuel_labels,0),MATCH(AF$1,'Tax_Share of Price'!$B$1:$AI$1,0)))</f>
        <v>0</v>
      </c>
      <c r="AG4" s="35">
        <f>'Total Fuel Prices'!AG51*(1-INDEX(Tax_share,MATCH('Total Fuel Prices'!$A$47,tax_fuel_labels,0),MATCH(AG$1,'Tax_Share of Price'!$B$1:$AI$1,0)))</f>
        <v>0</v>
      </c>
      <c r="AH4" s="35">
        <f>'Total Fuel Prices'!AH51*(1-INDEX(Tax_share,MATCH('Total Fuel Prices'!$A$47,tax_fuel_labels,0),MATCH(AH$1,'Tax_Share of Price'!$B$1:$AI$1,0)))</f>
        <v>0</v>
      </c>
      <c r="AI4" s="35">
        <f>'Total Fuel Prices'!AI51*(1-INDEX(Tax_share,MATCH('Total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Prices'!B52*(1-INDEX(Tax_share,MATCH('Total Fuel Prices'!$A$47,tax_fuel_labels,0),MATCH(B$1,'Tax_Share of Price'!$B$1:$AI$1,0)))</f>
        <v>0</v>
      </c>
      <c r="C5" s="35">
        <f>'Total Fuel Prices'!C52*(1-INDEX(Tax_share,MATCH('Total Fuel Prices'!$A$47,tax_fuel_labels,0),MATCH(C$1,'Tax_Share of Price'!$B$1:$AI$1,0)))</f>
        <v>0</v>
      </c>
      <c r="D5" s="35">
        <f>'Total Fuel Prices'!D52*(1-INDEX(Tax_share,MATCH('Total Fuel Prices'!$A$47,tax_fuel_labels,0),MATCH(D$1,'Tax_Share of Price'!$B$1:$AI$1,0)))</f>
        <v>0</v>
      </c>
      <c r="E5" s="35">
        <f>'Total Fuel Prices'!E52*(1-INDEX(Tax_share,MATCH('Total Fuel Prices'!$A$47,tax_fuel_labels,0),MATCH(E$1,'Tax_Share of Price'!$B$1:$AI$1,0)))</f>
        <v>0</v>
      </c>
      <c r="F5" s="35">
        <f>'Total Fuel Prices'!F52*(1-INDEX(Tax_share,MATCH('Total Fuel Prices'!$A$47,tax_fuel_labels,0),MATCH(F$1,'Tax_Share of Price'!$B$1:$AI$1,0)))</f>
        <v>0</v>
      </c>
      <c r="G5" s="35">
        <f>'Total Fuel Prices'!G52*(1-INDEX(Tax_share,MATCH('Total Fuel Prices'!$A$47,tax_fuel_labels,0),MATCH(G$1,'Tax_Share of Price'!$B$1:$AI$1,0)))</f>
        <v>0</v>
      </c>
      <c r="H5" s="35">
        <f>'Total Fuel Prices'!H52*(1-INDEX(Tax_share,MATCH('Total Fuel Prices'!$A$47,tax_fuel_labels,0),MATCH(H$1,'Tax_Share of Price'!$B$1:$AI$1,0)))</f>
        <v>0</v>
      </c>
      <c r="I5" s="35">
        <f>'Total Fuel Prices'!I52*(1-INDEX(Tax_share,MATCH('Total Fuel Prices'!$A$47,tax_fuel_labels,0),MATCH(I$1,'Tax_Share of Price'!$B$1:$AI$1,0)))</f>
        <v>0</v>
      </c>
      <c r="J5" s="35">
        <f>'Total Fuel Prices'!J52*(1-INDEX(Tax_share,MATCH('Total Fuel Prices'!$A$47,tax_fuel_labels,0),MATCH(J$1,'Tax_Share of Price'!$B$1:$AI$1,0)))</f>
        <v>0</v>
      </c>
      <c r="K5" s="35">
        <f>'Total Fuel Prices'!K52*(1-INDEX(Tax_share,MATCH('Total Fuel Prices'!$A$47,tax_fuel_labels,0),MATCH(K$1,'Tax_Share of Price'!$B$1:$AI$1,0)))</f>
        <v>0</v>
      </c>
      <c r="L5" s="35">
        <f>'Total Fuel Prices'!L52*(1-INDEX(Tax_share,MATCH('Total Fuel Prices'!$A$47,tax_fuel_labels,0),MATCH(L$1,'Tax_Share of Price'!$B$1:$AI$1,0)))</f>
        <v>0</v>
      </c>
      <c r="M5" s="35">
        <f>'Total Fuel Prices'!M52*(1-INDEX(Tax_share,MATCH('Total Fuel Prices'!$A$47,tax_fuel_labels,0),MATCH(M$1,'Tax_Share of Price'!$B$1:$AI$1,0)))</f>
        <v>0</v>
      </c>
      <c r="N5" s="35">
        <f>'Total Fuel Prices'!N52*(1-INDEX(Tax_share,MATCH('Total Fuel Prices'!$A$47,tax_fuel_labels,0),MATCH(N$1,'Tax_Share of Price'!$B$1:$AI$1,0)))</f>
        <v>0</v>
      </c>
      <c r="O5" s="35">
        <f>'Total Fuel Prices'!O52*(1-INDEX(Tax_share,MATCH('Total Fuel Prices'!$A$47,tax_fuel_labels,0),MATCH(O$1,'Tax_Share of Price'!$B$1:$AI$1,0)))</f>
        <v>0</v>
      </c>
      <c r="P5" s="35">
        <f>'Total Fuel Prices'!P52*(1-INDEX(Tax_share,MATCH('Total Fuel Prices'!$A$47,tax_fuel_labels,0),MATCH(P$1,'Tax_Share of Price'!$B$1:$AI$1,0)))</f>
        <v>0</v>
      </c>
      <c r="Q5" s="35">
        <f>'Total Fuel Prices'!Q52*(1-INDEX(Tax_share,MATCH('Total Fuel Prices'!$A$47,tax_fuel_labels,0),MATCH(Q$1,'Tax_Share of Price'!$B$1:$AI$1,0)))</f>
        <v>0</v>
      </c>
      <c r="R5" s="35">
        <f>'Total Fuel Prices'!R52*(1-INDEX(Tax_share,MATCH('Total Fuel Prices'!$A$47,tax_fuel_labels,0),MATCH(R$1,'Tax_Share of Price'!$B$1:$AI$1,0)))</f>
        <v>0</v>
      </c>
      <c r="S5" s="35">
        <f>'Total Fuel Prices'!S52*(1-INDEX(Tax_share,MATCH('Total Fuel Prices'!$A$47,tax_fuel_labels,0),MATCH(S$1,'Tax_Share of Price'!$B$1:$AI$1,0)))</f>
        <v>0</v>
      </c>
      <c r="T5" s="35">
        <f>'Total Fuel Prices'!T52*(1-INDEX(Tax_share,MATCH('Total Fuel Prices'!$A$47,tax_fuel_labels,0),MATCH(T$1,'Tax_Share of Price'!$B$1:$AI$1,0)))</f>
        <v>0</v>
      </c>
      <c r="U5" s="35">
        <f>'Total Fuel Prices'!U52*(1-INDEX(Tax_share,MATCH('Total Fuel Prices'!$A$47,tax_fuel_labels,0),MATCH(U$1,'Tax_Share of Price'!$B$1:$AI$1,0)))</f>
        <v>0</v>
      </c>
      <c r="V5" s="35">
        <f>'Total Fuel Prices'!V52*(1-INDEX(Tax_share,MATCH('Total Fuel Prices'!$A$47,tax_fuel_labels,0),MATCH(V$1,'Tax_Share of Price'!$B$1:$AI$1,0)))</f>
        <v>0</v>
      </c>
      <c r="W5" s="35">
        <f>'Total Fuel Prices'!W52*(1-INDEX(Tax_share,MATCH('Total Fuel Prices'!$A$47,tax_fuel_labels,0),MATCH(W$1,'Tax_Share of Price'!$B$1:$AI$1,0)))</f>
        <v>0</v>
      </c>
      <c r="X5" s="35">
        <f>'Total Fuel Prices'!X52*(1-INDEX(Tax_share,MATCH('Total Fuel Prices'!$A$47,tax_fuel_labels,0),MATCH(X$1,'Tax_Share of Price'!$B$1:$AI$1,0)))</f>
        <v>0</v>
      </c>
      <c r="Y5" s="35">
        <f>'Total Fuel Prices'!Y52*(1-INDEX(Tax_share,MATCH('Total Fuel Prices'!$A$47,tax_fuel_labels,0),MATCH(Y$1,'Tax_Share of Price'!$B$1:$AI$1,0)))</f>
        <v>0</v>
      </c>
      <c r="Z5" s="35">
        <f>'Total Fuel Prices'!Z52*(1-INDEX(Tax_share,MATCH('Total Fuel Prices'!$A$47,tax_fuel_labels,0),MATCH(Z$1,'Tax_Share of Price'!$B$1:$AI$1,0)))</f>
        <v>0</v>
      </c>
      <c r="AA5" s="35">
        <f>'Total Fuel Prices'!AA52*(1-INDEX(Tax_share,MATCH('Total Fuel Prices'!$A$47,tax_fuel_labels,0),MATCH(AA$1,'Tax_Share of Price'!$B$1:$AI$1,0)))</f>
        <v>0</v>
      </c>
      <c r="AB5" s="35">
        <f>'Total Fuel Prices'!AB52*(1-INDEX(Tax_share,MATCH('Total Fuel Prices'!$A$47,tax_fuel_labels,0),MATCH(AB$1,'Tax_Share of Price'!$B$1:$AI$1,0)))</f>
        <v>0</v>
      </c>
      <c r="AC5" s="35">
        <f>'Total Fuel Prices'!AC52*(1-INDEX(Tax_share,MATCH('Total Fuel Prices'!$A$47,tax_fuel_labels,0),MATCH(AC$1,'Tax_Share of Price'!$B$1:$AI$1,0)))</f>
        <v>0</v>
      </c>
      <c r="AD5" s="35">
        <f>'Total Fuel Prices'!AD52*(1-INDEX(Tax_share,MATCH('Total Fuel Prices'!$A$47,tax_fuel_labels,0),MATCH(AD$1,'Tax_Share of Price'!$B$1:$AI$1,0)))</f>
        <v>0</v>
      </c>
      <c r="AE5" s="35">
        <f>'Total Fuel Prices'!AE52*(1-INDEX(Tax_share,MATCH('Total Fuel Prices'!$A$47,tax_fuel_labels,0),MATCH(AE$1,'Tax_Share of Price'!$B$1:$AI$1,0)))</f>
        <v>0</v>
      </c>
      <c r="AF5" s="35">
        <f>'Total Fuel Prices'!AF52*(1-INDEX(Tax_share,MATCH('Total Fuel Prices'!$A$47,tax_fuel_labels,0),MATCH(AF$1,'Tax_Share of Price'!$B$1:$AI$1,0)))</f>
        <v>0</v>
      </c>
      <c r="AG5" s="35">
        <f>'Total Fuel Prices'!AG52*(1-INDEX(Tax_share,MATCH('Total Fuel Prices'!$A$47,tax_fuel_labels,0),MATCH(AG$1,'Tax_Share of Price'!$B$1:$AI$1,0)))</f>
        <v>0</v>
      </c>
      <c r="AH5" s="35">
        <f>'Total Fuel Prices'!AH52*(1-INDEX(Tax_share,MATCH('Total Fuel Prices'!$A$47,tax_fuel_labels,0),MATCH(AH$1,'Tax_Share of Price'!$B$1:$AI$1,0)))</f>
        <v>0</v>
      </c>
      <c r="AI5" s="35">
        <f>'Total Fuel Prices'!AI52*(1-INDEX(Tax_share,MATCH('Total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Prices'!B53*(1-INDEX(Tax_share,MATCH('Total Fuel Prices'!$A$47,tax_fuel_labels,0),MATCH(B$1,'Tax_Share of Price'!$B$1:$AI$1,0)))</f>
        <v>0</v>
      </c>
      <c r="C6" s="35">
        <f>'Total Fuel Prices'!C53*(1-INDEX(Tax_share,MATCH('Total Fuel Prices'!$A$47,tax_fuel_labels,0),MATCH(C$1,'Tax_Share of Price'!$B$1:$AI$1,0)))</f>
        <v>0</v>
      </c>
      <c r="D6" s="35">
        <f>'Total Fuel Prices'!D53*(1-INDEX(Tax_share,MATCH('Total Fuel Prices'!$A$47,tax_fuel_labels,0),MATCH(D$1,'Tax_Share of Price'!$B$1:$AI$1,0)))</f>
        <v>0</v>
      </c>
      <c r="E6" s="35">
        <f>'Total Fuel Prices'!E53*(1-INDEX(Tax_share,MATCH('Total Fuel Prices'!$A$47,tax_fuel_labels,0),MATCH(E$1,'Tax_Share of Price'!$B$1:$AI$1,0)))</f>
        <v>0</v>
      </c>
      <c r="F6" s="35">
        <f>'Total Fuel Prices'!F53*(1-INDEX(Tax_share,MATCH('Total Fuel Prices'!$A$47,tax_fuel_labels,0),MATCH(F$1,'Tax_Share of Price'!$B$1:$AI$1,0)))</f>
        <v>0</v>
      </c>
      <c r="G6" s="35">
        <f>'Total Fuel Prices'!G53*(1-INDEX(Tax_share,MATCH('Total Fuel Prices'!$A$47,tax_fuel_labels,0),MATCH(G$1,'Tax_Share of Price'!$B$1:$AI$1,0)))</f>
        <v>0</v>
      </c>
      <c r="H6" s="35">
        <f>'Total Fuel Prices'!H53*(1-INDEX(Tax_share,MATCH('Total Fuel Prices'!$A$47,tax_fuel_labels,0),MATCH(H$1,'Tax_Share of Price'!$B$1:$AI$1,0)))</f>
        <v>0</v>
      </c>
      <c r="I6" s="35">
        <f>'Total Fuel Prices'!I53*(1-INDEX(Tax_share,MATCH('Total Fuel Prices'!$A$47,tax_fuel_labels,0),MATCH(I$1,'Tax_Share of Price'!$B$1:$AI$1,0)))</f>
        <v>0</v>
      </c>
      <c r="J6" s="35">
        <f>'Total Fuel Prices'!J53*(1-INDEX(Tax_share,MATCH('Total Fuel Prices'!$A$47,tax_fuel_labels,0),MATCH(J$1,'Tax_Share of Price'!$B$1:$AI$1,0)))</f>
        <v>0</v>
      </c>
      <c r="K6" s="35">
        <f>'Total Fuel Prices'!K53*(1-INDEX(Tax_share,MATCH('Total Fuel Prices'!$A$47,tax_fuel_labels,0),MATCH(K$1,'Tax_Share of Price'!$B$1:$AI$1,0)))</f>
        <v>0</v>
      </c>
      <c r="L6" s="35">
        <f>'Total Fuel Prices'!L53*(1-INDEX(Tax_share,MATCH('Total Fuel Prices'!$A$47,tax_fuel_labels,0),MATCH(L$1,'Tax_Share of Price'!$B$1:$AI$1,0)))</f>
        <v>0</v>
      </c>
      <c r="M6" s="35">
        <f>'Total Fuel Prices'!M53*(1-INDEX(Tax_share,MATCH('Total Fuel Prices'!$A$47,tax_fuel_labels,0),MATCH(M$1,'Tax_Share of Price'!$B$1:$AI$1,0)))</f>
        <v>0</v>
      </c>
      <c r="N6" s="35">
        <f>'Total Fuel Prices'!N53*(1-INDEX(Tax_share,MATCH('Total Fuel Prices'!$A$47,tax_fuel_labels,0),MATCH(N$1,'Tax_Share of Price'!$B$1:$AI$1,0)))</f>
        <v>0</v>
      </c>
      <c r="O6" s="35">
        <f>'Total Fuel Prices'!O53*(1-INDEX(Tax_share,MATCH('Total Fuel Prices'!$A$47,tax_fuel_labels,0),MATCH(O$1,'Tax_Share of Price'!$B$1:$AI$1,0)))</f>
        <v>0</v>
      </c>
      <c r="P6" s="35">
        <f>'Total Fuel Prices'!P53*(1-INDEX(Tax_share,MATCH('Total Fuel Prices'!$A$47,tax_fuel_labels,0),MATCH(P$1,'Tax_Share of Price'!$B$1:$AI$1,0)))</f>
        <v>0</v>
      </c>
      <c r="Q6" s="35">
        <f>'Total Fuel Prices'!Q53*(1-INDEX(Tax_share,MATCH('Total Fuel Prices'!$A$47,tax_fuel_labels,0),MATCH(Q$1,'Tax_Share of Price'!$B$1:$AI$1,0)))</f>
        <v>0</v>
      </c>
      <c r="R6" s="35">
        <f>'Total Fuel Prices'!R53*(1-INDEX(Tax_share,MATCH('Total Fuel Prices'!$A$47,tax_fuel_labels,0),MATCH(R$1,'Tax_Share of Price'!$B$1:$AI$1,0)))</f>
        <v>0</v>
      </c>
      <c r="S6" s="35">
        <f>'Total Fuel Prices'!S53*(1-INDEX(Tax_share,MATCH('Total Fuel Prices'!$A$47,tax_fuel_labels,0),MATCH(S$1,'Tax_Share of Price'!$B$1:$AI$1,0)))</f>
        <v>0</v>
      </c>
      <c r="T6" s="35">
        <f>'Total Fuel Prices'!T53*(1-INDEX(Tax_share,MATCH('Total Fuel Prices'!$A$47,tax_fuel_labels,0),MATCH(T$1,'Tax_Share of Price'!$B$1:$AI$1,0)))</f>
        <v>0</v>
      </c>
      <c r="U6" s="35">
        <f>'Total Fuel Prices'!U53*(1-INDEX(Tax_share,MATCH('Total Fuel Prices'!$A$47,tax_fuel_labels,0),MATCH(U$1,'Tax_Share of Price'!$B$1:$AI$1,0)))</f>
        <v>0</v>
      </c>
      <c r="V6" s="35">
        <f>'Total Fuel Prices'!V53*(1-INDEX(Tax_share,MATCH('Total Fuel Prices'!$A$47,tax_fuel_labels,0),MATCH(V$1,'Tax_Share of Price'!$B$1:$AI$1,0)))</f>
        <v>0</v>
      </c>
      <c r="W6" s="35">
        <f>'Total Fuel Prices'!W53*(1-INDEX(Tax_share,MATCH('Total Fuel Prices'!$A$47,tax_fuel_labels,0),MATCH(W$1,'Tax_Share of Price'!$B$1:$AI$1,0)))</f>
        <v>0</v>
      </c>
      <c r="X6" s="35">
        <f>'Total Fuel Prices'!X53*(1-INDEX(Tax_share,MATCH('Total Fuel Prices'!$A$47,tax_fuel_labels,0),MATCH(X$1,'Tax_Share of Price'!$B$1:$AI$1,0)))</f>
        <v>0</v>
      </c>
      <c r="Y6" s="35">
        <f>'Total Fuel Prices'!Y53*(1-INDEX(Tax_share,MATCH('Total Fuel Prices'!$A$47,tax_fuel_labels,0),MATCH(Y$1,'Tax_Share of Price'!$B$1:$AI$1,0)))</f>
        <v>0</v>
      </c>
      <c r="Z6" s="35">
        <f>'Total Fuel Prices'!Z53*(1-INDEX(Tax_share,MATCH('Total Fuel Prices'!$A$47,tax_fuel_labels,0),MATCH(Z$1,'Tax_Share of Price'!$B$1:$AI$1,0)))</f>
        <v>0</v>
      </c>
      <c r="AA6" s="35">
        <f>'Total Fuel Prices'!AA53*(1-INDEX(Tax_share,MATCH('Total Fuel Prices'!$A$47,tax_fuel_labels,0),MATCH(AA$1,'Tax_Share of Price'!$B$1:$AI$1,0)))</f>
        <v>0</v>
      </c>
      <c r="AB6" s="35">
        <f>'Total Fuel Prices'!AB53*(1-INDEX(Tax_share,MATCH('Total Fuel Prices'!$A$47,tax_fuel_labels,0),MATCH(AB$1,'Tax_Share of Price'!$B$1:$AI$1,0)))</f>
        <v>0</v>
      </c>
      <c r="AC6" s="35">
        <f>'Total Fuel Prices'!AC53*(1-INDEX(Tax_share,MATCH('Total Fuel Prices'!$A$47,tax_fuel_labels,0),MATCH(AC$1,'Tax_Share of Price'!$B$1:$AI$1,0)))</f>
        <v>0</v>
      </c>
      <c r="AD6" s="35">
        <f>'Total Fuel Prices'!AD53*(1-INDEX(Tax_share,MATCH('Total Fuel Prices'!$A$47,tax_fuel_labels,0),MATCH(AD$1,'Tax_Share of Price'!$B$1:$AI$1,0)))</f>
        <v>0</v>
      </c>
      <c r="AE6" s="35">
        <f>'Total Fuel Prices'!AE53*(1-INDEX(Tax_share,MATCH('Total Fuel Prices'!$A$47,tax_fuel_labels,0),MATCH(AE$1,'Tax_Share of Price'!$B$1:$AI$1,0)))</f>
        <v>0</v>
      </c>
      <c r="AF6" s="35">
        <f>'Total Fuel Prices'!AF53*(1-INDEX(Tax_share,MATCH('Total Fuel Prices'!$A$47,tax_fuel_labels,0),MATCH(AF$1,'Tax_Share of Price'!$B$1:$AI$1,0)))</f>
        <v>0</v>
      </c>
      <c r="AG6" s="35">
        <f>'Total Fuel Prices'!AG53*(1-INDEX(Tax_share,MATCH('Total Fuel Prices'!$A$47,tax_fuel_labels,0),MATCH(AG$1,'Tax_Share of Price'!$B$1:$AI$1,0)))</f>
        <v>0</v>
      </c>
      <c r="AH6" s="35">
        <f>'Total Fuel Prices'!AH53*(1-INDEX(Tax_share,MATCH('Total Fuel Prices'!$A$47,tax_fuel_labels,0),MATCH(AH$1,'Tax_Share of Price'!$B$1:$AI$1,0)))</f>
        <v>0</v>
      </c>
      <c r="AI6" s="35">
        <f>'Total Fuel Prices'!AI53*(1-INDEX(Tax_share,MATCH('Total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Prices'!B54*(1-INDEX(Tax_share,MATCH('Total Fuel Prices'!$A$47,tax_fuel_labels,0),MATCH(B$1,'Tax_Share of Price'!$B$1:$AI$1,0)))</f>
        <v>0</v>
      </c>
      <c r="C7" s="35">
        <f>'Total Fuel Prices'!C54*(1-INDEX(Tax_share,MATCH('Total Fuel Prices'!$A$47,tax_fuel_labels,0),MATCH(C$1,'Tax_Share of Price'!$B$1:$AI$1,0)))</f>
        <v>0</v>
      </c>
      <c r="D7" s="35">
        <f>'Total Fuel Prices'!D54*(1-INDEX(Tax_share,MATCH('Total Fuel Prices'!$A$47,tax_fuel_labels,0),MATCH(D$1,'Tax_Share of Price'!$B$1:$AI$1,0)))</f>
        <v>0</v>
      </c>
      <c r="E7" s="35">
        <f>'Total Fuel Prices'!E54*(1-INDEX(Tax_share,MATCH('Total Fuel Prices'!$A$47,tax_fuel_labels,0),MATCH(E$1,'Tax_Share of Price'!$B$1:$AI$1,0)))</f>
        <v>0</v>
      </c>
      <c r="F7" s="35">
        <f>'Total Fuel Prices'!F54*(1-INDEX(Tax_share,MATCH('Total Fuel Prices'!$A$47,tax_fuel_labels,0),MATCH(F$1,'Tax_Share of Price'!$B$1:$AI$1,0)))</f>
        <v>0</v>
      </c>
      <c r="G7" s="35">
        <f>'Total Fuel Prices'!G54*(1-INDEX(Tax_share,MATCH('Total Fuel Prices'!$A$47,tax_fuel_labels,0),MATCH(G$1,'Tax_Share of Price'!$B$1:$AI$1,0)))</f>
        <v>0</v>
      </c>
      <c r="H7" s="35">
        <f>'Total Fuel Prices'!H54*(1-INDEX(Tax_share,MATCH('Total Fuel Prices'!$A$47,tax_fuel_labels,0),MATCH(H$1,'Tax_Share of Price'!$B$1:$AI$1,0)))</f>
        <v>0</v>
      </c>
      <c r="I7" s="35">
        <f>'Total Fuel Prices'!I54*(1-INDEX(Tax_share,MATCH('Total Fuel Prices'!$A$47,tax_fuel_labels,0),MATCH(I$1,'Tax_Share of Price'!$B$1:$AI$1,0)))</f>
        <v>0</v>
      </c>
      <c r="J7" s="35">
        <f>'Total Fuel Prices'!J54*(1-INDEX(Tax_share,MATCH('Total Fuel Prices'!$A$47,tax_fuel_labels,0),MATCH(J$1,'Tax_Share of Price'!$B$1:$AI$1,0)))</f>
        <v>0</v>
      </c>
      <c r="K7" s="35">
        <f>'Total Fuel Prices'!K54*(1-INDEX(Tax_share,MATCH('Total Fuel Prices'!$A$47,tax_fuel_labels,0),MATCH(K$1,'Tax_Share of Price'!$B$1:$AI$1,0)))</f>
        <v>0</v>
      </c>
      <c r="L7" s="35">
        <f>'Total Fuel Prices'!L54*(1-INDEX(Tax_share,MATCH('Total Fuel Prices'!$A$47,tax_fuel_labels,0),MATCH(L$1,'Tax_Share of Price'!$B$1:$AI$1,0)))</f>
        <v>0</v>
      </c>
      <c r="M7" s="35">
        <f>'Total Fuel Prices'!M54*(1-INDEX(Tax_share,MATCH('Total Fuel Prices'!$A$47,tax_fuel_labels,0),MATCH(M$1,'Tax_Share of Price'!$B$1:$AI$1,0)))</f>
        <v>0</v>
      </c>
      <c r="N7" s="35">
        <f>'Total Fuel Prices'!N54*(1-INDEX(Tax_share,MATCH('Total Fuel Prices'!$A$47,tax_fuel_labels,0),MATCH(N$1,'Tax_Share of Price'!$B$1:$AI$1,0)))</f>
        <v>0</v>
      </c>
      <c r="O7" s="35">
        <f>'Total Fuel Prices'!O54*(1-INDEX(Tax_share,MATCH('Total Fuel Prices'!$A$47,tax_fuel_labels,0),MATCH(O$1,'Tax_Share of Price'!$B$1:$AI$1,0)))</f>
        <v>0</v>
      </c>
      <c r="P7" s="35">
        <f>'Total Fuel Prices'!P54*(1-INDEX(Tax_share,MATCH('Total Fuel Prices'!$A$47,tax_fuel_labels,0),MATCH(P$1,'Tax_Share of Price'!$B$1:$AI$1,0)))</f>
        <v>0</v>
      </c>
      <c r="Q7" s="35">
        <f>'Total Fuel Prices'!Q54*(1-INDEX(Tax_share,MATCH('Total Fuel Prices'!$A$47,tax_fuel_labels,0),MATCH(Q$1,'Tax_Share of Price'!$B$1:$AI$1,0)))</f>
        <v>0</v>
      </c>
      <c r="R7" s="35">
        <f>'Total Fuel Prices'!R54*(1-INDEX(Tax_share,MATCH('Total Fuel Prices'!$A$47,tax_fuel_labels,0),MATCH(R$1,'Tax_Share of Price'!$B$1:$AI$1,0)))</f>
        <v>0</v>
      </c>
      <c r="S7" s="35">
        <f>'Total Fuel Prices'!S54*(1-INDEX(Tax_share,MATCH('Total Fuel Prices'!$A$47,tax_fuel_labels,0),MATCH(S$1,'Tax_Share of Price'!$B$1:$AI$1,0)))</f>
        <v>0</v>
      </c>
      <c r="T7" s="35">
        <f>'Total Fuel Prices'!T54*(1-INDEX(Tax_share,MATCH('Total Fuel Prices'!$A$47,tax_fuel_labels,0),MATCH(T$1,'Tax_Share of Price'!$B$1:$AI$1,0)))</f>
        <v>0</v>
      </c>
      <c r="U7" s="35">
        <f>'Total Fuel Prices'!U54*(1-INDEX(Tax_share,MATCH('Total Fuel Prices'!$A$47,tax_fuel_labels,0),MATCH(U$1,'Tax_Share of Price'!$B$1:$AI$1,0)))</f>
        <v>0</v>
      </c>
      <c r="V7" s="35">
        <f>'Total Fuel Prices'!V54*(1-INDEX(Tax_share,MATCH('Total Fuel Prices'!$A$47,tax_fuel_labels,0),MATCH(V$1,'Tax_Share of Price'!$B$1:$AI$1,0)))</f>
        <v>0</v>
      </c>
      <c r="W7" s="35">
        <f>'Total Fuel Prices'!W54*(1-INDEX(Tax_share,MATCH('Total Fuel Prices'!$A$47,tax_fuel_labels,0),MATCH(W$1,'Tax_Share of Price'!$B$1:$AI$1,0)))</f>
        <v>0</v>
      </c>
      <c r="X7" s="35">
        <f>'Total Fuel Prices'!X54*(1-INDEX(Tax_share,MATCH('Total Fuel Prices'!$A$47,tax_fuel_labels,0),MATCH(X$1,'Tax_Share of Price'!$B$1:$AI$1,0)))</f>
        <v>0</v>
      </c>
      <c r="Y7" s="35">
        <f>'Total Fuel Prices'!Y54*(1-INDEX(Tax_share,MATCH('Total Fuel Prices'!$A$47,tax_fuel_labels,0),MATCH(Y$1,'Tax_Share of Price'!$B$1:$AI$1,0)))</f>
        <v>0</v>
      </c>
      <c r="Z7" s="35">
        <f>'Total Fuel Prices'!Z54*(1-INDEX(Tax_share,MATCH('Total Fuel Prices'!$A$47,tax_fuel_labels,0),MATCH(Z$1,'Tax_Share of Price'!$B$1:$AI$1,0)))</f>
        <v>0</v>
      </c>
      <c r="AA7" s="35">
        <f>'Total Fuel Prices'!AA54*(1-INDEX(Tax_share,MATCH('Total Fuel Prices'!$A$47,tax_fuel_labels,0),MATCH(AA$1,'Tax_Share of Price'!$B$1:$AI$1,0)))</f>
        <v>0</v>
      </c>
      <c r="AB7" s="35">
        <f>'Total Fuel Prices'!AB54*(1-INDEX(Tax_share,MATCH('Total Fuel Prices'!$A$47,tax_fuel_labels,0),MATCH(AB$1,'Tax_Share of Price'!$B$1:$AI$1,0)))</f>
        <v>0</v>
      </c>
      <c r="AC7" s="35">
        <f>'Total Fuel Prices'!AC54*(1-INDEX(Tax_share,MATCH('Total Fuel Prices'!$A$47,tax_fuel_labels,0),MATCH(AC$1,'Tax_Share of Price'!$B$1:$AI$1,0)))</f>
        <v>0</v>
      </c>
      <c r="AD7" s="35">
        <f>'Total Fuel Prices'!AD54*(1-INDEX(Tax_share,MATCH('Total Fuel Prices'!$A$47,tax_fuel_labels,0),MATCH(AD$1,'Tax_Share of Price'!$B$1:$AI$1,0)))</f>
        <v>0</v>
      </c>
      <c r="AE7" s="35">
        <f>'Total Fuel Prices'!AE54*(1-INDEX(Tax_share,MATCH('Total Fuel Prices'!$A$47,tax_fuel_labels,0),MATCH(AE$1,'Tax_Share of Price'!$B$1:$AI$1,0)))</f>
        <v>0</v>
      </c>
      <c r="AF7" s="35">
        <f>'Total Fuel Prices'!AF54*(1-INDEX(Tax_share,MATCH('Total Fuel Prices'!$A$47,tax_fuel_labels,0),MATCH(AF$1,'Tax_Share of Price'!$B$1:$AI$1,0)))</f>
        <v>0</v>
      </c>
      <c r="AG7" s="35">
        <f>'Total Fuel Prices'!AG54*(1-INDEX(Tax_share,MATCH('Total Fuel Prices'!$A$47,tax_fuel_labels,0),MATCH(AG$1,'Tax_Share of Price'!$B$1:$AI$1,0)))</f>
        <v>0</v>
      </c>
      <c r="AH7" s="35">
        <f>'Total Fuel Prices'!AH54*(1-INDEX(Tax_share,MATCH('Total Fuel Prices'!$A$47,tax_fuel_labels,0),MATCH(AH$1,'Tax_Share of Price'!$B$1:$AI$1,0)))</f>
        <v>0</v>
      </c>
      <c r="AI7" s="35">
        <f>'Total Fuel Prices'!AI54*(1-INDEX(Tax_share,MATCH('Total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Prices'!B55*(1-INDEX(Tax_share,MATCH('Total Fuel Prices'!$A$47,tax_fuel_labels,0),MATCH(B$1,'Tax_Share of Price'!$B$1:$AI$1,0)))</f>
        <v>0</v>
      </c>
      <c r="C8" s="35">
        <f>'Total Fuel Prices'!C55*(1-INDEX(Tax_share,MATCH('Total Fuel Prices'!$A$47,tax_fuel_labels,0),MATCH(C$1,'Tax_Share of Price'!$B$1:$AI$1,0)))</f>
        <v>0</v>
      </c>
      <c r="D8" s="35">
        <f>'Total Fuel Prices'!D55*(1-INDEX(Tax_share,MATCH('Total Fuel Prices'!$A$47,tax_fuel_labels,0),MATCH(D$1,'Tax_Share of Price'!$B$1:$AI$1,0)))</f>
        <v>0</v>
      </c>
      <c r="E8" s="35">
        <f>'Total Fuel Prices'!E55*(1-INDEX(Tax_share,MATCH('Total Fuel Prices'!$A$47,tax_fuel_labels,0),MATCH(E$1,'Tax_Share of Price'!$B$1:$AI$1,0)))</f>
        <v>0</v>
      </c>
      <c r="F8" s="35">
        <f>'Total Fuel Prices'!F55*(1-INDEX(Tax_share,MATCH('Total Fuel Prices'!$A$47,tax_fuel_labels,0),MATCH(F$1,'Tax_Share of Price'!$B$1:$AI$1,0)))</f>
        <v>0</v>
      </c>
      <c r="G8" s="35">
        <f>'Total Fuel Prices'!G55*(1-INDEX(Tax_share,MATCH('Total Fuel Prices'!$A$47,tax_fuel_labels,0),MATCH(G$1,'Tax_Share of Price'!$B$1:$AI$1,0)))</f>
        <v>0</v>
      </c>
      <c r="H8" s="35">
        <f>'Total Fuel Prices'!H55*(1-INDEX(Tax_share,MATCH('Total Fuel Prices'!$A$47,tax_fuel_labels,0),MATCH(H$1,'Tax_Share of Price'!$B$1:$AI$1,0)))</f>
        <v>0</v>
      </c>
      <c r="I8" s="35">
        <f>'Total Fuel Prices'!I55*(1-INDEX(Tax_share,MATCH('Total Fuel Prices'!$A$47,tax_fuel_labels,0),MATCH(I$1,'Tax_Share of Price'!$B$1:$AI$1,0)))</f>
        <v>0</v>
      </c>
      <c r="J8" s="35">
        <f>'Total Fuel Prices'!J55*(1-INDEX(Tax_share,MATCH('Total Fuel Prices'!$A$47,tax_fuel_labels,0),MATCH(J$1,'Tax_Share of Price'!$B$1:$AI$1,0)))</f>
        <v>0</v>
      </c>
      <c r="K8" s="35">
        <f>'Total Fuel Prices'!K55*(1-INDEX(Tax_share,MATCH('Total Fuel Prices'!$A$47,tax_fuel_labels,0),MATCH(K$1,'Tax_Share of Price'!$B$1:$AI$1,0)))</f>
        <v>0</v>
      </c>
      <c r="L8" s="35">
        <f>'Total Fuel Prices'!L55*(1-INDEX(Tax_share,MATCH('Total Fuel Prices'!$A$47,tax_fuel_labels,0),MATCH(L$1,'Tax_Share of Price'!$B$1:$AI$1,0)))</f>
        <v>0</v>
      </c>
      <c r="M8" s="35">
        <f>'Total Fuel Prices'!M55*(1-INDEX(Tax_share,MATCH('Total Fuel Prices'!$A$47,tax_fuel_labels,0),MATCH(M$1,'Tax_Share of Price'!$B$1:$AI$1,0)))</f>
        <v>0</v>
      </c>
      <c r="N8" s="35">
        <f>'Total Fuel Prices'!N55*(1-INDEX(Tax_share,MATCH('Total Fuel Prices'!$A$47,tax_fuel_labels,0),MATCH(N$1,'Tax_Share of Price'!$B$1:$AI$1,0)))</f>
        <v>0</v>
      </c>
      <c r="O8" s="35">
        <f>'Total Fuel Prices'!O55*(1-INDEX(Tax_share,MATCH('Total Fuel Prices'!$A$47,tax_fuel_labels,0),MATCH(O$1,'Tax_Share of Price'!$B$1:$AI$1,0)))</f>
        <v>0</v>
      </c>
      <c r="P8" s="35">
        <f>'Total Fuel Prices'!P55*(1-INDEX(Tax_share,MATCH('Total Fuel Prices'!$A$47,tax_fuel_labels,0),MATCH(P$1,'Tax_Share of Price'!$B$1:$AI$1,0)))</f>
        <v>0</v>
      </c>
      <c r="Q8" s="35">
        <f>'Total Fuel Prices'!Q55*(1-INDEX(Tax_share,MATCH('Total Fuel Prices'!$A$47,tax_fuel_labels,0),MATCH(Q$1,'Tax_Share of Price'!$B$1:$AI$1,0)))</f>
        <v>0</v>
      </c>
      <c r="R8" s="35">
        <f>'Total Fuel Prices'!R55*(1-INDEX(Tax_share,MATCH('Total Fuel Prices'!$A$47,tax_fuel_labels,0),MATCH(R$1,'Tax_Share of Price'!$B$1:$AI$1,0)))</f>
        <v>0</v>
      </c>
      <c r="S8" s="35">
        <f>'Total Fuel Prices'!S55*(1-INDEX(Tax_share,MATCH('Total Fuel Prices'!$A$47,tax_fuel_labels,0),MATCH(S$1,'Tax_Share of Price'!$B$1:$AI$1,0)))</f>
        <v>0</v>
      </c>
      <c r="T8" s="35">
        <f>'Total Fuel Prices'!T55*(1-INDEX(Tax_share,MATCH('Total Fuel Prices'!$A$47,tax_fuel_labels,0),MATCH(T$1,'Tax_Share of Price'!$B$1:$AI$1,0)))</f>
        <v>0</v>
      </c>
      <c r="U8" s="35">
        <f>'Total Fuel Prices'!U55*(1-INDEX(Tax_share,MATCH('Total Fuel Prices'!$A$47,tax_fuel_labels,0),MATCH(U$1,'Tax_Share of Price'!$B$1:$AI$1,0)))</f>
        <v>0</v>
      </c>
      <c r="V8" s="35">
        <f>'Total Fuel Prices'!V55*(1-INDEX(Tax_share,MATCH('Total Fuel Prices'!$A$47,tax_fuel_labels,0),MATCH(V$1,'Tax_Share of Price'!$B$1:$AI$1,0)))</f>
        <v>0</v>
      </c>
      <c r="W8" s="35">
        <f>'Total Fuel Prices'!W55*(1-INDEX(Tax_share,MATCH('Total Fuel Prices'!$A$47,tax_fuel_labels,0),MATCH(W$1,'Tax_Share of Price'!$B$1:$AI$1,0)))</f>
        <v>0</v>
      </c>
      <c r="X8" s="35">
        <f>'Total Fuel Prices'!X55*(1-INDEX(Tax_share,MATCH('Total Fuel Prices'!$A$47,tax_fuel_labels,0),MATCH(X$1,'Tax_Share of Price'!$B$1:$AI$1,0)))</f>
        <v>0</v>
      </c>
      <c r="Y8" s="35">
        <f>'Total Fuel Prices'!Y55*(1-INDEX(Tax_share,MATCH('Total Fuel Prices'!$A$47,tax_fuel_labels,0),MATCH(Y$1,'Tax_Share of Price'!$B$1:$AI$1,0)))</f>
        <v>0</v>
      </c>
      <c r="Z8" s="35">
        <f>'Total Fuel Prices'!Z55*(1-INDEX(Tax_share,MATCH('Total Fuel Prices'!$A$47,tax_fuel_labels,0),MATCH(Z$1,'Tax_Share of Price'!$B$1:$AI$1,0)))</f>
        <v>0</v>
      </c>
      <c r="AA8" s="35">
        <f>'Total Fuel Prices'!AA55*(1-INDEX(Tax_share,MATCH('Total Fuel Prices'!$A$47,tax_fuel_labels,0),MATCH(AA$1,'Tax_Share of Price'!$B$1:$AI$1,0)))</f>
        <v>0</v>
      </c>
      <c r="AB8" s="35">
        <f>'Total Fuel Prices'!AB55*(1-INDEX(Tax_share,MATCH('Total Fuel Prices'!$A$47,tax_fuel_labels,0),MATCH(AB$1,'Tax_Share of Price'!$B$1:$AI$1,0)))</f>
        <v>0</v>
      </c>
      <c r="AC8" s="35">
        <f>'Total Fuel Prices'!AC55*(1-INDEX(Tax_share,MATCH('Total Fuel Prices'!$A$47,tax_fuel_labels,0),MATCH(AC$1,'Tax_Share of Price'!$B$1:$AI$1,0)))</f>
        <v>0</v>
      </c>
      <c r="AD8" s="35">
        <f>'Total Fuel Prices'!AD55*(1-INDEX(Tax_share,MATCH('Total Fuel Prices'!$A$47,tax_fuel_labels,0),MATCH(AD$1,'Tax_Share of Price'!$B$1:$AI$1,0)))</f>
        <v>0</v>
      </c>
      <c r="AE8" s="35">
        <f>'Total Fuel Prices'!AE55*(1-INDEX(Tax_share,MATCH('Total Fuel Prices'!$A$47,tax_fuel_labels,0),MATCH(AE$1,'Tax_Share of Price'!$B$1:$AI$1,0)))</f>
        <v>0</v>
      </c>
      <c r="AF8" s="35">
        <f>'Total Fuel Prices'!AF55*(1-INDEX(Tax_share,MATCH('Total Fuel Prices'!$A$47,tax_fuel_labels,0),MATCH(AF$1,'Tax_Share of Price'!$B$1:$AI$1,0)))</f>
        <v>0</v>
      </c>
      <c r="AG8" s="35">
        <f>'Total Fuel Prices'!AG55*(1-INDEX(Tax_share,MATCH('Total Fuel Prices'!$A$47,tax_fuel_labels,0),MATCH(AG$1,'Tax_Share of Price'!$B$1:$AI$1,0)))</f>
        <v>0</v>
      </c>
      <c r="AH8" s="35">
        <f>'Total Fuel Prices'!AH55*(1-INDEX(Tax_share,MATCH('Total Fuel Prices'!$A$47,tax_fuel_labels,0),MATCH(AH$1,'Tax_Share of Price'!$B$1:$AI$1,0)))</f>
        <v>0</v>
      </c>
      <c r="AI8" s="35">
        <f>'Total Fuel Prices'!AI55*(1-INDEX(Tax_share,MATCH('Total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Prices'!B56*(1-INDEX(Tax_share,MATCH('Total Fuel Prices'!$A$47,tax_fuel_labels,0),MATCH(B$1,'Tax_Share of Price'!$B$1:$AI$1,0)))</f>
        <v>0</v>
      </c>
      <c r="C9" s="35">
        <f>'Total Fuel Prices'!C56*(1-INDEX(Tax_share,MATCH('Total Fuel Prices'!$A$47,tax_fuel_labels,0),MATCH(C$1,'Tax_Share of Price'!$B$1:$AI$1,0)))</f>
        <v>0</v>
      </c>
      <c r="D9" s="35">
        <f>'Total Fuel Prices'!D56*(1-INDEX(Tax_share,MATCH('Total Fuel Prices'!$A$47,tax_fuel_labels,0),MATCH(D$1,'Tax_Share of Price'!$B$1:$AI$1,0)))</f>
        <v>0</v>
      </c>
      <c r="E9" s="35">
        <f>'Total Fuel Prices'!E56*(1-INDEX(Tax_share,MATCH('Total Fuel Prices'!$A$47,tax_fuel_labels,0),MATCH(E$1,'Tax_Share of Price'!$B$1:$AI$1,0)))</f>
        <v>0</v>
      </c>
      <c r="F9" s="35">
        <f>'Total Fuel Prices'!F56*(1-INDEX(Tax_share,MATCH('Total Fuel Prices'!$A$47,tax_fuel_labels,0),MATCH(F$1,'Tax_Share of Price'!$B$1:$AI$1,0)))</f>
        <v>0</v>
      </c>
      <c r="G9" s="35">
        <f>'Total Fuel Prices'!G56*(1-INDEX(Tax_share,MATCH('Total Fuel Prices'!$A$47,tax_fuel_labels,0),MATCH(G$1,'Tax_Share of Price'!$B$1:$AI$1,0)))</f>
        <v>0</v>
      </c>
      <c r="H9" s="35">
        <f>'Total Fuel Prices'!H56*(1-INDEX(Tax_share,MATCH('Total Fuel Prices'!$A$47,tax_fuel_labels,0),MATCH(H$1,'Tax_Share of Price'!$B$1:$AI$1,0)))</f>
        <v>0</v>
      </c>
      <c r="I9" s="35">
        <f>'Total Fuel Prices'!I56*(1-INDEX(Tax_share,MATCH('Total Fuel Prices'!$A$47,tax_fuel_labels,0),MATCH(I$1,'Tax_Share of Price'!$B$1:$AI$1,0)))</f>
        <v>0</v>
      </c>
      <c r="J9" s="35">
        <f>'Total Fuel Prices'!J56*(1-INDEX(Tax_share,MATCH('Total Fuel Prices'!$A$47,tax_fuel_labels,0),MATCH(J$1,'Tax_Share of Price'!$B$1:$AI$1,0)))</f>
        <v>0</v>
      </c>
      <c r="K9" s="35">
        <f>'Total Fuel Prices'!K56*(1-INDEX(Tax_share,MATCH('Total Fuel Prices'!$A$47,tax_fuel_labels,0),MATCH(K$1,'Tax_Share of Price'!$B$1:$AI$1,0)))</f>
        <v>0</v>
      </c>
      <c r="L9" s="35">
        <f>'Total Fuel Prices'!L56*(1-INDEX(Tax_share,MATCH('Total Fuel Prices'!$A$47,tax_fuel_labels,0),MATCH(L$1,'Tax_Share of Price'!$B$1:$AI$1,0)))</f>
        <v>0</v>
      </c>
      <c r="M9" s="35">
        <f>'Total Fuel Prices'!M56*(1-INDEX(Tax_share,MATCH('Total Fuel Prices'!$A$47,tax_fuel_labels,0),MATCH(M$1,'Tax_Share of Price'!$B$1:$AI$1,0)))</f>
        <v>0</v>
      </c>
      <c r="N9" s="35">
        <f>'Total Fuel Prices'!N56*(1-INDEX(Tax_share,MATCH('Total Fuel Prices'!$A$47,tax_fuel_labels,0),MATCH(N$1,'Tax_Share of Price'!$B$1:$AI$1,0)))</f>
        <v>0</v>
      </c>
      <c r="O9" s="35">
        <f>'Total Fuel Prices'!O56*(1-INDEX(Tax_share,MATCH('Total Fuel Prices'!$A$47,tax_fuel_labels,0),MATCH(O$1,'Tax_Share of Price'!$B$1:$AI$1,0)))</f>
        <v>0</v>
      </c>
      <c r="P9" s="35">
        <f>'Total Fuel Prices'!P56*(1-INDEX(Tax_share,MATCH('Total Fuel Prices'!$A$47,tax_fuel_labels,0),MATCH(P$1,'Tax_Share of Price'!$B$1:$AI$1,0)))</f>
        <v>0</v>
      </c>
      <c r="Q9" s="35">
        <f>'Total Fuel Prices'!Q56*(1-INDEX(Tax_share,MATCH('Total Fuel Prices'!$A$47,tax_fuel_labels,0),MATCH(Q$1,'Tax_Share of Price'!$B$1:$AI$1,0)))</f>
        <v>0</v>
      </c>
      <c r="R9" s="35">
        <f>'Total Fuel Prices'!R56*(1-INDEX(Tax_share,MATCH('Total Fuel Prices'!$A$47,tax_fuel_labels,0),MATCH(R$1,'Tax_Share of Price'!$B$1:$AI$1,0)))</f>
        <v>0</v>
      </c>
      <c r="S9" s="35">
        <f>'Total Fuel Prices'!S56*(1-INDEX(Tax_share,MATCH('Total Fuel Prices'!$A$47,tax_fuel_labels,0),MATCH(S$1,'Tax_Share of Price'!$B$1:$AI$1,0)))</f>
        <v>0</v>
      </c>
      <c r="T9" s="35">
        <f>'Total Fuel Prices'!T56*(1-INDEX(Tax_share,MATCH('Total Fuel Prices'!$A$47,tax_fuel_labels,0),MATCH(T$1,'Tax_Share of Price'!$B$1:$AI$1,0)))</f>
        <v>0</v>
      </c>
      <c r="U9" s="35">
        <f>'Total Fuel Prices'!U56*(1-INDEX(Tax_share,MATCH('Total Fuel Prices'!$A$47,tax_fuel_labels,0),MATCH(U$1,'Tax_Share of Price'!$B$1:$AI$1,0)))</f>
        <v>0</v>
      </c>
      <c r="V9" s="35">
        <f>'Total Fuel Prices'!V56*(1-INDEX(Tax_share,MATCH('Total Fuel Prices'!$A$47,tax_fuel_labels,0),MATCH(V$1,'Tax_Share of Price'!$B$1:$AI$1,0)))</f>
        <v>0</v>
      </c>
      <c r="W9" s="35">
        <f>'Total Fuel Prices'!W56*(1-INDEX(Tax_share,MATCH('Total Fuel Prices'!$A$47,tax_fuel_labels,0),MATCH(W$1,'Tax_Share of Price'!$B$1:$AI$1,0)))</f>
        <v>0</v>
      </c>
      <c r="X9" s="35">
        <f>'Total Fuel Prices'!X56*(1-INDEX(Tax_share,MATCH('Total Fuel Prices'!$A$47,tax_fuel_labels,0),MATCH(X$1,'Tax_Share of Price'!$B$1:$AI$1,0)))</f>
        <v>0</v>
      </c>
      <c r="Y9" s="35">
        <f>'Total Fuel Prices'!Y56*(1-INDEX(Tax_share,MATCH('Total Fuel Prices'!$A$47,tax_fuel_labels,0),MATCH(Y$1,'Tax_Share of Price'!$B$1:$AI$1,0)))</f>
        <v>0</v>
      </c>
      <c r="Z9" s="35">
        <f>'Total Fuel Prices'!Z56*(1-INDEX(Tax_share,MATCH('Total Fuel Prices'!$A$47,tax_fuel_labels,0),MATCH(Z$1,'Tax_Share of Price'!$B$1:$AI$1,0)))</f>
        <v>0</v>
      </c>
      <c r="AA9" s="35">
        <f>'Total Fuel Prices'!AA56*(1-INDEX(Tax_share,MATCH('Total Fuel Prices'!$A$47,tax_fuel_labels,0),MATCH(AA$1,'Tax_Share of Price'!$B$1:$AI$1,0)))</f>
        <v>0</v>
      </c>
      <c r="AB9" s="35">
        <f>'Total Fuel Prices'!AB56*(1-INDEX(Tax_share,MATCH('Total Fuel Prices'!$A$47,tax_fuel_labels,0),MATCH(AB$1,'Tax_Share of Price'!$B$1:$AI$1,0)))</f>
        <v>0</v>
      </c>
      <c r="AC9" s="35">
        <f>'Total Fuel Prices'!AC56*(1-INDEX(Tax_share,MATCH('Total Fuel Prices'!$A$47,tax_fuel_labels,0),MATCH(AC$1,'Tax_Share of Price'!$B$1:$AI$1,0)))</f>
        <v>0</v>
      </c>
      <c r="AD9" s="35">
        <f>'Total Fuel Prices'!AD56*(1-INDEX(Tax_share,MATCH('Total Fuel Prices'!$A$47,tax_fuel_labels,0),MATCH(AD$1,'Tax_Share of Price'!$B$1:$AI$1,0)))</f>
        <v>0</v>
      </c>
      <c r="AE9" s="35">
        <f>'Total Fuel Prices'!AE56*(1-INDEX(Tax_share,MATCH('Total Fuel Prices'!$A$47,tax_fuel_labels,0),MATCH(AE$1,'Tax_Share of Price'!$B$1:$AI$1,0)))</f>
        <v>0</v>
      </c>
      <c r="AF9" s="35">
        <f>'Total Fuel Prices'!AF56*(1-INDEX(Tax_share,MATCH('Total Fuel Prices'!$A$47,tax_fuel_labels,0),MATCH(AF$1,'Tax_Share of Price'!$B$1:$AI$1,0)))</f>
        <v>0</v>
      </c>
      <c r="AG9" s="35">
        <f>'Total Fuel Prices'!AG56*(1-INDEX(Tax_share,MATCH('Total Fuel Prices'!$A$47,tax_fuel_labels,0),MATCH(AG$1,'Tax_Share of Price'!$B$1:$AI$1,0)))</f>
        <v>0</v>
      </c>
      <c r="AH9" s="35">
        <f>'Total Fuel Prices'!AH56*(1-INDEX(Tax_share,MATCH('Total Fuel Prices'!$A$47,tax_fuel_labels,0),MATCH(AH$1,'Tax_Share of Price'!$B$1:$AI$1,0)))</f>
        <v>0</v>
      </c>
      <c r="AI9" s="35">
        <f>'Total Fuel Prices'!AI56*(1-INDEX(Tax_share,MATCH('Total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0.1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Prices'!B59*(1-INDEX(Tax_share,MATCH('Total Fuel Prices'!$A$57,tax_fuel_labels,0),MATCH(B$1,'Tax_Share of Price'!$B$1:$AI$1,0)))</f>
        <v>0</v>
      </c>
      <c r="C2" s="35">
        <f>'Total Fuel Prices'!C59*(1-INDEX(Tax_share,MATCH('Total Fuel Prices'!$A$57,tax_fuel_labels,0),MATCH(C$1,'Tax_Share of Price'!$B$1:$AI$1,0)))</f>
        <v>0</v>
      </c>
      <c r="D2" s="35">
        <f>'Total Fuel Prices'!D59*(1-INDEX(Tax_share,MATCH('Total Fuel Prices'!$A$57,tax_fuel_labels,0),MATCH(D$1,'Tax_Share of Price'!$B$1:$AI$1,0)))</f>
        <v>0</v>
      </c>
      <c r="E2" s="35">
        <f>'Total Fuel Prices'!E59*(1-INDEX(Tax_share,MATCH('Total Fuel Prices'!$A$57,tax_fuel_labels,0),MATCH(E$1,'Tax_Share of Price'!$B$1:$AI$1,0)))</f>
        <v>0</v>
      </c>
      <c r="F2" s="35">
        <f>'Total Fuel Prices'!F59*(1-INDEX(Tax_share,MATCH('Total Fuel Prices'!$A$57,tax_fuel_labels,0),MATCH(F$1,'Tax_Share of Price'!$B$1:$AI$1,0)))</f>
        <v>0</v>
      </c>
      <c r="G2" s="35">
        <f>'Total Fuel Prices'!G59*(1-INDEX(Tax_share,MATCH('Total Fuel Prices'!$A$57,tax_fuel_labels,0),MATCH(G$1,'Tax_Share of Price'!$B$1:$AI$1,0)))</f>
        <v>0</v>
      </c>
      <c r="H2" s="35">
        <f>'Total Fuel Prices'!H59*(1-INDEX(Tax_share,MATCH('Total Fuel Prices'!$A$57,tax_fuel_labels,0),MATCH(H$1,'Tax_Share of Price'!$B$1:$AI$1,0)))</f>
        <v>0</v>
      </c>
      <c r="I2" s="35">
        <f>'Total Fuel Prices'!I59*(1-INDEX(Tax_share,MATCH('Total Fuel Prices'!$A$57,tax_fuel_labels,0),MATCH(I$1,'Tax_Share of Price'!$B$1:$AI$1,0)))</f>
        <v>0</v>
      </c>
      <c r="J2" s="35">
        <f>'Total Fuel Prices'!J59*(1-INDEX(Tax_share,MATCH('Total Fuel Prices'!$A$57,tax_fuel_labels,0),MATCH(J$1,'Tax_Share of Price'!$B$1:$AI$1,0)))</f>
        <v>0</v>
      </c>
      <c r="K2" s="35">
        <f>'Total Fuel Prices'!K59*(1-INDEX(Tax_share,MATCH('Total Fuel Prices'!$A$57,tax_fuel_labels,0),MATCH(K$1,'Tax_Share of Price'!$B$1:$AI$1,0)))</f>
        <v>0</v>
      </c>
      <c r="L2" s="35">
        <f>'Total Fuel Prices'!L59*(1-INDEX(Tax_share,MATCH('Total Fuel Prices'!$A$57,tax_fuel_labels,0),MATCH(L$1,'Tax_Share of Price'!$B$1:$AI$1,0)))</f>
        <v>0</v>
      </c>
      <c r="M2" s="35">
        <f>'Total Fuel Prices'!M59*(1-INDEX(Tax_share,MATCH('Total Fuel Prices'!$A$57,tax_fuel_labels,0),MATCH(M$1,'Tax_Share of Price'!$B$1:$AI$1,0)))</f>
        <v>0</v>
      </c>
      <c r="N2" s="35">
        <f>'Total Fuel Prices'!N59*(1-INDEX(Tax_share,MATCH('Total Fuel Prices'!$A$57,tax_fuel_labels,0),MATCH(N$1,'Tax_Share of Price'!$B$1:$AI$1,0)))</f>
        <v>0</v>
      </c>
      <c r="O2" s="35">
        <f>'Total Fuel Prices'!O59*(1-INDEX(Tax_share,MATCH('Total Fuel Prices'!$A$57,tax_fuel_labels,0),MATCH(O$1,'Tax_Share of Price'!$B$1:$AI$1,0)))</f>
        <v>0</v>
      </c>
      <c r="P2" s="35">
        <f>'Total Fuel Prices'!P59*(1-INDEX(Tax_share,MATCH('Total Fuel Prices'!$A$57,tax_fuel_labels,0),MATCH(P$1,'Tax_Share of Price'!$B$1:$AI$1,0)))</f>
        <v>0</v>
      </c>
      <c r="Q2" s="35">
        <f>'Total Fuel Prices'!Q59*(1-INDEX(Tax_share,MATCH('Total Fuel Prices'!$A$57,tax_fuel_labels,0),MATCH(Q$1,'Tax_Share of Price'!$B$1:$AI$1,0)))</f>
        <v>0</v>
      </c>
      <c r="R2" s="35">
        <f>'Total Fuel Prices'!R59*(1-INDEX(Tax_share,MATCH('Total Fuel Prices'!$A$57,tax_fuel_labels,0),MATCH(R$1,'Tax_Share of Price'!$B$1:$AI$1,0)))</f>
        <v>0</v>
      </c>
      <c r="S2" s="35">
        <f>'Total Fuel Prices'!S59*(1-INDEX(Tax_share,MATCH('Total Fuel Prices'!$A$57,tax_fuel_labels,0),MATCH(S$1,'Tax_Share of Price'!$B$1:$AI$1,0)))</f>
        <v>0</v>
      </c>
      <c r="T2" s="35">
        <f>'Total Fuel Prices'!T59*(1-INDEX(Tax_share,MATCH('Total Fuel Prices'!$A$57,tax_fuel_labels,0),MATCH(T$1,'Tax_Share of Price'!$B$1:$AI$1,0)))</f>
        <v>0</v>
      </c>
      <c r="U2" s="35">
        <f>'Total Fuel Prices'!U59*(1-INDEX(Tax_share,MATCH('Total Fuel Prices'!$A$57,tax_fuel_labels,0),MATCH(U$1,'Tax_Share of Price'!$B$1:$AI$1,0)))</f>
        <v>0</v>
      </c>
      <c r="V2" s="35">
        <f>'Total Fuel Prices'!V59*(1-INDEX(Tax_share,MATCH('Total Fuel Prices'!$A$57,tax_fuel_labels,0),MATCH(V$1,'Tax_Share of Price'!$B$1:$AI$1,0)))</f>
        <v>0</v>
      </c>
      <c r="W2" s="35">
        <f>'Total Fuel Prices'!W59*(1-INDEX(Tax_share,MATCH('Total Fuel Prices'!$A$57,tax_fuel_labels,0),MATCH(W$1,'Tax_Share of Price'!$B$1:$AI$1,0)))</f>
        <v>0</v>
      </c>
      <c r="X2" s="35">
        <f>'Total Fuel Prices'!X59*(1-INDEX(Tax_share,MATCH('Total Fuel Prices'!$A$57,tax_fuel_labels,0),MATCH(X$1,'Tax_Share of Price'!$B$1:$AI$1,0)))</f>
        <v>0</v>
      </c>
      <c r="Y2" s="35">
        <f>'Total Fuel Prices'!Y59*(1-INDEX(Tax_share,MATCH('Total Fuel Prices'!$A$57,tax_fuel_labels,0),MATCH(Y$1,'Tax_Share of Price'!$B$1:$AI$1,0)))</f>
        <v>0</v>
      </c>
      <c r="Z2" s="35">
        <f>'Total Fuel Prices'!Z59*(1-INDEX(Tax_share,MATCH('Total Fuel Prices'!$A$57,tax_fuel_labels,0),MATCH(Z$1,'Tax_Share of Price'!$B$1:$AI$1,0)))</f>
        <v>0</v>
      </c>
      <c r="AA2" s="35">
        <f>'Total Fuel Prices'!AA59*(1-INDEX(Tax_share,MATCH('Total Fuel Prices'!$A$57,tax_fuel_labels,0),MATCH(AA$1,'Tax_Share of Price'!$B$1:$AI$1,0)))</f>
        <v>0</v>
      </c>
      <c r="AB2" s="35">
        <f>'Total Fuel Prices'!AB59*(1-INDEX(Tax_share,MATCH('Total Fuel Prices'!$A$57,tax_fuel_labels,0),MATCH(AB$1,'Tax_Share of Price'!$B$1:$AI$1,0)))</f>
        <v>0</v>
      </c>
      <c r="AC2" s="35">
        <f>'Total Fuel Prices'!AC59*(1-INDEX(Tax_share,MATCH('Total Fuel Prices'!$A$57,tax_fuel_labels,0),MATCH(AC$1,'Tax_Share of Price'!$B$1:$AI$1,0)))</f>
        <v>0</v>
      </c>
      <c r="AD2" s="35">
        <f>'Total Fuel Prices'!AD59*(1-INDEX(Tax_share,MATCH('Total Fuel Prices'!$A$57,tax_fuel_labels,0),MATCH(AD$1,'Tax_Share of Price'!$B$1:$AI$1,0)))</f>
        <v>0</v>
      </c>
      <c r="AE2" s="35">
        <f>'Total Fuel Prices'!AE59*(1-INDEX(Tax_share,MATCH('Total Fuel Prices'!$A$57,tax_fuel_labels,0),MATCH(AE$1,'Tax_Share of Price'!$B$1:$AI$1,0)))</f>
        <v>0</v>
      </c>
      <c r="AF2" s="35">
        <f>'Total Fuel Prices'!AF59*(1-INDEX(Tax_share,MATCH('Total Fuel Prices'!$A$57,tax_fuel_labels,0),MATCH(AF$1,'Tax_Share of Price'!$B$1:$AI$1,0)))</f>
        <v>0</v>
      </c>
      <c r="AG2" s="35">
        <f>'Total Fuel Prices'!AG59*(1-INDEX(Tax_share,MATCH('Total Fuel Prices'!$A$57,tax_fuel_labels,0),MATCH(AG$1,'Tax_Share of Price'!$B$1:$AI$1,0)))</f>
        <v>0</v>
      </c>
      <c r="AH2" s="35">
        <f>'Total Fuel Prices'!AH59*(1-INDEX(Tax_share,MATCH('Total Fuel Prices'!$A$57,tax_fuel_labels,0),MATCH(AH$1,'Tax_Share of Price'!$B$1:$AI$1,0)))</f>
        <v>0</v>
      </c>
      <c r="AI2" s="35">
        <f>'Total Fuel Prices'!AI59*(1-INDEX(Tax_share,MATCH('Total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Prices'!B60*(1-INDEX(Tax_share,MATCH('Total Fuel Prices'!$A$57,tax_fuel_labels,0),MATCH(B$1,'Tax_Share of Price'!$B$1:$AI$1,0)))</f>
        <v>0</v>
      </c>
      <c r="C3" s="35">
        <f>'Total Fuel Prices'!C60*(1-INDEX(Tax_share,MATCH('Total Fuel Prices'!$A$57,tax_fuel_labels,0),MATCH(C$1,'Tax_Share of Price'!$B$1:$AI$1,0)))</f>
        <v>0</v>
      </c>
      <c r="D3" s="35">
        <f>'Total Fuel Prices'!D60*(1-INDEX(Tax_share,MATCH('Total Fuel Prices'!$A$57,tax_fuel_labels,0),MATCH(D$1,'Tax_Share of Price'!$B$1:$AI$1,0)))</f>
        <v>0</v>
      </c>
      <c r="E3" s="35">
        <f>'Total Fuel Prices'!E60*(1-INDEX(Tax_share,MATCH('Total Fuel Prices'!$A$57,tax_fuel_labels,0),MATCH(E$1,'Tax_Share of Price'!$B$1:$AI$1,0)))</f>
        <v>0</v>
      </c>
      <c r="F3" s="35">
        <f>'Total Fuel Prices'!F60*(1-INDEX(Tax_share,MATCH('Total Fuel Prices'!$A$57,tax_fuel_labels,0),MATCH(F$1,'Tax_Share of Price'!$B$1:$AI$1,0)))</f>
        <v>0</v>
      </c>
      <c r="G3" s="35">
        <f>'Total Fuel Prices'!G60*(1-INDEX(Tax_share,MATCH('Total Fuel Prices'!$A$57,tax_fuel_labels,0),MATCH(G$1,'Tax_Share of Price'!$B$1:$AI$1,0)))</f>
        <v>0</v>
      </c>
      <c r="H3" s="35">
        <f>'Total Fuel Prices'!H60*(1-INDEX(Tax_share,MATCH('Total Fuel Prices'!$A$57,tax_fuel_labels,0),MATCH(H$1,'Tax_Share of Price'!$B$1:$AI$1,0)))</f>
        <v>0</v>
      </c>
      <c r="I3" s="35">
        <f>'Total Fuel Prices'!I60*(1-INDEX(Tax_share,MATCH('Total Fuel Prices'!$A$57,tax_fuel_labels,0),MATCH(I$1,'Tax_Share of Price'!$B$1:$AI$1,0)))</f>
        <v>0</v>
      </c>
      <c r="J3" s="35">
        <f>'Total Fuel Prices'!J60*(1-INDEX(Tax_share,MATCH('Total Fuel Prices'!$A$57,tax_fuel_labels,0),MATCH(J$1,'Tax_Share of Price'!$B$1:$AI$1,0)))</f>
        <v>0</v>
      </c>
      <c r="K3" s="35">
        <f>'Total Fuel Prices'!K60*(1-INDEX(Tax_share,MATCH('Total Fuel Prices'!$A$57,tax_fuel_labels,0),MATCH(K$1,'Tax_Share of Price'!$B$1:$AI$1,0)))</f>
        <v>0</v>
      </c>
      <c r="L3" s="35">
        <f>'Total Fuel Prices'!L60*(1-INDEX(Tax_share,MATCH('Total Fuel Prices'!$A$57,tax_fuel_labels,0),MATCH(L$1,'Tax_Share of Price'!$B$1:$AI$1,0)))</f>
        <v>0</v>
      </c>
      <c r="M3" s="35">
        <f>'Total Fuel Prices'!M60*(1-INDEX(Tax_share,MATCH('Total Fuel Prices'!$A$57,tax_fuel_labels,0),MATCH(M$1,'Tax_Share of Price'!$B$1:$AI$1,0)))</f>
        <v>0</v>
      </c>
      <c r="N3" s="35">
        <f>'Total Fuel Prices'!N60*(1-INDEX(Tax_share,MATCH('Total Fuel Prices'!$A$57,tax_fuel_labels,0),MATCH(N$1,'Tax_Share of Price'!$B$1:$AI$1,0)))</f>
        <v>0</v>
      </c>
      <c r="O3" s="35">
        <f>'Total Fuel Prices'!O60*(1-INDEX(Tax_share,MATCH('Total Fuel Prices'!$A$57,tax_fuel_labels,0),MATCH(O$1,'Tax_Share of Price'!$B$1:$AI$1,0)))</f>
        <v>0</v>
      </c>
      <c r="P3" s="35">
        <f>'Total Fuel Prices'!P60*(1-INDEX(Tax_share,MATCH('Total Fuel Prices'!$A$57,tax_fuel_labels,0),MATCH(P$1,'Tax_Share of Price'!$B$1:$AI$1,0)))</f>
        <v>0</v>
      </c>
      <c r="Q3" s="35">
        <f>'Total Fuel Prices'!Q60*(1-INDEX(Tax_share,MATCH('Total Fuel Prices'!$A$57,tax_fuel_labels,0),MATCH(Q$1,'Tax_Share of Price'!$B$1:$AI$1,0)))</f>
        <v>0</v>
      </c>
      <c r="R3" s="35">
        <f>'Total Fuel Prices'!R60*(1-INDEX(Tax_share,MATCH('Total Fuel Prices'!$A$57,tax_fuel_labels,0),MATCH(R$1,'Tax_Share of Price'!$B$1:$AI$1,0)))</f>
        <v>0</v>
      </c>
      <c r="S3" s="35">
        <f>'Total Fuel Prices'!S60*(1-INDEX(Tax_share,MATCH('Total Fuel Prices'!$A$57,tax_fuel_labels,0),MATCH(S$1,'Tax_Share of Price'!$B$1:$AI$1,0)))</f>
        <v>0</v>
      </c>
      <c r="T3" s="35">
        <f>'Total Fuel Prices'!T60*(1-INDEX(Tax_share,MATCH('Total Fuel Prices'!$A$57,tax_fuel_labels,0),MATCH(T$1,'Tax_Share of Price'!$B$1:$AI$1,0)))</f>
        <v>0</v>
      </c>
      <c r="U3" s="35">
        <f>'Total Fuel Prices'!U60*(1-INDEX(Tax_share,MATCH('Total Fuel Prices'!$A$57,tax_fuel_labels,0),MATCH(U$1,'Tax_Share of Price'!$B$1:$AI$1,0)))</f>
        <v>0</v>
      </c>
      <c r="V3" s="35">
        <f>'Total Fuel Prices'!V60*(1-INDEX(Tax_share,MATCH('Total Fuel Prices'!$A$57,tax_fuel_labels,0),MATCH(V$1,'Tax_Share of Price'!$B$1:$AI$1,0)))</f>
        <v>0</v>
      </c>
      <c r="W3" s="35">
        <f>'Total Fuel Prices'!W60*(1-INDEX(Tax_share,MATCH('Total Fuel Prices'!$A$57,tax_fuel_labels,0),MATCH(W$1,'Tax_Share of Price'!$B$1:$AI$1,0)))</f>
        <v>0</v>
      </c>
      <c r="X3" s="35">
        <f>'Total Fuel Prices'!X60*(1-INDEX(Tax_share,MATCH('Total Fuel Prices'!$A$57,tax_fuel_labels,0),MATCH(X$1,'Tax_Share of Price'!$B$1:$AI$1,0)))</f>
        <v>0</v>
      </c>
      <c r="Y3" s="35">
        <f>'Total Fuel Prices'!Y60*(1-INDEX(Tax_share,MATCH('Total Fuel Prices'!$A$57,tax_fuel_labels,0),MATCH(Y$1,'Tax_Share of Price'!$B$1:$AI$1,0)))</f>
        <v>0</v>
      </c>
      <c r="Z3" s="35">
        <f>'Total Fuel Prices'!Z60*(1-INDEX(Tax_share,MATCH('Total Fuel Prices'!$A$57,tax_fuel_labels,0),MATCH(Z$1,'Tax_Share of Price'!$B$1:$AI$1,0)))</f>
        <v>0</v>
      </c>
      <c r="AA3" s="35">
        <f>'Total Fuel Prices'!AA60*(1-INDEX(Tax_share,MATCH('Total Fuel Prices'!$A$57,tax_fuel_labels,0),MATCH(AA$1,'Tax_Share of Price'!$B$1:$AI$1,0)))</f>
        <v>0</v>
      </c>
      <c r="AB3" s="35">
        <f>'Total Fuel Prices'!AB60*(1-INDEX(Tax_share,MATCH('Total Fuel Prices'!$A$57,tax_fuel_labels,0),MATCH(AB$1,'Tax_Share of Price'!$B$1:$AI$1,0)))</f>
        <v>0</v>
      </c>
      <c r="AC3" s="35">
        <f>'Total Fuel Prices'!AC60*(1-INDEX(Tax_share,MATCH('Total Fuel Prices'!$A$57,tax_fuel_labels,0),MATCH(AC$1,'Tax_Share of Price'!$B$1:$AI$1,0)))</f>
        <v>0</v>
      </c>
      <c r="AD3" s="35">
        <f>'Total Fuel Prices'!AD60*(1-INDEX(Tax_share,MATCH('Total Fuel Prices'!$A$57,tax_fuel_labels,0),MATCH(AD$1,'Tax_Share of Price'!$B$1:$AI$1,0)))</f>
        <v>0</v>
      </c>
      <c r="AE3" s="35">
        <f>'Total Fuel Prices'!AE60*(1-INDEX(Tax_share,MATCH('Total Fuel Prices'!$A$57,tax_fuel_labels,0),MATCH(AE$1,'Tax_Share of Price'!$B$1:$AI$1,0)))</f>
        <v>0</v>
      </c>
      <c r="AF3" s="35">
        <f>'Total Fuel Prices'!AF60*(1-INDEX(Tax_share,MATCH('Total Fuel Prices'!$A$57,tax_fuel_labels,0),MATCH(AF$1,'Tax_Share of Price'!$B$1:$AI$1,0)))</f>
        <v>0</v>
      </c>
      <c r="AG3" s="35">
        <f>'Total Fuel Prices'!AG60*(1-INDEX(Tax_share,MATCH('Total Fuel Prices'!$A$57,tax_fuel_labels,0),MATCH(AG$1,'Tax_Share of Price'!$B$1:$AI$1,0)))</f>
        <v>0</v>
      </c>
      <c r="AH3" s="35">
        <f>'Total Fuel Prices'!AH60*(1-INDEX(Tax_share,MATCH('Total Fuel Prices'!$A$57,tax_fuel_labels,0),MATCH(AH$1,'Tax_Share of Price'!$B$1:$AI$1,0)))</f>
        <v>0</v>
      </c>
      <c r="AI3" s="35">
        <f>'Total Fuel Prices'!AI60*(1-INDEX(Tax_share,MATCH('Total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Prices'!B61*(1-INDEX(Tax_share,MATCH('Total Fuel Prices'!$A$57,tax_fuel_labels,0),MATCH(B$1,'Tax_Share of Price'!$B$1:$AI$1,0)))</f>
        <v>0</v>
      </c>
      <c r="C4" s="35">
        <f>'Total Fuel Prices'!C61*(1-INDEX(Tax_share,MATCH('Total Fuel Prices'!$A$57,tax_fuel_labels,0),MATCH(C$1,'Tax_Share of Price'!$B$1:$AI$1,0)))</f>
        <v>0</v>
      </c>
      <c r="D4" s="35">
        <f>'Total Fuel Prices'!D61*(1-INDEX(Tax_share,MATCH('Total Fuel Prices'!$A$57,tax_fuel_labels,0),MATCH(D$1,'Tax_Share of Price'!$B$1:$AI$1,0)))</f>
        <v>0</v>
      </c>
      <c r="E4" s="35">
        <f>'Total Fuel Prices'!E61*(1-INDEX(Tax_share,MATCH('Total Fuel Prices'!$A$57,tax_fuel_labels,0),MATCH(E$1,'Tax_Share of Price'!$B$1:$AI$1,0)))</f>
        <v>0</v>
      </c>
      <c r="F4" s="35">
        <f>'Total Fuel Prices'!F61*(1-INDEX(Tax_share,MATCH('Total Fuel Prices'!$A$57,tax_fuel_labels,0),MATCH(F$1,'Tax_Share of Price'!$B$1:$AI$1,0)))</f>
        <v>0</v>
      </c>
      <c r="G4" s="35">
        <f>'Total Fuel Prices'!G61*(1-INDEX(Tax_share,MATCH('Total Fuel Prices'!$A$57,tax_fuel_labels,0),MATCH(G$1,'Tax_Share of Price'!$B$1:$AI$1,0)))</f>
        <v>0</v>
      </c>
      <c r="H4" s="35">
        <f>'Total Fuel Prices'!H61*(1-INDEX(Tax_share,MATCH('Total Fuel Prices'!$A$57,tax_fuel_labels,0),MATCH(H$1,'Tax_Share of Price'!$B$1:$AI$1,0)))</f>
        <v>0</v>
      </c>
      <c r="I4" s="35">
        <f>'Total Fuel Prices'!I61*(1-INDEX(Tax_share,MATCH('Total Fuel Prices'!$A$57,tax_fuel_labels,0),MATCH(I$1,'Tax_Share of Price'!$B$1:$AI$1,0)))</f>
        <v>0</v>
      </c>
      <c r="J4" s="35">
        <f>'Total Fuel Prices'!J61*(1-INDEX(Tax_share,MATCH('Total Fuel Prices'!$A$57,tax_fuel_labels,0),MATCH(J$1,'Tax_Share of Price'!$B$1:$AI$1,0)))</f>
        <v>0</v>
      </c>
      <c r="K4" s="35">
        <f>'Total Fuel Prices'!K61*(1-INDEX(Tax_share,MATCH('Total Fuel Prices'!$A$57,tax_fuel_labels,0),MATCH(K$1,'Tax_Share of Price'!$B$1:$AI$1,0)))</f>
        <v>0</v>
      </c>
      <c r="L4" s="35">
        <f>'Total Fuel Prices'!L61*(1-INDEX(Tax_share,MATCH('Total Fuel Prices'!$A$57,tax_fuel_labels,0),MATCH(L$1,'Tax_Share of Price'!$B$1:$AI$1,0)))</f>
        <v>0</v>
      </c>
      <c r="M4" s="35">
        <f>'Total Fuel Prices'!M61*(1-INDEX(Tax_share,MATCH('Total Fuel Prices'!$A$57,tax_fuel_labels,0),MATCH(M$1,'Tax_Share of Price'!$B$1:$AI$1,0)))</f>
        <v>0</v>
      </c>
      <c r="N4" s="35">
        <f>'Total Fuel Prices'!N61*(1-INDEX(Tax_share,MATCH('Total Fuel Prices'!$A$57,tax_fuel_labels,0),MATCH(N$1,'Tax_Share of Price'!$B$1:$AI$1,0)))</f>
        <v>0</v>
      </c>
      <c r="O4" s="35">
        <f>'Total Fuel Prices'!O61*(1-INDEX(Tax_share,MATCH('Total Fuel Prices'!$A$57,tax_fuel_labels,0),MATCH(O$1,'Tax_Share of Price'!$B$1:$AI$1,0)))</f>
        <v>0</v>
      </c>
      <c r="P4" s="35">
        <f>'Total Fuel Prices'!P61*(1-INDEX(Tax_share,MATCH('Total Fuel Prices'!$A$57,tax_fuel_labels,0),MATCH(P$1,'Tax_Share of Price'!$B$1:$AI$1,0)))</f>
        <v>0</v>
      </c>
      <c r="Q4" s="35">
        <f>'Total Fuel Prices'!Q61*(1-INDEX(Tax_share,MATCH('Total Fuel Prices'!$A$57,tax_fuel_labels,0),MATCH(Q$1,'Tax_Share of Price'!$B$1:$AI$1,0)))</f>
        <v>0</v>
      </c>
      <c r="R4" s="35">
        <f>'Total Fuel Prices'!R61*(1-INDEX(Tax_share,MATCH('Total Fuel Prices'!$A$57,tax_fuel_labels,0),MATCH(R$1,'Tax_Share of Price'!$B$1:$AI$1,0)))</f>
        <v>0</v>
      </c>
      <c r="S4" s="35">
        <f>'Total Fuel Prices'!S61*(1-INDEX(Tax_share,MATCH('Total Fuel Prices'!$A$57,tax_fuel_labels,0),MATCH(S$1,'Tax_Share of Price'!$B$1:$AI$1,0)))</f>
        <v>0</v>
      </c>
      <c r="T4" s="35">
        <f>'Total Fuel Prices'!T61*(1-INDEX(Tax_share,MATCH('Total Fuel Prices'!$A$57,tax_fuel_labels,0),MATCH(T$1,'Tax_Share of Price'!$B$1:$AI$1,0)))</f>
        <v>0</v>
      </c>
      <c r="U4" s="35">
        <f>'Total Fuel Prices'!U61*(1-INDEX(Tax_share,MATCH('Total Fuel Prices'!$A$57,tax_fuel_labels,0),MATCH(U$1,'Tax_Share of Price'!$B$1:$AI$1,0)))</f>
        <v>0</v>
      </c>
      <c r="V4" s="35">
        <f>'Total Fuel Prices'!V61*(1-INDEX(Tax_share,MATCH('Total Fuel Prices'!$A$57,tax_fuel_labels,0),MATCH(V$1,'Tax_Share of Price'!$B$1:$AI$1,0)))</f>
        <v>0</v>
      </c>
      <c r="W4" s="35">
        <f>'Total Fuel Prices'!W61*(1-INDEX(Tax_share,MATCH('Total Fuel Prices'!$A$57,tax_fuel_labels,0),MATCH(W$1,'Tax_Share of Price'!$B$1:$AI$1,0)))</f>
        <v>0</v>
      </c>
      <c r="X4" s="35">
        <f>'Total Fuel Prices'!X61*(1-INDEX(Tax_share,MATCH('Total Fuel Prices'!$A$57,tax_fuel_labels,0),MATCH(X$1,'Tax_Share of Price'!$B$1:$AI$1,0)))</f>
        <v>0</v>
      </c>
      <c r="Y4" s="35">
        <f>'Total Fuel Prices'!Y61*(1-INDEX(Tax_share,MATCH('Total Fuel Prices'!$A$57,tax_fuel_labels,0),MATCH(Y$1,'Tax_Share of Price'!$B$1:$AI$1,0)))</f>
        <v>0</v>
      </c>
      <c r="Z4" s="35">
        <f>'Total Fuel Prices'!Z61*(1-INDEX(Tax_share,MATCH('Total Fuel Prices'!$A$57,tax_fuel_labels,0),MATCH(Z$1,'Tax_Share of Price'!$B$1:$AI$1,0)))</f>
        <v>0</v>
      </c>
      <c r="AA4" s="35">
        <f>'Total Fuel Prices'!AA61*(1-INDEX(Tax_share,MATCH('Total Fuel Prices'!$A$57,tax_fuel_labels,0),MATCH(AA$1,'Tax_Share of Price'!$B$1:$AI$1,0)))</f>
        <v>0</v>
      </c>
      <c r="AB4" s="35">
        <f>'Total Fuel Prices'!AB61*(1-INDEX(Tax_share,MATCH('Total Fuel Prices'!$A$57,tax_fuel_labels,0),MATCH(AB$1,'Tax_Share of Price'!$B$1:$AI$1,0)))</f>
        <v>0</v>
      </c>
      <c r="AC4" s="35">
        <f>'Total Fuel Prices'!AC61*(1-INDEX(Tax_share,MATCH('Total Fuel Prices'!$A$57,tax_fuel_labels,0),MATCH(AC$1,'Tax_Share of Price'!$B$1:$AI$1,0)))</f>
        <v>0</v>
      </c>
      <c r="AD4" s="35">
        <f>'Total Fuel Prices'!AD61*(1-INDEX(Tax_share,MATCH('Total Fuel Prices'!$A$57,tax_fuel_labels,0),MATCH(AD$1,'Tax_Share of Price'!$B$1:$AI$1,0)))</f>
        <v>0</v>
      </c>
      <c r="AE4" s="35">
        <f>'Total Fuel Prices'!AE61*(1-INDEX(Tax_share,MATCH('Total Fuel Prices'!$A$57,tax_fuel_labels,0),MATCH(AE$1,'Tax_Share of Price'!$B$1:$AI$1,0)))</f>
        <v>0</v>
      </c>
      <c r="AF4" s="35">
        <f>'Total Fuel Prices'!AF61*(1-INDEX(Tax_share,MATCH('Total Fuel Prices'!$A$57,tax_fuel_labels,0),MATCH(AF$1,'Tax_Share of Price'!$B$1:$AI$1,0)))</f>
        <v>0</v>
      </c>
      <c r="AG4" s="35">
        <f>'Total Fuel Prices'!AG61*(1-INDEX(Tax_share,MATCH('Total Fuel Prices'!$A$57,tax_fuel_labels,0),MATCH(AG$1,'Tax_Share of Price'!$B$1:$AI$1,0)))</f>
        <v>0</v>
      </c>
      <c r="AH4" s="35">
        <f>'Total Fuel Prices'!AH61*(1-INDEX(Tax_share,MATCH('Total Fuel Prices'!$A$57,tax_fuel_labels,0),MATCH(AH$1,'Tax_Share of Price'!$B$1:$AI$1,0)))</f>
        <v>0</v>
      </c>
      <c r="AI4" s="35">
        <f>'Total Fuel Prices'!AI61*(1-INDEX(Tax_share,MATCH('Total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Prices'!B62*(1-INDEX(Tax_share,MATCH('Total Fuel Prices'!$A$57,tax_fuel_labels,0),MATCH(B$1,'Tax_Share of Price'!$B$1:$AI$1,0)))</f>
        <v>0</v>
      </c>
      <c r="C5" s="35">
        <f>'Total Fuel Prices'!C62*(1-INDEX(Tax_share,MATCH('Total Fuel Prices'!$A$57,tax_fuel_labels,0),MATCH(C$1,'Tax_Share of Price'!$B$1:$AI$1,0)))</f>
        <v>0</v>
      </c>
      <c r="D5" s="35">
        <f>'Total Fuel Prices'!D62*(1-INDEX(Tax_share,MATCH('Total Fuel Prices'!$A$57,tax_fuel_labels,0),MATCH(D$1,'Tax_Share of Price'!$B$1:$AI$1,0)))</f>
        <v>0</v>
      </c>
      <c r="E5" s="35">
        <f>'Total Fuel Prices'!E62*(1-INDEX(Tax_share,MATCH('Total Fuel Prices'!$A$57,tax_fuel_labels,0),MATCH(E$1,'Tax_Share of Price'!$B$1:$AI$1,0)))</f>
        <v>0</v>
      </c>
      <c r="F5" s="35">
        <f>'Total Fuel Prices'!F62*(1-INDEX(Tax_share,MATCH('Total Fuel Prices'!$A$57,tax_fuel_labels,0),MATCH(F$1,'Tax_Share of Price'!$B$1:$AI$1,0)))</f>
        <v>0</v>
      </c>
      <c r="G5" s="35">
        <f>'Total Fuel Prices'!G62*(1-INDEX(Tax_share,MATCH('Total Fuel Prices'!$A$57,tax_fuel_labels,0),MATCH(G$1,'Tax_Share of Price'!$B$1:$AI$1,0)))</f>
        <v>0</v>
      </c>
      <c r="H5" s="35">
        <f>'Total Fuel Prices'!H62*(1-INDEX(Tax_share,MATCH('Total Fuel Prices'!$A$57,tax_fuel_labels,0),MATCH(H$1,'Tax_Share of Price'!$B$1:$AI$1,0)))</f>
        <v>0</v>
      </c>
      <c r="I5" s="35">
        <f>'Total Fuel Prices'!I62*(1-INDEX(Tax_share,MATCH('Total Fuel Prices'!$A$57,tax_fuel_labels,0),MATCH(I$1,'Tax_Share of Price'!$B$1:$AI$1,0)))</f>
        <v>0</v>
      </c>
      <c r="J5" s="35">
        <f>'Total Fuel Prices'!J62*(1-INDEX(Tax_share,MATCH('Total Fuel Prices'!$A$57,tax_fuel_labels,0),MATCH(J$1,'Tax_Share of Price'!$B$1:$AI$1,0)))</f>
        <v>0</v>
      </c>
      <c r="K5" s="35">
        <f>'Total Fuel Prices'!K62*(1-INDEX(Tax_share,MATCH('Total Fuel Prices'!$A$57,tax_fuel_labels,0),MATCH(K$1,'Tax_Share of Price'!$B$1:$AI$1,0)))</f>
        <v>0</v>
      </c>
      <c r="L5" s="35">
        <f>'Total Fuel Prices'!L62*(1-INDEX(Tax_share,MATCH('Total Fuel Prices'!$A$57,tax_fuel_labels,0),MATCH(L$1,'Tax_Share of Price'!$B$1:$AI$1,0)))</f>
        <v>0</v>
      </c>
      <c r="M5" s="35">
        <f>'Total Fuel Prices'!M62*(1-INDEX(Tax_share,MATCH('Total Fuel Prices'!$A$57,tax_fuel_labels,0),MATCH(M$1,'Tax_Share of Price'!$B$1:$AI$1,0)))</f>
        <v>0</v>
      </c>
      <c r="N5" s="35">
        <f>'Total Fuel Prices'!N62*(1-INDEX(Tax_share,MATCH('Total Fuel Prices'!$A$57,tax_fuel_labels,0),MATCH(N$1,'Tax_Share of Price'!$B$1:$AI$1,0)))</f>
        <v>0</v>
      </c>
      <c r="O5" s="35">
        <f>'Total Fuel Prices'!O62*(1-INDEX(Tax_share,MATCH('Total Fuel Prices'!$A$57,tax_fuel_labels,0),MATCH(O$1,'Tax_Share of Price'!$B$1:$AI$1,0)))</f>
        <v>0</v>
      </c>
      <c r="P5" s="35">
        <f>'Total Fuel Prices'!P62*(1-INDEX(Tax_share,MATCH('Total Fuel Prices'!$A$57,tax_fuel_labels,0),MATCH(P$1,'Tax_Share of Price'!$B$1:$AI$1,0)))</f>
        <v>0</v>
      </c>
      <c r="Q5" s="35">
        <f>'Total Fuel Prices'!Q62*(1-INDEX(Tax_share,MATCH('Total Fuel Prices'!$A$57,tax_fuel_labels,0),MATCH(Q$1,'Tax_Share of Price'!$B$1:$AI$1,0)))</f>
        <v>0</v>
      </c>
      <c r="R5" s="35">
        <f>'Total Fuel Prices'!R62*(1-INDEX(Tax_share,MATCH('Total Fuel Prices'!$A$57,tax_fuel_labels,0),MATCH(R$1,'Tax_Share of Price'!$B$1:$AI$1,0)))</f>
        <v>0</v>
      </c>
      <c r="S5" s="35">
        <f>'Total Fuel Prices'!S62*(1-INDEX(Tax_share,MATCH('Total Fuel Prices'!$A$57,tax_fuel_labels,0),MATCH(S$1,'Tax_Share of Price'!$B$1:$AI$1,0)))</f>
        <v>0</v>
      </c>
      <c r="T5" s="35">
        <f>'Total Fuel Prices'!T62*(1-INDEX(Tax_share,MATCH('Total Fuel Prices'!$A$57,tax_fuel_labels,0),MATCH(T$1,'Tax_Share of Price'!$B$1:$AI$1,0)))</f>
        <v>0</v>
      </c>
      <c r="U5" s="35">
        <f>'Total Fuel Prices'!U62*(1-INDEX(Tax_share,MATCH('Total Fuel Prices'!$A$57,tax_fuel_labels,0),MATCH(U$1,'Tax_Share of Price'!$B$1:$AI$1,0)))</f>
        <v>0</v>
      </c>
      <c r="V5" s="35">
        <f>'Total Fuel Prices'!V62*(1-INDEX(Tax_share,MATCH('Total Fuel Prices'!$A$57,tax_fuel_labels,0),MATCH(V$1,'Tax_Share of Price'!$B$1:$AI$1,0)))</f>
        <v>0</v>
      </c>
      <c r="W5" s="35">
        <f>'Total Fuel Prices'!W62*(1-INDEX(Tax_share,MATCH('Total Fuel Prices'!$A$57,tax_fuel_labels,0),MATCH(W$1,'Tax_Share of Price'!$B$1:$AI$1,0)))</f>
        <v>0</v>
      </c>
      <c r="X5" s="35">
        <f>'Total Fuel Prices'!X62*(1-INDEX(Tax_share,MATCH('Total Fuel Prices'!$A$57,tax_fuel_labels,0),MATCH(X$1,'Tax_Share of Price'!$B$1:$AI$1,0)))</f>
        <v>0</v>
      </c>
      <c r="Y5" s="35">
        <f>'Total Fuel Prices'!Y62*(1-INDEX(Tax_share,MATCH('Total Fuel Prices'!$A$57,tax_fuel_labels,0),MATCH(Y$1,'Tax_Share of Price'!$B$1:$AI$1,0)))</f>
        <v>0</v>
      </c>
      <c r="Z5" s="35">
        <f>'Total Fuel Prices'!Z62*(1-INDEX(Tax_share,MATCH('Total Fuel Prices'!$A$57,tax_fuel_labels,0),MATCH(Z$1,'Tax_Share of Price'!$B$1:$AI$1,0)))</f>
        <v>0</v>
      </c>
      <c r="AA5" s="35">
        <f>'Total Fuel Prices'!AA62*(1-INDEX(Tax_share,MATCH('Total Fuel Prices'!$A$57,tax_fuel_labels,0),MATCH(AA$1,'Tax_Share of Price'!$B$1:$AI$1,0)))</f>
        <v>0</v>
      </c>
      <c r="AB5" s="35">
        <f>'Total Fuel Prices'!AB62*(1-INDEX(Tax_share,MATCH('Total Fuel Prices'!$A$57,tax_fuel_labels,0),MATCH(AB$1,'Tax_Share of Price'!$B$1:$AI$1,0)))</f>
        <v>0</v>
      </c>
      <c r="AC5" s="35">
        <f>'Total Fuel Prices'!AC62*(1-INDEX(Tax_share,MATCH('Total Fuel Prices'!$A$57,tax_fuel_labels,0),MATCH(AC$1,'Tax_Share of Price'!$B$1:$AI$1,0)))</f>
        <v>0</v>
      </c>
      <c r="AD5" s="35">
        <f>'Total Fuel Prices'!AD62*(1-INDEX(Tax_share,MATCH('Total Fuel Prices'!$A$57,tax_fuel_labels,0),MATCH(AD$1,'Tax_Share of Price'!$B$1:$AI$1,0)))</f>
        <v>0</v>
      </c>
      <c r="AE5" s="35">
        <f>'Total Fuel Prices'!AE62*(1-INDEX(Tax_share,MATCH('Total Fuel Prices'!$A$57,tax_fuel_labels,0),MATCH(AE$1,'Tax_Share of Price'!$B$1:$AI$1,0)))</f>
        <v>0</v>
      </c>
      <c r="AF5" s="35">
        <f>'Total Fuel Prices'!AF62*(1-INDEX(Tax_share,MATCH('Total Fuel Prices'!$A$57,tax_fuel_labels,0),MATCH(AF$1,'Tax_Share of Price'!$B$1:$AI$1,0)))</f>
        <v>0</v>
      </c>
      <c r="AG5" s="35">
        <f>'Total Fuel Prices'!AG62*(1-INDEX(Tax_share,MATCH('Total Fuel Prices'!$A$57,tax_fuel_labels,0),MATCH(AG$1,'Tax_Share of Price'!$B$1:$AI$1,0)))</f>
        <v>0</v>
      </c>
      <c r="AH5" s="35">
        <f>'Total Fuel Prices'!AH62*(1-INDEX(Tax_share,MATCH('Total Fuel Prices'!$A$57,tax_fuel_labels,0),MATCH(AH$1,'Tax_Share of Price'!$B$1:$AI$1,0)))</f>
        <v>0</v>
      </c>
      <c r="AI5" s="35">
        <f>'Total Fuel Prices'!AI62*(1-INDEX(Tax_share,MATCH('Total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Prices'!B63*(1-INDEX(Tax_share,MATCH('Total Fuel Prices'!$A$57,tax_fuel_labels,0),MATCH(B$1,'Tax_Share of Price'!$B$1:$AI$1,0)))</f>
        <v>0</v>
      </c>
      <c r="C6" s="35">
        <f>'Total Fuel Prices'!C63*(1-INDEX(Tax_share,MATCH('Total Fuel Prices'!$A$57,tax_fuel_labels,0),MATCH(C$1,'Tax_Share of Price'!$B$1:$AI$1,0)))</f>
        <v>0</v>
      </c>
      <c r="D6" s="35">
        <f>'Total Fuel Prices'!D63*(1-INDEX(Tax_share,MATCH('Total Fuel Prices'!$A$57,tax_fuel_labels,0),MATCH(D$1,'Tax_Share of Price'!$B$1:$AI$1,0)))</f>
        <v>0</v>
      </c>
      <c r="E6" s="35">
        <f>'Total Fuel Prices'!E63*(1-INDEX(Tax_share,MATCH('Total Fuel Prices'!$A$57,tax_fuel_labels,0),MATCH(E$1,'Tax_Share of Price'!$B$1:$AI$1,0)))</f>
        <v>0</v>
      </c>
      <c r="F6" s="35">
        <f>'Total Fuel Prices'!F63*(1-INDEX(Tax_share,MATCH('Total Fuel Prices'!$A$57,tax_fuel_labels,0),MATCH(F$1,'Tax_Share of Price'!$B$1:$AI$1,0)))</f>
        <v>0</v>
      </c>
      <c r="G6" s="35">
        <f>'Total Fuel Prices'!G63*(1-INDEX(Tax_share,MATCH('Total Fuel Prices'!$A$57,tax_fuel_labels,0),MATCH(G$1,'Tax_Share of Price'!$B$1:$AI$1,0)))</f>
        <v>0</v>
      </c>
      <c r="H6" s="35">
        <f>'Total Fuel Prices'!H63*(1-INDEX(Tax_share,MATCH('Total Fuel Prices'!$A$57,tax_fuel_labels,0),MATCH(H$1,'Tax_Share of Price'!$B$1:$AI$1,0)))</f>
        <v>0</v>
      </c>
      <c r="I6" s="35">
        <f>'Total Fuel Prices'!I63*(1-INDEX(Tax_share,MATCH('Total Fuel Prices'!$A$57,tax_fuel_labels,0),MATCH(I$1,'Tax_Share of Price'!$B$1:$AI$1,0)))</f>
        <v>0</v>
      </c>
      <c r="J6" s="35">
        <f>'Total Fuel Prices'!J63*(1-INDEX(Tax_share,MATCH('Total Fuel Prices'!$A$57,tax_fuel_labels,0),MATCH(J$1,'Tax_Share of Price'!$B$1:$AI$1,0)))</f>
        <v>0</v>
      </c>
      <c r="K6" s="35">
        <f>'Total Fuel Prices'!K63*(1-INDEX(Tax_share,MATCH('Total Fuel Prices'!$A$57,tax_fuel_labels,0),MATCH(K$1,'Tax_Share of Price'!$B$1:$AI$1,0)))</f>
        <v>0</v>
      </c>
      <c r="L6" s="35">
        <f>'Total Fuel Prices'!L63*(1-INDEX(Tax_share,MATCH('Total Fuel Prices'!$A$57,tax_fuel_labels,0),MATCH(L$1,'Tax_Share of Price'!$B$1:$AI$1,0)))</f>
        <v>0</v>
      </c>
      <c r="M6" s="35">
        <f>'Total Fuel Prices'!M63*(1-INDEX(Tax_share,MATCH('Total Fuel Prices'!$A$57,tax_fuel_labels,0),MATCH(M$1,'Tax_Share of Price'!$B$1:$AI$1,0)))</f>
        <v>0</v>
      </c>
      <c r="N6" s="35">
        <f>'Total Fuel Prices'!N63*(1-INDEX(Tax_share,MATCH('Total Fuel Prices'!$A$57,tax_fuel_labels,0),MATCH(N$1,'Tax_Share of Price'!$B$1:$AI$1,0)))</f>
        <v>0</v>
      </c>
      <c r="O6" s="35">
        <f>'Total Fuel Prices'!O63*(1-INDEX(Tax_share,MATCH('Total Fuel Prices'!$A$57,tax_fuel_labels,0),MATCH(O$1,'Tax_Share of Price'!$B$1:$AI$1,0)))</f>
        <v>0</v>
      </c>
      <c r="P6" s="35">
        <f>'Total Fuel Prices'!P63*(1-INDEX(Tax_share,MATCH('Total Fuel Prices'!$A$57,tax_fuel_labels,0),MATCH(P$1,'Tax_Share of Price'!$B$1:$AI$1,0)))</f>
        <v>0</v>
      </c>
      <c r="Q6" s="35">
        <f>'Total Fuel Prices'!Q63*(1-INDEX(Tax_share,MATCH('Total Fuel Prices'!$A$57,tax_fuel_labels,0),MATCH(Q$1,'Tax_Share of Price'!$B$1:$AI$1,0)))</f>
        <v>0</v>
      </c>
      <c r="R6" s="35">
        <f>'Total Fuel Prices'!R63*(1-INDEX(Tax_share,MATCH('Total Fuel Prices'!$A$57,tax_fuel_labels,0),MATCH(R$1,'Tax_Share of Price'!$B$1:$AI$1,0)))</f>
        <v>0</v>
      </c>
      <c r="S6" s="35">
        <f>'Total Fuel Prices'!S63*(1-INDEX(Tax_share,MATCH('Total Fuel Prices'!$A$57,tax_fuel_labels,0),MATCH(S$1,'Tax_Share of Price'!$B$1:$AI$1,0)))</f>
        <v>0</v>
      </c>
      <c r="T6" s="35">
        <f>'Total Fuel Prices'!T63*(1-INDEX(Tax_share,MATCH('Total Fuel Prices'!$A$57,tax_fuel_labels,0),MATCH(T$1,'Tax_Share of Price'!$B$1:$AI$1,0)))</f>
        <v>0</v>
      </c>
      <c r="U6" s="35">
        <f>'Total Fuel Prices'!U63*(1-INDEX(Tax_share,MATCH('Total Fuel Prices'!$A$57,tax_fuel_labels,0),MATCH(U$1,'Tax_Share of Price'!$B$1:$AI$1,0)))</f>
        <v>0</v>
      </c>
      <c r="V6" s="35">
        <f>'Total Fuel Prices'!V63*(1-INDEX(Tax_share,MATCH('Total Fuel Prices'!$A$57,tax_fuel_labels,0),MATCH(V$1,'Tax_Share of Price'!$B$1:$AI$1,0)))</f>
        <v>0</v>
      </c>
      <c r="W6" s="35">
        <f>'Total Fuel Prices'!W63*(1-INDEX(Tax_share,MATCH('Total Fuel Prices'!$A$57,tax_fuel_labels,0),MATCH(W$1,'Tax_Share of Price'!$B$1:$AI$1,0)))</f>
        <v>0</v>
      </c>
      <c r="X6" s="35">
        <f>'Total Fuel Prices'!X63*(1-INDEX(Tax_share,MATCH('Total Fuel Prices'!$A$57,tax_fuel_labels,0),MATCH(X$1,'Tax_Share of Price'!$B$1:$AI$1,0)))</f>
        <v>0</v>
      </c>
      <c r="Y6" s="35">
        <f>'Total Fuel Prices'!Y63*(1-INDEX(Tax_share,MATCH('Total Fuel Prices'!$A$57,tax_fuel_labels,0),MATCH(Y$1,'Tax_Share of Price'!$B$1:$AI$1,0)))</f>
        <v>0</v>
      </c>
      <c r="Z6" s="35">
        <f>'Total Fuel Prices'!Z63*(1-INDEX(Tax_share,MATCH('Total Fuel Prices'!$A$57,tax_fuel_labels,0),MATCH(Z$1,'Tax_Share of Price'!$B$1:$AI$1,0)))</f>
        <v>0</v>
      </c>
      <c r="AA6" s="35">
        <f>'Total Fuel Prices'!AA63*(1-INDEX(Tax_share,MATCH('Total Fuel Prices'!$A$57,tax_fuel_labels,0),MATCH(AA$1,'Tax_Share of Price'!$B$1:$AI$1,0)))</f>
        <v>0</v>
      </c>
      <c r="AB6" s="35">
        <f>'Total Fuel Prices'!AB63*(1-INDEX(Tax_share,MATCH('Total Fuel Prices'!$A$57,tax_fuel_labels,0),MATCH(AB$1,'Tax_Share of Price'!$B$1:$AI$1,0)))</f>
        <v>0</v>
      </c>
      <c r="AC6" s="35">
        <f>'Total Fuel Prices'!AC63*(1-INDEX(Tax_share,MATCH('Total Fuel Prices'!$A$57,tax_fuel_labels,0),MATCH(AC$1,'Tax_Share of Price'!$B$1:$AI$1,0)))</f>
        <v>0</v>
      </c>
      <c r="AD6" s="35">
        <f>'Total Fuel Prices'!AD63*(1-INDEX(Tax_share,MATCH('Total Fuel Prices'!$A$57,tax_fuel_labels,0),MATCH(AD$1,'Tax_Share of Price'!$B$1:$AI$1,0)))</f>
        <v>0</v>
      </c>
      <c r="AE6" s="35">
        <f>'Total Fuel Prices'!AE63*(1-INDEX(Tax_share,MATCH('Total Fuel Prices'!$A$57,tax_fuel_labels,0),MATCH(AE$1,'Tax_Share of Price'!$B$1:$AI$1,0)))</f>
        <v>0</v>
      </c>
      <c r="AF6" s="35">
        <f>'Total Fuel Prices'!AF63*(1-INDEX(Tax_share,MATCH('Total Fuel Prices'!$A$57,tax_fuel_labels,0),MATCH(AF$1,'Tax_Share of Price'!$B$1:$AI$1,0)))</f>
        <v>0</v>
      </c>
      <c r="AG6" s="35">
        <f>'Total Fuel Prices'!AG63*(1-INDEX(Tax_share,MATCH('Total Fuel Prices'!$A$57,tax_fuel_labels,0),MATCH(AG$1,'Tax_Share of Price'!$B$1:$AI$1,0)))</f>
        <v>0</v>
      </c>
      <c r="AH6" s="35">
        <f>'Total Fuel Prices'!AH63*(1-INDEX(Tax_share,MATCH('Total Fuel Prices'!$A$57,tax_fuel_labels,0),MATCH(AH$1,'Tax_Share of Price'!$B$1:$AI$1,0)))</f>
        <v>0</v>
      </c>
      <c r="AI6" s="35">
        <f>'Total Fuel Prices'!AI63*(1-INDEX(Tax_share,MATCH('Total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Prices'!B64*(1-INDEX(Tax_share,MATCH('Total Fuel Prices'!$A$57,tax_fuel_labels,0),MATCH(B$1,'Tax_Share of Price'!$B$1:$AI$1,0)))</f>
        <v>0</v>
      </c>
      <c r="C7" s="35">
        <f>'Total Fuel Prices'!C64*(1-INDEX(Tax_share,MATCH('Total Fuel Prices'!$A$57,tax_fuel_labels,0),MATCH(C$1,'Tax_Share of Price'!$B$1:$AI$1,0)))</f>
        <v>0</v>
      </c>
      <c r="D7" s="35">
        <f>'Total Fuel Prices'!D64*(1-INDEX(Tax_share,MATCH('Total Fuel Prices'!$A$57,tax_fuel_labels,0),MATCH(D$1,'Tax_Share of Price'!$B$1:$AI$1,0)))</f>
        <v>0</v>
      </c>
      <c r="E7" s="35">
        <f>'Total Fuel Prices'!E64*(1-INDEX(Tax_share,MATCH('Total Fuel Prices'!$A$57,tax_fuel_labels,0),MATCH(E$1,'Tax_Share of Price'!$B$1:$AI$1,0)))</f>
        <v>0</v>
      </c>
      <c r="F7" s="35">
        <f>'Total Fuel Prices'!F64*(1-INDEX(Tax_share,MATCH('Total Fuel Prices'!$A$57,tax_fuel_labels,0),MATCH(F$1,'Tax_Share of Price'!$B$1:$AI$1,0)))</f>
        <v>0</v>
      </c>
      <c r="G7" s="35">
        <f>'Total Fuel Prices'!G64*(1-INDEX(Tax_share,MATCH('Total Fuel Prices'!$A$57,tax_fuel_labels,0),MATCH(G$1,'Tax_Share of Price'!$B$1:$AI$1,0)))</f>
        <v>0</v>
      </c>
      <c r="H7" s="35">
        <f>'Total Fuel Prices'!H64*(1-INDEX(Tax_share,MATCH('Total Fuel Prices'!$A$57,tax_fuel_labels,0),MATCH(H$1,'Tax_Share of Price'!$B$1:$AI$1,0)))</f>
        <v>0</v>
      </c>
      <c r="I7" s="35">
        <f>'Total Fuel Prices'!I64*(1-INDEX(Tax_share,MATCH('Total Fuel Prices'!$A$57,tax_fuel_labels,0),MATCH(I$1,'Tax_Share of Price'!$B$1:$AI$1,0)))</f>
        <v>0</v>
      </c>
      <c r="J7" s="35">
        <f>'Total Fuel Prices'!J64*(1-INDEX(Tax_share,MATCH('Total Fuel Prices'!$A$57,tax_fuel_labels,0),MATCH(J$1,'Tax_Share of Price'!$B$1:$AI$1,0)))</f>
        <v>0</v>
      </c>
      <c r="K7" s="35">
        <f>'Total Fuel Prices'!K64*(1-INDEX(Tax_share,MATCH('Total Fuel Prices'!$A$57,tax_fuel_labels,0),MATCH(K$1,'Tax_Share of Price'!$B$1:$AI$1,0)))</f>
        <v>0</v>
      </c>
      <c r="L7" s="35">
        <f>'Total Fuel Prices'!L64*(1-INDEX(Tax_share,MATCH('Total Fuel Prices'!$A$57,tax_fuel_labels,0),MATCH(L$1,'Tax_Share of Price'!$B$1:$AI$1,0)))</f>
        <v>0</v>
      </c>
      <c r="M7" s="35">
        <f>'Total Fuel Prices'!M64*(1-INDEX(Tax_share,MATCH('Total Fuel Prices'!$A$57,tax_fuel_labels,0),MATCH(M$1,'Tax_Share of Price'!$B$1:$AI$1,0)))</f>
        <v>0</v>
      </c>
      <c r="N7" s="35">
        <f>'Total Fuel Prices'!N64*(1-INDEX(Tax_share,MATCH('Total Fuel Prices'!$A$57,tax_fuel_labels,0),MATCH(N$1,'Tax_Share of Price'!$B$1:$AI$1,0)))</f>
        <v>0</v>
      </c>
      <c r="O7" s="35">
        <f>'Total Fuel Prices'!O64*(1-INDEX(Tax_share,MATCH('Total Fuel Prices'!$A$57,tax_fuel_labels,0),MATCH(O$1,'Tax_Share of Price'!$B$1:$AI$1,0)))</f>
        <v>0</v>
      </c>
      <c r="P7" s="35">
        <f>'Total Fuel Prices'!P64*(1-INDEX(Tax_share,MATCH('Total Fuel Prices'!$A$57,tax_fuel_labels,0),MATCH(P$1,'Tax_Share of Price'!$B$1:$AI$1,0)))</f>
        <v>0</v>
      </c>
      <c r="Q7" s="35">
        <f>'Total Fuel Prices'!Q64*(1-INDEX(Tax_share,MATCH('Total Fuel Prices'!$A$57,tax_fuel_labels,0),MATCH(Q$1,'Tax_Share of Price'!$B$1:$AI$1,0)))</f>
        <v>0</v>
      </c>
      <c r="R7" s="35">
        <f>'Total Fuel Prices'!R64*(1-INDEX(Tax_share,MATCH('Total Fuel Prices'!$A$57,tax_fuel_labels,0),MATCH(R$1,'Tax_Share of Price'!$B$1:$AI$1,0)))</f>
        <v>0</v>
      </c>
      <c r="S7" s="35">
        <f>'Total Fuel Prices'!S64*(1-INDEX(Tax_share,MATCH('Total Fuel Prices'!$A$57,tax_fuel_labels,0),MATCH(S$1,'Tax_Share of Price'!$B$1:$AI$1,0)))</f>
        <v>0</v>
      </c>
      <c r="T7" s="35">
        <f>'Total Fuel Prices'!T64*(1-INDEX(Tax_share,MATCH('Total Fuel Prices'!$A$57,tax_fuel_labels,0),MATCH(T$1,'Tax_Share of Price'!$B$1:$AI$1,0)))</f>
        <v>0</v>
      </c>
      <c r="U7" s="35">
        <f>'Total Fuel Prices'!U64*(1-INDEX(Tax_share,MATCH('Total Fuel Prices'!$A$57,tax_fuel_labels,0),MATCH(U$1,'Tax_Share of Price'!$B$1:$AI$1,0)))</f>
        <v>0</v>
      </c>
      <c r="V7" s="35">
        <f>'Total Fuel Prices'!V64*(1-INDEX(Tax_share,MATCH('Total Fuel Prices'!$A$57,tax_fuel_labels,0),MATCH(V$1,'Tax_Share of Price'!$B$1:$AI$1,0)))</f>
        <v>0</v>
      </c>
      <c r="W7" s="35">
        <f>'Total Fuel Prices'!W64*(1-INDEX(Tax_share,MATCH('Total Fuel Prices'!$A$57,tax_fuel_labels,0),MATCH(W$1,'Tax_Share of Price'!$B$1:$AI$1,0)))</f>
        <v>0</v>
      </c>
      <c r="X7" s="35">
        <f>'Total Fuel Prices'!X64*(1-INDEX(Tax_share,MATCH('Total Fuel Prices'!$A$57,tax_fuel_labels,0),MATCH(X$1,'Tax_Share of Price'!$B$1:$AI$1,0)))</f>
        <v>0</v>
      </c>
      <c r="Y7" s="35">
        <f>'Total Fuel Prices'!Y64*(1-INDEX(Tax_share,MATCH('Total Fuel Prices'!$A$57,tax_fuel_labels,0),MATCH(Y$1,'Tax_Share of Price'!$B$1:$AI$1,0)))</f>
        <v>0</v>
      </c>
      <c r="Z7" s="35">
        <f>'Total Fuel Prices'!Z64*(1-INDEX(Tax_share,MATCH('Total Fuel Prices'!$A$57,tax_fuel_labels,0),MATCH(Z$1,'Tax_Share of Price'!$B$1:$AI$1,0)))</f>
        <v>0</v>
      </c>
      <c r="AA7" s="35">
        <f>'Total Fuel Prices'!AA64*(1-INDEX(Tax_share,MATCH('Total Fuel Prices'!$A$57,tax_fuel_labels,0),MATCH(AA$1,'Tax_Share of Price'!$B$1:$AI$1,0)))</f>
        <v>0</v>
      </c>
      <c r="AB7" s="35">
        <f>'Total Fuel Prices'!AB64*(1-INDEX(Tax_share,MATCH('Total Fuel Prices'!$A$57,tax_fuel_labels,0),MATCH(AB$1,'Tax_Share of Price'!$B$1:$AI$1,0)))</f>
        <v>0</v>
      </c>
      <c r="AC7" s="35">
        <f>'Total Fuel Prices'!AC64*(1-INDEX(Tax_share,MATCH('Total Fuel Prices'!$A$57,tax_fuel_labels,0),MATCH(AC$1,'Tax_Share of Price'!$B$1:$AI$1,0)))</f>
        <v>0</v>
      </c>
      <c r="AD7" s="35">
        <f>'Total Fuel Prices'!AD64*(1-INDEX(Tax_share,MATCH('Total Fuel Prices'!$A$57,tax_fuel_labels,0),MATCH(AD$1,'Tax_Share of Price'!$B$1:$AI$1,0)))</f>
        <v>0</v>
      </c>
      <c r="AE7" s="35">
        <f>'Total Fuel Prices'!AE64*(1-INDEX(Tax_share,MATCH('Total Fuel Prices'!$A$57,tax_fuel_labels,0),MATCH(AE$1,'Tax_Share of Price'!$B$1:$AI$1,0)))</f>
        <v>0</v>
      </c>
      <c r="AF7" s="35">
        <f>'Total Fuel Prices'!AF64*(1-INDEX(Tax_share,MATCH('Total Fuel Prices'!$A$57,tax_fuel_labels,0),MATCH(AF$1,'Tax_Share of Price'!$B$1:$AI$1,0)))</f>
        <v>0</v>
      </c>
      <c r="AG7" s="35">
        <f>'Total Fuel Prices'!AG64*(1-INDEX(Tax_share,MATCH('Total Fuel Prices'!$A$57,tax_fuel_labels,0),MATCH(AG$1,'Tax_Share of Price'!$B$1:$AI$1,0)))</f>
        <v>0</v>
      </c>
      <c r="AH7" s="35">
        <f>'Total Fuel Prices'!AH64*(1-INDEX(Tax_share,MATCH('Total Fuel Prices'!$A$57,tax_fuel_labels,0),MATCH(AH$1,'Tax_Share of Price'!$B$1:$AI$1,0)))</f>
        <v>0</v>
      </c>
      <c r="AI7" s="35">
        <f>'Total Fuel Prices'!AI64*(1-INDEX(Tax_share,MATCH('Total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Prices'!B65*(1-INDEX(Tax_share,MATCH('Total Fuel Prices'!$A$57,tax_fuel_labels,0),MATCH(B$1,'Tax_Share of Price'!$B$1:$AI$1,0)))</f>
        <v>0</v>
      </c>
      <c r="C8" s="35">
        <f>'Total Fuel Prices'!C65*(1-INDEX(Tax_share,MATCH('Total Fuel Prices'!$A$57,tax_fuel_labels,0),MATCH(C$1,'Tax_Share of Price'!$B$1:$AI$1,0)))</f>
        <v>0</v>
      </c>
      <c r="D8" s="35">
        <f>'Total Fuel Prices'!D65*(1-INDEX(Tax_share,MATCH('Total Fuel Prices'!$A$57,tax_fuel_labels,0),MATCH(D$1,'Tax_Share of Price'!$B$1:$AI$1,0)))</f>
        <v>0</v>
      </c>
      <c r="E8" s="35">
        <f>'Total Fuel Prices'!E65*(1-INDEX(Tax_share,MATCH('Total Fuel Prices'!$A$57,tax_fuel_labels,0),MATCH(E$1,'Tax_Share of Price'!$B$1:$AI$1,0)))</f>
        <v>0</v>
      </c>
      <c r="F8" s="35">
        <f>'Total Fuel Prices'!F65*(1-INDEX(Tax_share,MATCH('Total Fuel Prices'!$A$57,tax_fuel_labels,0),MATCH(F$1,'Tax_Share of Price'!$B$1:$AI$1,0)))</f>
        <v>0</v>
      </c>
      <c r="G8" s="35">
        <f>'Total Fuel Prices'!G65*(1-INDEX(Tax_share,MATCH('Total Fuel Prices'!$A$57,tax_fuel_labels,0),MATCH(G$1,'Tax_Share of Price'!$B$1:$AI$1,0)))</f>
        <v>0</v>
      </c>
      <c r="H8" s="35">
        <f>'Total Fuel Prices'!H65*(1-INDEX(Tax_share,MATCH('Total Fuel Prices'!$A$57,tax_fuel_labels,0),MATCH(H$1,'Tax_Share of Price'!$B$1:$AI$1,0)))</f>
        <v>0</v>
      </c>
      <c r="I8" s="35">
        <f>'Total Fuel Prices'!I65*(1-INDEX(Tax_share,MATCH('Total Fuel Prices'!$A$57,tax_fuel_labels,0),MATCH(I$1,'Tax_Share of Price'!$B$1:$AI$1,0)))</f>
        <v>0</v>
      </c>
      <c r="J8" s="35">
        <f>'Total Fuel Prices'!J65*(1-INDEX(Tax_share,MATCH('Total Fuel Prices'!$A$57,tax_fuel_labels,0),MATCH(J$1,'Tax_Share of Price'!$B$1:$AI$1,0)))</f>
        <v>0</v>
      </c>
      <c r="K8" s="35">
        <f>'Total Fuel Prices'!K65*(1-INDEX(Tax_share,MATCH('Total Fuel Prices'!$A$57,tax_fuel_labels,0),MATCH(K$1,'Tax_Share of Price'!$B$1:$AI$1,0)))</f>
        <v>0</v>
      </c>
      <c r="L8" s="35">
        <f>'Total Fuel Prices'!L65*(1-INDEX(Tax_share,MATCH('Total Fuel Prices'!$A$57,tax_fuel_labels,0),MATCH(L$1,'Tax_Share of Price'!$B$1:$AI$1,0)))</f>
        <v>0</v>
      </c>
      <c r="M8" s="35">
        <f>'Total Fuel Prices'!M65*(1-INDEX(Tax_share,MATCH('Total Fuel Prices'!$A$57,tax_fuel_labels,0),MATCH(M$1,'Tax_Share of Price'!$B$1:$AI$1,0)))</f>
        <v>0</v>
      </c>
      <c r="N8" s="35">
        <f>'Total Fuel Prices'!N65*(1-INDEX(Tax_share,MATCH('Total Fuel Prices'!$A$57,tax_fuel_labels,0),MATCH(N$1,'Tax_Share of Price'!$B$1:$AI$1,0)))</f>
        <v>0</v>
      </c>
      <c r="O8" s="35">
        <f>'Total Fuel Prices'!O65*(1-INDEX(Tax_share,MATCH('Total Fuel Prices'!$A$57,tax_fuel_labels,0),MATCH(O$1,'Tax_Share of Price'!$B$1:$AI$1,0)))</f>
        <v>0</v>
      </c>
      <c r="P8" s="35">
        <f>'Total Fuel Prices'!P65*(1-INDEX(Tax_share,MATCH('Total Fuel Prices'!$A$57,tax_fuel_labels,0),MATCH(P$1,'Tax_Share of Price'!$B$1:$AI$1,0)))</f>
        <v>0</v>
      </c>
      <c r="Q8" s="35">
        <f>'Total Fuel Prices'!Q65*(1-INDEX(Tax_share,MATCH('Total Fuel Prices'!$A$57,tax_fuel_labels,0),MATCH(Q$1,'Tax_Share of Price'!$B$1:$AI$1,0)))</f>
        <v>0</v>
      </c>
      <c r="R8" s="35">
        <f>'Total Fuel Prices'!R65*(1-INDEX(Tax_share,MATCH('Total Fuel Prices'!$A$57,tax_fuel_labels,0),MATCH(R$1,'Tax_Share of Price'!$B$1:$AI$1,0)))</f>
        <v>0</v>
      </c>
      <c r="S8" s="35">
        <f>'Total Fuel Prices'!S65*(1-INDEX(Tax_share,MATCH('Total Fuel Prices'!$A$57,tax_fuel_labels,0),MATCH(S$1,'Tax_Share of Price'!$B$1:$AI$1,0)))</f>
        <v>0</v>
      </c>
      <c r="T8" s="35">
        <f>'Total Fuel Prices'!T65*(1-INDEX(Tax_share,MATCH('Total Fuel Prices'!$A$57,tax_fuel_labels,0),MATCH(T$1,'Tax_Share of Price'!$B$1:$AI$1,0)))</f>
        <v>0</v>
      </c>
      <c r="U8" s="35">
        <f>'Total Fuel Prices'!U65*(1-INDEX(Tax_share,MATCH('Total Fuel Prices'!$A$57,tax_fuel_labels,0),MATCH(U$1,'Tax_Share of Price'!$B$1:$AI$1,0)))</f>
        <v>0</v>
      </c>
      <c r="V8" s="35">
        <f>'Total Fuel Prices'!V65*(1-INDEX(Tax_share,MATCH('Total Fuel Prices'!$A$57,tax_fuel_labels,0),MATCH(V$1,'Tax_Share of Price'!$B$1:$AI$1,0)))</f>
        <v>0</v>
      </c>
      <c r="W8" s="35">
        <f>'Total Fuel Prices'!W65*(1-INDEX(Tax_share,MATCH('Total Fuel Prices'!$A$57,tax_fuel_labels,0),MATCH(W$1,'Tax_Share of Price'!$B$1:$AI$1,0)))</f>
        <v>0</v>
      </c>
      <c r="X8" s="35">
        <f>'Total Fuel Prices'!X65*(1-INDEX(Tax_share,MATCH('Total Fuel Prices'!$A$57,tax_fuel_labels,0),MATCH(X$1,'Tax_Share of Price'!$B$1:$AI$1,0)))</f>
        <v>0</v>
      </c>
      <c r="Y8" s="35">
        <f>'Total Fuel Prices'!Y65*(1-INDEX(Tax_share,MATCH('Total Fuel Prices'!$A$57,tax_fuel_labels,0),MATCH(Y$1,'Tax_Share of Price'!$B$1:$AI$1,0)))</f>
        <v>0</v>
      </c>
      <c r="Z8" s="35">
        <f>'Total Fuel Prices'!Z65*(1-INDEX(Tax_share,MATCH('Total Fuel Prices'!$A$57,tax_fuel_labels,0),MATCH(Z$1,'Tax_Share of Price'!$B$1:$AI$1,0)))</f>
        <v>0</v>
      </c>
      <c r="AA8" s="35">
        <f>'Total Fuel Prices'!AA65*(1-INDEX(Tax_share,MATCH('Total Fuel Prices'!$A$57,tax_fuel_labels,0),MATCH(AA$1,'Tax_Share of Price'!$B$1:$AI$1,0)))</f>
        <v>0</v>
      </c>
      <c r="AB8" s="35">
        <f>'Total Fuel Prices'!AB65*(1-INDEX(Tax_share,MATCH('Total Fuel Prices'!$A$57,tax_fuel_labels,0),MATCH(AB$1,'Tax_Share of Price'!$B$1:$AI$1,0)))</f>
        <v>0</v>
      </c>
      <c r="AC8" s="35">
        <f>'Total Fuel Prices'!AC65*(1-INDEX(Tax_share,MATCH('Total Fuel Prices'!$A$57,tax_fuel_labels,0),MATCH(AC$1,'Tax_Share of Price'!$B$1:$AI$1,0)))</f>
        <v>0</v>
      </c>
      <c r="AD8" s="35">
        <f>'Total Fuel Prices'!AD65*(1-INDEX(Tax_share,MATCH('Total Fuel Prices'!$A$57,tax_fuel_labels,0),MATCH(AD$1,'Tax_Share of Price'!$B$1:$AI$1,0)))</f>
        <v>0</v>
      </c>
      <c r="AE8" s="35">
        <f>'Total Fuel Prices'!AE65*(1-INDEX(Tax_share,MATCH('Total Fuel Prices'!$A$57,tax_fuel_labels,0),MATCH(AE$1,'Tax_Share of Price'!$B$1:$AI$1,0)))</f>
        <v>0</v>
      </c>
      <c r="AF8" s="35">
        <f>'Total Fuel Prices'!AF65*(1-INDEX(Tax_share,MATCH('Total Fuel Prices'!$A$57,tax_fuel_labels,0),MATCH(AF$1,'Tax_Share of Price'!$B$1:$AI$1,0)))</f>
        <v>0</v>
      </c>
      <c r="AG8" s="35">
        <f>'Total Fuel Prices'!AG65*(1-INDEX(Tax_share,MATCH('Total Fuel Prices'!$A$57,tax_fuel_labels,0),MATCH(AG$1,'Tax_Share of Price'!$B$1:$AI$1,0)))</f>
        <v>0</v>
      </c>
      <c r="AH8" s="35">
        <f>'Total Fuel Prices'!AH65*(1-INDEX(Tax_share,MATCH('Total Fuel Prices'!$A$57,tax_fuel_labels,0),MATCH(AH$1,'Tax_Share of Price'!$B$1:$AI$1,0)))</f>
        <v>0</v>
      </c>
      <c r="AI8" s="35">
        <f>'Total Fuel Prices'!AI65*(1-INDEX(Tax_share,MATCH('Total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Prices'!B66*(1-INDEX(Tax_share,MATCH('Total Fuel Prices'!$A$57,tax_fuel_labels,0),MATCH(B$1,'Tax_Share of Price'!$B$1:$AI$1,0)))</f>
        <v>0</v>
      </c>
      <c r="C9" s="35">
        <f>'Total Fuel Prices'!C66*(1-INDEX(Tax_share,MATCH('Total Fuel Prices'!$A$57,tax_fuel_labels,0),MATCH(C$1,'Tax_Share of Price'!$B$1:$AI$1,0)))</f>
        <v>0</v>
      </c>
      <c r="D9" s="35">
        <f>'Total Fuel Prices'!D66*(1-INDEX(Tax_share,MATCH('Total Fuel Prices'!$A$57,tax_fuel_labels,0),MATCH(D$1,'Tax_Share of Price'!$B$1:$AI$1,0)))</f>
        <v>0</v>
      </c>
      <c r="E9" s="35">
        <f>'Total Fuel Prices'!E66*(1-INDEX(Tax_share,MATCH('Total Fuel Prices'!$A$57,tax_fuel_labels,0),MATCH(E$1,'Tax_Share of Price'!$B$1:$AI$1,0)))</f>
        <v>0</v>
      </c>
      <c r="F9" s="35">
        <f>'Total Fuel Prices'!F66*(1-INDEX(Tax_share,MATCH('Total Fuel Prices'!$A$57,tax_fuel_labels,0),MATCH(F$1,'Tax_Share of Price'!$B$1:$AI$1,0)))</f>
        <v>0</v>
      </c>
      <c r="G9" s="35">
        <f>'Total Fuel Prices'!G66*(1-INDEX(Tax_share,MATCH('Total Fuel Prices'!$A$57,tax_fuel_labels,0),MATCH(G$1,'Tax_Share of Price'!$B$1:$AI$1,0)))</f>
        <v>0</v>
      </c>
      <c r="H9" s="35">
        <f>'Total Fuel Prices'!H66*(1-INDEX(Tax_share,MATCH('Total Fuel Prices'!$A$57,tax_fuel_labels,0),MATCH(H$1,'Tax_Share of Price'!$B$1:$AI$1,0)))</f>
        <v>0</v>
      </c>
      <c r="I9" s="35">
        <f>'Total Fuel Prices'!I66*(1-INDEX(Tax_share,MATCH('Total Fuel Prices'!$A$57,tax_fuel_labels,0),MATCH(I$1,'Tax_Share of Price'!$B$1:$AI$1,0)))</f>
        <v>0</v>
      </c>
      <c r="J9" s="35">
        <f>'Total Fuel Prices'!J66*(1-INDEX(Tax_share,MATCH('Total Fuel Prices'!$A$57,tax_fuel_labels,0),MATCH(J$1,'Tax_Share of Price'!$B$1:$AI$1,0)))</f>
        <v>0</v>
      </c>
      <c r="K9" s="35">
        <f>'Total Fuel Prices'!K66*(1-INDEX(Tax_share,MATCH('Total Fuel Prices'!$A$57,tax_fuel_labels,0),MATCH(K$1,'Tax_Share of Price'!$B$1:$AI$1,0)))</f>
        <v>0</v>
      </c>
      <c r="L9" s="35">
        <f>'Total Fuel Prices'!L66*(1-INDEX(Tax_share,MATCH('Total Fuel Prices'!$A$57,tax_fuel_labels,0),MATCH(L$1,'Tax_Share of Price'!$B$1:$AI$1,0)))</f>
        <v>0</v>
      </c>
      <c r="M9" s="35">
        <f>'Total Fuel Prices'!M66*(1-INDEX(Tax_share,MATCH('Total Fuel Prices'!$A$57,tax_fuel_labels,0),MATCH(M$1,'Tax_Share of Price'!$B$1:$AI$1,0)))</f>
        <v>0</v>
      </c>
      <c r="N9" s="35">
        <f>'Total Fuel Prices'!N66*(1-INDEX(Tax_share,MATCH('Total Fuel Prices'!$A$57,tax_fuel_labels,0),MATCH(N$1,'Tax_Share of Price'!$B$1:$AI$1,0)))</f>
        <v>0</v>
      </c>
      <c r="O9" s="35">
        <f>'Total Fuel Prices'!O66*(1-INDEX(Tax_share,MATCH('Total Fuel Prices'!$A$57,tax_fuel_labels,0),MATCH(O$1,'Tax_Share of Price'!$B$1:$AI$1,0)))</f>
        <v>0</v>
      </c>
      <c r="P9" s="35">
        <f>'Total Fuel Prices'!P66*(1-INDEX(Tax_share,MATCH('Total Fuel Prices'!$A$57,tax_fuel_labels,0),MATCH(P$1,'Tax_Share of Price'!$B$1:$AI$1,0)))</f>
        <v>0</v>
      </c>
      <c r="Q9" s="35">
        <f>'Total Fuel Prices'!Q66*(1-INDEX(Tax_share,MATCH('Total Fuel Prices'!$A$57,tax_fuel_labels,0),MATCH(Q$1,'Tax_Share of Price'!$B$1:$AI$1,0)))</f>
        <v>0</v>
      </c>
      <c r="R9" s="35">
        <f>'Total Fuel Prices'!R66*(1-INDEX(Tax_share,MATCH('Total Fuel Prices'!$A$57,tax_fuel_labels,0),MATCH(R$1,'Tax_Share of Price'!$B$1:$AI$1,0)))</f>
        <v>0</v>
      </c>
      <c r="S9" s="35">
        <f>'Total Fuel Prices'!S66*(1-INDEX(Tax_share,MATCH('Total Fuel Prices'!$A$57,tax_fuel_labels,0),MATCH(S$1,'Tax_Share of Price'!$B$1:$AI$1,0)))</f>
        <v>0</v>
      </c>
      <c r="T9" s="35">
        <f>'Total Fuel Prices'!T66*(1-INDEX(Tax_share,MATCH('Total Fuel Prices'!$A$57,tax_fuel_labels,0),MATCH(T$1,'Tax_Share of Price'!$B$1:$AI$1,0)))</f>
        <v>0</v>
      </c>
      <c r="U9" s="35">
        <f>'Total Fuel Prices'!U66*(1-INDEX(Tax_share,MATCH('Total Fuel Prices'!$A$57,tax_fuel_labels,0),MATCH(U$1,'Tax_Share of Price'!$B$1:$AI$1,0)))</f>
        <v>0</v>
      </c>
      <c r="V9" s="35">
        <f>'Total Fuel Prices'!V66*(1-INDEX(Tax_share,MATCH('Total Fuel Prices'!$A$57,tax_fuel_labels,0),MATCH(V$1,'Tax_Share of Price'!$B$1:$AI$1,0)))</f>
        <v>0</v>
      </c>
      <c r="W9" s="35">
        <f>'Total Fuel Prices'!W66*(1-INDEX(Tax_share,MATCH('Total Fuel Prices'!$A$57,tax_fuel_labels,0),MATCH(W$1,'Tax_Share of Price'!$B$1:$AI$1,0)))</f>
        <v>0</v>
      </c>
      <c r="X9" s="35">
        <f>'Total Fuel Prices'!X66*(1-INDEX(Tax_share,MATCH('Total Fuel Prices'!$A$57,tax_fuel_labels,0),MATCH(X$1,'Tax_Share of Price'!$B$1:$AI$1,0)))</f>
        <v>0</v>
      </c>
      <c r="Y9" s="35">
        <f>'Total Fuel Prices'!Y66*(1-INDEX(Tax_share,MATCH('Total Fuel Prices'!$A$57,tax_fuel_labels,0),MATCH(Y$1,'Tax_Share of Price'!$B$1:$AI$1,0)))</f>
        <v>0</v>
      </c>
      <c r="Z9" s="35">
        <f>'Total Fuel Prices'!Z66*(1-INDEX(Tax_share,MATCH('Total Fuel Prices'!$A$57,tax_fuel_labels,0),MATCH(Z$1,'Tax_Share of Price'!$B$1:$AI$1,0)))</f>
        <v>0</v>
      </c>
      <c r="AA9" s="35">
        <f>'Total Fuel Prices'!AA66*(1-INDEX(Tax_share,MATCH('Total Fuel Prices'!$A$57,tax_fuel_labels,0),MATCH(AA$1,'Tax_Share of Price'!$B$1:$AI$1,0)))</f>
        <v>0</v>
      </c>
      <c r="AB9" s="35">
        <f>'Total Fuel Prices'!AB66*(1-INDEX(Tax_share,MATCH('Total Fuel Prices'!$A$57,tax_fuel_labels,0),MATCH(AB$1,'Tax_Share of Price'!$B$1:$AI$1,0)))</f>
        <v>0</v>
      </c>
      <c r="AC9" s="35">
        <f>'Total Fuel Prices'!AC66*(1-INDEX(Tax_share,MATCH('Total Fuel Prices'!$A$57,tax_fuel_labels,0),MATCH(AC$1,'Tax_Share of Price'!$B$1:$AI$1,0)))</f>
        <v>0</v>
      </c>
      <c r="AD9" s="35">
        <f>'Total Fuel Prices'!AD66*(1-INDEX(Tax_share,MATCH('Total Fuel Prices'!$A$57,tax_fuel_labels,0),MATCH(AD$1,'Tax_Share of Price'!$B$1:$AI$1,0)))</f>
        <v>0</v>
      </c>
      <c r="AE9" s="35">
        <f>'Total Fuel Prices'!AE66*(1-INDEX(Tax_share,MATCH('Total Fuel Prices'!$A$57,tax_fuel_labels,0),MATCH(AE$1,'Tax_Share of Price'!$B$1:$AI$1,0)))</f>
        <v>0</v>
      </c>
      <c r="AF9" s="35">
        <f>'Total Fuel Prices'!AF66*(1-INDEX(Tax_share,MATCH('Total Fuel Prices'!$A$57,tax_fuel_labels,0),MATCH(AF$1,'Tax_Share of Price'!$B$1:$AI$1,0)))</f>
        <v>0</v>
      </c>
      <c r="AG9" s="35">
        <f>'Total Fuel Prices'!AG66*(1-INDEX(Tax_share,MATCH('Total Fuel Prices'!$A$57,tax_fuel_labels,0),MATCH(AG$1,'Tax_Share of Price'!$B$1:$AI$1,0)))</f>
        <v>0</v>
      </c>
      <c r="AH9" s="35">
        <f>'Total Fuel Prices'!AH66*(1-INDEX(Tax_share,MATCH('Total Fuel Prices'!$A$57,tax_fuel_labels,0),MATCH(AH$1,'Tax_Share of Price'!$B$1:$AI$1,0)))</f>
        <v>0</v>
      </c>
      <c r="AI9" s="35">
        <f>'Total Fuel Prices'!AI66*(1-INDEX(Tax_share,MATCH('Total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9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Prices'!B69*(1-INDEX(Tax_share,MATCH('Total Fuel Prices'!$A$67,tax_fuel_labels,0),MATCH(B$1,'Tax_Share of Price'!$B$1:$AI$1,0)))</f>
        <v>0</v>
      </c>
      <c r="C2" s="35">
        <f>'Total Fuel Prices'!C69*(1-INDEX(Tax_share,MATCH('Total Fuel Prices'!$A$67,tax_fuel_labels,0),MATCH(C$1,'Tax_Share of Price'!$B$1:$AI$1,0)))</f>
        <v>0</v>
      </c>
      <c r="D2" s="35">
        <f>'Total Fuel Prices'!D69*(1-INDEX(Tax_share,MATCH('Total Fuel Prices'!$A$67,tax_fuel_labels,0),MATCH(D$1,'Tax_Share of Price'!$B$1:$AI$1,0)))</f>
        <v>0</v>
      </c>
      <c r="E2" s="35">
        <f>'Total Fuel Prices'!E69*(1-INDEX(Tax_share,MATCH('Total Fuel Prices'!$A$67,tax_fuel_labels,0),MATCH(E$1,'Tax_Share of Price'!$B$1:$AI$1,0)))</f>
        <v>0</v>
      </c>
      <c r="F2" s="35">
        <f>'Total Fuel Prices'!F69*(1-INDEX(Tax_share,MATCH('Total Fuel Prices'!$A$67,tax_fuel_labels,0),MATCH(F$1,'Tax_Share of Price'!$B$1:$AI$1,0)))</f>
        <v>0</v>
      </c>
      <c r="G2" s="35">
        <f>'Total Fuel Prices'!G69*(1-INDEX(Tax_share,MATCH('Total Fuel Prices'!$A$67,tax_fuel_labels,0),MATCH(G$1,'Tax_Share of Price'!$B$1:$AI$1,0)))</f>
        <v>0</v>
      </c>
      <c r="H2" s="35">
        <f>'Total Fuel Prices'!H69*(1-INDEX(Tax_share,MATCH('Total Fuel Prices'!$A$67,tax_fuel_labels,0),MATCH(H$1,'Tax_Share of Price'!$B$1:$AI$1,0)))</f>
        <v>0</v>
      </c>
      <c r="I2" s="35">
        <f>'Total Fuel Prices'!I69*(1-INDEX(Tax_share,MATCH('Total Fuel Prices'!$A$67,tax_fuel_labels,0),MATCH(I$1,'Tax_Share of Price'!$B$1:$AI$1,0)))</f>
        <v>0</v>
      </c>
      <c r="J2" s="35">
        <f>'Total Fuel Prices'!J69*(1-INDEX(Tax_share,MATCH('Total Fuel Prices'!$A$67,tax_fuel_labels,0),MATCH(J$1,'Tax_Share of Price'!$B$1:$AI$1,0)))</f>
        <v>0</v>
      </c>
      <c r="K2" s="35">
        <f>'Total Fuel Prices'!K69*(1-INDEX(Tax_share,MATCH('Total Fuel Prices'!$A$67,tax_fuel_labels,0),MATCH(K$1,'Tax_Share of Price'!$B$1:$AI$1,0)))</f>
        <v>0</v>
      </c>
      <c r="L2" s="35">
        <f>'Total Fuel Prices'!L69*(1-INDEX(Tax_share,MATCH('Total Fuel Prices'!$A$67,tax_fuel_labels,0),MATCH(L$1,'Tax_Share of Price'!$B$1:$AI$1,0)))</f>
        <v>0</v>
      </c>
      <c r="M2" s="35">
        <f>'Total Fuel Prices'!M69*(1-INDEX(Tax_share,MATCH('Total Fuel Prices'!$A$67,tax_fuel_labels,0),MATCH(M$1,'Tax_Share of Price'!$B$1:$AI$1,0)))</f>
        <v>0</v>
      </c>
      <c r="N2" s="35">
        <f>'Total Fuel Prices'!N69*(1-INDEX(Tax_share,MATCH('Total Fuel Prices'!$A$67,tax_fuel_labels,0),MATCH(N$1,'Tax_Share of Price'!$B$1:$AI$1,0)))</f>
        <v>0</v>
      </c>
      <c r="O2" s="35">
        <f>'Total Fuel Prices'!O69*(1-INDEX(Tax_share,MATCH('Total Fuel Prices'!$A$67,tax_fuel_labels,0),MATCH(O$1,'Tax_Share of Price'!$B$1:$AI$1,0)))</f>
        <v>0</v>
      </c>
      <c r="P2" s="35">
        <f>'Total Fuel Prices'!P69*(1-INDEX(Tax_share,MATCH('Total Fuel Prices'!$A$67,tax_fuel_labels,0),MATCH(P$1,'Tax_Share of Price'!$B$1:$AI$1,0)))</f>
        <v>0</v>
      </c>
      <c r="Q2" s="35">
        <f>'Total Fuel Prices'!Q69*(1-INDEX(Tax_share,MATCH('Total Fuel Prices'!$A$67,tax_fuel_labels,0),MATCH(Q$1,'Tax_Share of Price'!$B$1:$AI$1,0)))</f>
        <v>0</v>
      </c>
      <c r="R2" s="35">
        <f>'Total Fuel Prices'!R69*(1-INDEX(Tax_share,MATCH('Total Fuel Prices'!$A$67,tax_fuel_labels,0),MATCH(R$1,'Tax_Share of Price'!$B$1:$AI$1,0)))</f>
        <v>0</v>
      </c>
      <c r="S2" s="35">
        <f>'Total Fuel Prices'!S69*(1-INDEX(Tax_share,MATCH('Total Fuel Prices'!$A$67,tax_fuel_labels,0),MATCH(S$1,'Tax_Share of Price'!$B$1:$AI$1,0)))</f>
        <v>0</v>
      </c>
      <c r="T2" s="35">
        <f>'Total Fuel Prices'!T69*(1-INDEX(Tax_share,MATCH('Total Fuel Prices'!$A$67,tax_fuel_labels,0),MATCH(T$1,'Tax_Share of Price'!$B$1:$AI$1,0)))</f>
        <v>0</v>
      </c>
      <c r="U2" s="35">
        <f>'Total Fuel Prices'!U69*(1-INDEX(Tax_share,MATCH('Total Fuel Prices'!$A$67,tax_fuel_labels,0),MATCH(U$1,'Tax_Share of Price'!$B$1:$AI$1,0)))</f>
        <v>0</v>
      </c>
      <c r="V2" s="35">
        <f>'Total Fuel Prices'!V69*(1-INDEX(Tax_share,MATCH('Total Fuel Prices'!$A$67,tax_fuel_labels,0),MATCH(V$1,'Tax_Share of Price'!$B$1:$AI$1,0)))</f>
        <v>0</v>
      </c>
      <c r="W2" s="35">
        <f>'Total Fuel Prices'!W69*(1-INDEX(Tax_share,MATCH('Total Fuel Prices'!$A$67,tax_fuel_labels,0),MATCH(W$1,'Tax_Share of Price'!$B$1:$AI$1,0)))</f>
        <v>0</v>
      </c>
      <c r="X2" s="35">
        <f>'Total Fuel Prices'!X69*(1-INDEX(Tax_share,MATCH('Total Fuel Prices'!$A$67,tax_fuel_labels,0),MATCH(X$1,'Tax_Share of Price'!$B$1:$AI$1,0)))</f>
        <v>0</v>
      </c>
      <c r="Y2" s="35">
        <f>'Total Fuel Prices'!Y69*(1-INDEX(Tax_share,MATCH('Total Fuel Prices'!$A$67,tax_fuel_labels,0),MATCH(Y$1,'Tax_Share of Price'!$B$1:$AI$1,0)))</f>
        <v>0</v>
      </c>
      <c r="Z2" s="35">
        <f>'Total Fuel Prices'!Z69*(1-INDEX(Tax_share,MATCH('Total Fuel Prices'!$A$67,tax_fuel_labels,0),MATCH(Z$1,'Tax_Share of Price'!$B$1:$AI$1,0)))</f>
        <v>0</v>
      </c>
      <c r="AA2" s="35">
        <f>'Total Fuel Prices'!AA69*(1-INDEX(Tax_share,MATCH('Total Fuel Prices'!$A$67,tax_fuel_labels,0),MATCH(AA$1,'Tax_Share of Price'!$B$1:$AI$1,0)))</f>
        <v>0</v>
      </c>
      <c r="AB2" s="35">
        <f>'Total Fuel Prices'!AB69*(1-INDEX(Tax_share,MATCH('Total Fuel Prices'!$A$67,tax_fuel_labels,0),MATCH(AB$1,'Tax_Share of Price'!$B$1:$AI$1,0)))</f>
        <v>0</v>
      </c>
      <c r="AC2" s="35">
        <f>'Total Fuel Prices'!AC69*(1-INDEX(Tax_share,MATCH('Total Fuel Prices'!$A$67,tax_fuel_labels,0),MATCH(AC$1,'Tax_Share of Price'!$B$1:$AI$1,0)))</f>
        <v>0</v>
      </c>
      <c r="AD2" s="35">
        <f>'Total Fuel Prices'!AD69*(1-INDEX(Tax_share,MATCH('Total Fuel Prices'!$A$67,tax_fuel_labels,0),MATCH(AD$1,'Tax_Share of Price'!$B$1:$AI$1,0)))</f>
        <v>0</v>
      </c>
      <c r="AE2" s="35">
        <f>'Total Fuel Prices'!AE69*(1-INDEX(Tax_share,MATCH('Total Fuel Prices'!$A$67,tax_fuel_labels,0),MATCH(AE$1,'Tax_Share of Price'!$B$1:$AI$1,0)))</f>
        <v>0</v>
      </c>
      <c r="AF2" s="35">
        <f>'Total Fuel Prices'!AF69*(1-INDEX(Tax_share,MATCH('Total Fuel Prices'!$A$67,tax_fuel_labels,0),MATCH(AF$1,'Tax_Share of Price'!$B$1:$AI$1,0)))</f>
        <v>0</v>
      </c>
      <c r="AG2" s="35">
        <f>'Total Fuel Prices'!AG69*(1-INDEX(Tax_share,MATCH('Total Fuel Prices'!$A$67,tax_fuel_labels,0),MATCH(AG$1,'Tax_Share of Price'!$B$1:$AI$1,0)))</f>
        <v>0</v>
      </c>
      <c r="AH2" s="35">
        <f>'Total Fuel Prices'!AH69*(1-INDEX(Tax_share,MATCH('Total Fuel Prices'!$A$67,tax_fuel_labels,0),MATCH(AH$1,'Tax_Share of Price'!$B$1:$AI$1,0)))</f>
        <v>0</v>
      </c>
      <c r="AI2" s="35">
        <f>'Total Fuel Prices'!AI69*(1-INDEX(Tax_share,MATCH('Total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Prices'!B70*(1-INDEX(Tax_share,MATCH('Total Fuel Prices'!$A$67,tax_fuel_labels,0),MATCH(B$1,'Tax_Share of Price'!$B$1:$AI$1,0)))</f>
        <v>0</v>
      </c>
      <c r="C3" s="35">
        <f>'Total Fuel Prices'!C70*(1-INDEX(Tax_share,MATCH('Total Fuel Prices'!$A$67,tax_fuel_labels,0),MATCH(C$1,'Tax_Share of Price'!$B$1:$AI$1,0)))</f>
        <v>0</v>
      </c>
      <c r="D3" s="35">
        <f>'Total Fuel Prices'!D70*(1-INDEX(Tax_share,MATCH('Total Fuel Prices'!$A$67,tax_fuel_labels,0),MATCH(D$1,'Tax_Share of Price'!$B$1:$AI$1,0)))</f>
        <v>0</v>
      </c>
      <c r="E3" s="35">
        <f>'Total Fuel Prices'!E70*(1-INDEX(Tax_share,MATCH('Total Fuel Prices'!$A$67,tax_fuel_labels,0),MATCH(E$1,'Tax_Share of Price'!$B$1:$AI$1,0)))</f>
        <v>0</v>
      </c>
      <c r="F3" s="35">
        <f>'Total Fuel Prices'!F70*(1-INDEX(Tax_share,MATCH('Total Fuel Prices'!$A$67,tax_fuel_labels,0),MATCH(F$1,'Tax_Share of Price'!$B$1:$AI$1,0)))</f>
        <v>0</v>
      </c>
      <c r="G3" s="35">
        <f>'Total Fuel Prices'!G70*(1-INDEX(Tax_share,MATCH('Total Fuel Prices'!$A$67,tax_fuel_labels,0),MATCH(G$1,'Tax_Share of Price'!$B$1:$AI$1,0)))</f>
        <v>0</v>
      </c>
      <c r="H3" s="35">
        <f>'Total Fuel Prices'!H70*(1-INDEX(Tax_share,MATCH('Total Fuel Prices'!$A$67,tax_fuel_labels,0),MATCH(H$1,'Tax_Share of Price'!$B$1:$AI$1,0)))</f>
        <v>0</v>
      </c>
      <c r="I3" s="35">
        <f>'Total Fuel Prices'!I70*(1-INDEX(Tax_share,MATCH('Total Fuel Prices'!$A$67,tax_fuel_labels,0),MATCH(I$1,'Tax_Share of Price'!$B$1:$AI$1,0)))</f>
        <v>0</v>
      </c>
      <c r="J3" s="35">
        <f>'Total Fuel Prices'!J70*(1-INDEX(Tax_share,MATCH('Total Fuel Prices'!$A$67,tax_fuel_labels,0),MATCH(J$1,'Tax_Share of Price'!$B$1:$AI$1,0)))</f>
        <v>0</v>
      </c>
      <c r="K3" s="35">
        <f>'Total Fuel Prices'!K70*(1-INDEX(Tax_share,MATCH('Total Fuel Prices'!$A$67,tax_fuel_labels,0),MATCH(K$1,'Tax_Share of Price'!$B$1:$AI$1,0)))</f>
        <v>0</v>
      </c>
      <c r="L3" s="35">
        <f>'Total Fuel Prices'!L70*(1-INDEX(Tax_share,MATCH('Total Fuel Prices'!$A$67,tax_fuel_labels,0),MATCH(L$1,'Tax_Share of Price'!$B$1:$AI$1,0)))</f>
        <v>0</v>
      </c>
      <c r="M3" s="35">
        <f>'Total Fuel Prices'!M70*(1-INDEX(Tax_share,MATCH('Total Fuel Prices'!$A$67,tax_fuel_labels,0),MATCH(M$1,'Tax_Share of Price'!$B$1:$AI$1,0)))</f>
        <v>0</v>
      </c>
      <c r="N3" s="35">
        <f>'Total Fuel Prices'!N70*(1-INDEX(Tax_share,MATCH('Total Fuel Prices'!$A$67,tax_fuel_labels,0),MATCH(N$1,'Tax_Share of Price'!$B$1:$AI$1,0)))</f>
        <v>0</v>
      </c>
      <c r="O3" s="35">
        <f>'Total Fuel Prices'!O70*(1-INDEX(Tax_share,MATCH('Total Fuel Prices'!$A$67,tax_fuel_labels,0),MATCH(O$1,'Tax_Share of Price'!$B$1:$AI$1,0)))</f>
        <v>0</v>
      </c>
      <c r="P3" s="35">
        <f>'Total Fuel Prices'!P70*(1-INDEX(Tax_share,MATCH('Total Fuel Prices'!$A$67,tax_fuel_labels,0),MATCH(P$1,'Tax_Share of Price'!$B$1:$AI$1,0)))</f>
        <v>0</v>
      </c>
      <c r="Q3" s="35">
        <f>'Total Fuel Prices'!Q70*(1-INDEX(Tax_share,MATCH('Total Fuel Prices'!$A$67,tax_fuel_labels,0),MATCH(Q$1,'Tax_Share of Price'!$B$1:$AI$1,0)))</f>
        <v>0</v>
      </c>
      <c r="R3" s="35">
        <f>'Total Fuel Prices'!R70*(1-INDEX(Tax_share,MATCH('Total Fuel Prices'!$A$67,tax_fuel_labels,0),MATCH(R$1,'Tax_Share of Price'!$B$1:$AI$1,0)))</f>
        <v>0</v>
      </c>
      <c r="S3" s="35">
        <f>'Total Fuel Prices'!S70*(1-INDEX(Tax_share,MATCH('Total Fuel Prices'!$A$67,tax_fuel_labels,0),MATCH(S$1,'Tax_Share of Price'!$B$1:$AI$1,0)))</f>
        <v>0</v>
      </c>
      <c r="T3" s="35">
        <f>'Total Fuel Prices'!T70*(1-INDEX(Tax_share,MATCH('Total Fuel Prices'!$A$67,tax_fuel_labels,0),MATCH(T$1,'Tax_Share of Price'!$B$1:$AI$1,0)))</f>
        <v>0</v>
      </c>
      <c r="U3" s="35">
        <f>'Total Fuel Prices'!U70*(1-INDEX(Tax_share,MATCH('Total Fuel Prices'!$A$67,tax_fuel_labels,0),MATCH(U$1,'Tax_Share of Price'!$B$1:$AI$1,0)))</f>
        <v>0</v>
      </c>
      <c r="V3" s="35">
        <f>'Total Fuel Prices'!V70*(1-INDEX(Tax_share,MATCH('Total Fuel Prices'!$A$67,tax_fuel_labels,0),MATCH(V$1,'Tax_Share of Price'!$B$1:$AI$1,0)))</f>
        <v>0</v>
      </c>
      <c r="W3" s="35">
        <f>'Total Fuel Prices'!W70*(1-INDEX(Tax_share,MATCH('Total Fuel Prices'!$A$67,tax_fuel_labels,0),MATCH(W$1,'Tax_Share of Price'!$B$1:$AI$1,0)))</f>
        <v>0</v>
      </c>
      <c r="X3" s="35">
        <f>'Total Fuel Prices'!X70*(1-INDEX(Tax_share,MATCH('Total Fuel Prices'!$A$67,tax_fuel_labels,0),MATCH(X$1,'Tax_Share of Price'!$B$1:$AI$1,0)))</f>
        <v>0</v>
      </c>
      <c r="Y3" s="35">
        <f>'Total Fuel Prices'!Y70*(1-INDEX(Tax_share,MATCH('Total Fuel Prices'!$A$67,tax_fuel_labels,0),MATCH(Y$1,'Tax_Share of Price'!$B$1:$AI$1,0)))</f>
        <v>0</v>
      </c>
      <c r="Z3" s="35">
        <f>'Total Fuel Prices'!Z70*(1-INDEX(Tax_share,MATCH('Total Fuel Prices'!$A$67,tax_fuel_labels,0),MATCH(Z$1,'Tax_Share of Price'!$B$1:$AI$1,0)))</f>
        <v>0</v>
      </c>
      <c r="AA3" s="35">
        <f>'Total Fuel Prices'!AA70*(1-INDEX(Tax_share,MATCH('Total Fuel Prices'!$A$67,tax_fuel_labels,0),MATCH(AA$1,'Tax_Share of Price'!$B$1:$AI$1,0)))</f>
        <v>0</v>
      </c>
      <c r="AB3" s="35">
        <f>'Total Fuel Prices'!AB70*(1-INDEX(Tax_share,MATCH('Total Fuel Prices'!$A$67,tax_fuel_labels,0),MATCH(AB$1,'Tax_Share of Price'!$B$1:$AI$1,0)))</f>
        <v>0</v>
      </c>
      <c r="AC3" s="35">
        <f>'Total Fuel Prices'!AC70*(1-INDEX(Tax_share,MATCH('Total Fuel Prices'!$A$67,tax_fuel_labels,0),MATCH(AC$1,'Tax_Share of Price'!$B$1:$AI$1,0)))</f>
        <v>0</v>
      </c>
      <c r="AD3" s="35">
        <f>'Total Fuel Prices'!AD70*(1-INDEX(Tax_share,MATCH('Total Fuel Prices'!$A$67,tax_fuel_labels,0),MATCH(AD$1,'Tax_Share of Price'!$B$1:$AI$1,0)))</f>
        <v>0</v>
      </c>
      <c r="AE3" s="35">
        <f>'Total Fuel Prices'!AE70*(1-INDEX(Tax_share,MATCH('Total Fuel Prices'!$A$67,tax_fuel_labels,0),MATCH(AE$1,'Tax_Share of Price'!$B$1:$AI$1,0)))</f>
        <v>0</v>
      </c>
      <c r="AF3" s="35">
        <f>'Total Fuel Prices'!AF70*(1-INDEX(Tax_share,MATCH('Total Fuel Prices'!$A$67,tax_fuel_labels,0),MATCH(AF$1,'Tax_Share of Price'!$B$1:$AI$1,0)))</f>
        <v>0</v>
      </c>
      <c r="AG3" s="35">
        <f>'Total Fuel Prices'!AG70*(1-INDEX(Tax_share,MATCH('Total Fuel Prices'!$A$67,tax_fuel_labels,0),MATCH(AG$1,'Tax_Share of Price'!$B$1:$AI$1,0)))</f>
        <v>0</v>
      </c>
      <c r="AH3" s="35">
        <f>'Total Fuel Prices'!AH70*(1-INDEX(Tax_share,MATCH('Total Fuel Prices'!$A$67,tax_fuel_labels,0),MATCH(AH$1,'Tax_Share of Price'!$B$1:$AI$1,0)))</f>
        <v>0</v>
      </c>
      <c r="AI3" s="35">
        <f>'Total Fuel Prices'!AI70*(1-INDEX(Tax_share,MATCH('Total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Prices'!B71*(1-INDEX(Tax_share,MATCH('Total Fuel Prices'!$A$67,tax_fuel_labels,0),MATCH(B$1,'Tax_Share of Price'!$B$1:$AI$1,0)))</f>
        <v>0</v>
      </c>
      <c r="C4" s="35">
        <f>'Total Fuel Prices'!C71*(1-INDEX(Tax_share,MATCH('Total Fuel Prices'!$A$67,tax_fuel_labels,0),MATCH(C$1,'Tax_Share of Price'!$B$1:$AI$1,0)))</f>
        <v>0</v>
      </c>
      <c r="D4" s="35">
        <f>'Total Fuel Prices'!D71*(1-INDEX(Tax_share,MATCH('Total Fuel Prices'!$A$67,tax_fuel_labels,0),MATCH(D$1,'Tax_Share of Price'!$B$1:$AI$1,0)))</f>
        <v>0</v>
      </c>
      <c r="E4" s="35">
        <f>'Total Fuel Prices'!E71*(1-INDEX(Tax_share,MATCH('Total Fuel Prices'!$A$67,tax_fuel_labels,0),MATCH(E$1,'Tax_Share of Price'!$B$1:$AI$1,0)))</f>
        <v>0</v>
      </c>
      <c r="F4" s="35">
        <f>'Total Fuel Prices'!F71*(1-INDEX(Tax_share,MATCH('Total Fuel Prices'!$A$67,tax_fuel_labels,0),MATCH(F$1,'Tax_Share of Price'!$B$1:$AI$1,0)))</f>
        <v>0</v>
      </c>
      <c r="G4" s="35">
        <f>'Total Fuel Prices'!G71*(1-INDEX(Tax_share,MATCH('Total Fuel Prices'!$A$67,tax_fuel_labels,0),MATCH(G$1,'Tax_Share of Price'!$B$1:$AI$1,0)))</f>
        <v>0</v>
      </c>
      <c r="H4" s="35">
        <f>'Total Fuel Prices'!H71*(1-INDEX(Tax_share,MATCH('Total Fuel Prices'!$A$67,tax_fuel_labels,0),MATCH(H$1,'Tax_Share of Price'!$B$1:$AI$1,0)))</f>
        <v>0</v>
      </c>
      <c r="I4" s="35">
        <f>'Total Fuel Prices'!I71*(1-INDEX(Tax_share,MATCH('Total Fuel Prices'!$A$67,tax_fuel_labels,0),MATCH(I$1,'Tax_Share of Price'!$B$1:$AI$1,0)))</f>
        <v>0</v>
      </c>
      <c r="J4" s="35">
        <f>'Total Fuel Prices'!J71*(1-INDEX(Tax_share,MATCH('Total Fuel Prices'!$A$67,tax_fuel_labels,0),MATCH(J$1,'Tax_Share of Price'!$B$1:$AI$1,0)))</f>
        <v>0</v>
      </c>
      <c r="K4" s="35">
        <f>'Total Fuel Prices'!K71*(1-INDEX(Tax_share,MATCH('Total Fuel Prices'!$A$67,tax_fuel_labels,0),MATCH(K$1,'Tax_Share of Price'!$B$1:$AI$1,0)))</f>
        <v>0</v>
      </c>
      <c r="L4" s="35">
        <f>'Total Fuel Prices'!L71*(1-INDEX(Tax_share,MATCH('Total Fuel Prices'!$A$67,tax_fuel_labels,0),MATCH(L$1,'Tax_Share of Price'!$B$1:$AI$1,0)))</f>
        <v>0</v>
      </c>
      <c r="M4" s="35">
        <f>'Total Fuel Prices'!M71*(1-INDEX(Tax_share,MATCH('Total Fuel Prices'!$A$67,tax_fuel_labels,0),MATCH(M$1,'Tax_Share of Price'!$B$1:$AI$1,0)))</f>
        <v>0</v>
      </c>
      <c r="N4" s="35">
        <f>'Total Fuel Prices'!N71*(1-INDEX(Tax_share,MATCH('Total Fuel Prices'!$A$67,tax_fuel_labels,0),MATCH(N$1,'Tax_Share of Price'!$B$1:$AI$1,0)))</f>
        <v>0</v>
      </c>
      <c r="O4" s="35">
        <f>'Total Fuel Prices'!O71*(1-INDEX(Tax_share,MATCH('Total Fuel Prices'!$A$67,tax_fuel_labels,0),MATCH(O$1,'Tax_Share of Price'!$B$1:$AI$1,0)))</f>
        <v>0</v>
      </c>
      <c r="P4" s="35">
        <f>'Total Fuel Prices'!P71*(1-INDEX(Tax_share,MATCH('Total Fuel Prices'!$A$67,tax_fuel_labels,0),MATCH(P$1,'Tax_Share of Price'!$B$1:$AI$1,0)))</f>
        <v>0</v>
      </c>
      <c r="Q4" s="35">
        <f>'Total Fuel Prices'!Q71*(1-INDEX(Tax_share,MATCH('Total Fuel Prices'!$A$67,tax_fuel_labels,0),MATCH(Q$1,'Tax_Share of Price'!$B$1:$AI$1,0)))</f>
        <v>0</v>
      </c>
      <c r="R4" s="35">
        <f>'Total Fuel Prices'!R71*(1-INDEX(Tax_share,MATCH('Total Fuel Prices'!$A$67,tax_fuel_labels,0),MATCH(R$1,'Tax_Share of Price'!$B$1:$AI$1,0)))</f>
        <v>0</v>
      </c>
      <c r="S4" s="35">
        <f>'Total Fuel Prices'!S71*(1-INDEX(Tax_share,MATCH('Total Fuel Prices'!$A$67,tax_fuel_labels,0),MATCH(S$1,'Tax_Share of Price'!$B$1:$AI$1,0)))</f>
        <v>0</v>
      </c>
      <c r="T4" s="35">
        <f>'Total Fuel Prices'!T71*(1-INDEX(Tax_share,MATCH('Total Fuel Prices'!$A$67,tax_fuel_labels,0),MATCH(T$1,'Tax_Share of Price'!$B$1:$AI$1,0)))</f>
        <v>0</v>
      </c>
      <c r="U4" s="35">
        <f>'Total Fuel Prices'!U71*(1-INDEX(Tax_share,MATCH('Total Fuel Prices'!$A$67,tax_fuel_labels,0),MATCH(U$1,'Tax_Share of Price'!$B$1:$AI$1,0)))</f>
        <v>0</v>
      </c>
      <c r="V4" s="35">
        <f>'Total Fuel Prices'!V71*(1-INDEX(Tax_share,MATCH('Total Fuel Prices'!$A$67,tax_fuel_labels,0),MATCH(V$1,'Tax_Share of Price'!$B$1:$AI$1,0)))</f>
        <v>0</v>
      </c>
      <c r="W4" s="35">
        <f>'Total Fuel Prices'!W71*(1-INDEX(Tax_share,MATCH('Total Fuel Prices'!$A$67,tax_fuel_labels,0),MATCH(W$1,'Tax_Share of Price'!$B$1:$AI$1,0)))</f>
        <v>0</v>
      </c>
      <c r="X4" s="35">
        <f>'Total Fuel Prices'!X71*(1-INDEX(Tax_share,MATCH('Total Fuel Prices'!$A$67,tax_fuel_labels,0),MATCH(X$1,'Tax_Share of Price'!$B$1:$AI$1,0)))</f>
        <v>0</v>
      </c>
      <c r="Y4" s="35">
        <f>'Total Fuel Prices'!Y71*(1-INDEX(Tax_share,MATCH('Total Fuel Prices'!$A$67,tax_fuel_labels,0),MATCH(Y$1,'Tax_Share of Price'!$B$1:$AI$1,0)))</f>
        <v>0</v>
      </c>
      <c r="Z4" s="35">
        <f>'Total Fuel Prices'!Z71*(1-INDEX(Tax_share,MATCH('Total Fuel Prices'!$A$67,tax_fuel_labels,0),MATCH(Z$1,'Tax_Share of Price'!$B$1:$AI$1,0)))</f>
        <v>0</v>
      </c>
      <c r="AA4" s="35">
        <f>'Total Fuel Prices'!AA71*(1-INDEX(Tax_share,MATCH('Total Fuel Prices'!$A$67,tax_fuel_labels,0),MATCH(AA$1,'Tax_Share of Price'!$B$1:$AI$1,0)))</f>
        <v>0</v>
      </c>
      <c r="AB4" s="35">
        <f>'Total Fuel Prices'!AB71*(1-INDEX(Tax_share,MATCH('Total Fuel Prices'!$A$67,tax_fuel_labels,0),MATCH(AB$1,'Tax_Share of Price'!$B$1:$AI$1,0)))</f>
        <v>0</v>
      </c>
      <c r="AC4" s="35">
        <f>'Total Fuel Prices'!AC71*(1-INDEX(Tax_share,MATCH('Total Fuel Prices'!$A$67,tax_fuel_labels,0),MATCH(AC$1,'Tax_Share of Price'!$B$1:$AI$1,0)))</f>
        <v>0</v>
      </c>
      <c r="AD4" s="35">
        <f>'Total Fuel Prices'!AD71*(1-INDEX(Tax_share,MATCH('Total Fuel Prices'!$A$67,tax_fuel_labels,0),MATCH(AD$1,'Tax_Share of Price'!$B$1:$AI$1,0)))</f>
        <v>0</v>
      </c>
      <c r="AE4" s="35">
        <f>'Total Fuel Prices'!AE71*(1-INDEX(Tax_share,MATCH('Total Fuel Prices'!$A$67,tax_fuel_labels,0),MATCH(AE$1,'Tax_Share of Price'!$B$1:$AI$1,0)))</f>
        <v>0</v>
      </c>
      <c r="AF4" s="35">
        <f>'Total Fuel Prices'!AF71*(1-INDEX(Tax_share,MATCH('Total Fuel Prices'!$A$67,tax_fuel_labels,0),MATCH(AF$1,'Tax_Share of Price'!$B$1:$AI$1,0)))</f>
        <v>0</v>
      </c>
      <c r="AG4" s="35">
        <f>'Total Fuel Prices'!AG71*(1-INDEX(Tax_share,MATCH('Total Fuel Prices'!$A$67,tax_fuel_labels,0),MATCH(AG$1,'Tax_Share of Price'!$B$1:$AI$1,0)))</f>
        <v>0</v>
      </c>
      <c r="AH4" s="35">
        <f>'Total Fuel Prices'!AH71*(1-INDEX(Tax_share,MATCH('Total Fuel Prices'!$A$67,tax_fuel_labels,0),MATCH(AH$1,'Tax_Share of Price'!$B$1:$AI$1,0)))</f>
        <v>0</v>
      </c>
      <c r="AI4" s="35">
        <f>'Total Fuel Prices'!AI71*(1-INDEX(Tax_share,MATCH('Total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Prices'!B72*(1-INDEX(Tax_share,MATCH('Total Fuel Prices'!$A$67,tax_fuel_labels,0),MATCH(B$1,'Tax_Share of Price'!$B$1:$AI$1,0)))</f>
        <v>0</v>
      </c>
      <c r="C5" s="35">
        <f>'Total Fuel Prices'!C72*(1-INDEX(Tax_share,MATCH('Total Fuel Prices'!$A$67,tax_fuel_labels,0),MATCH(C$1,'Tax_Share of Price'!$B$1:$AI$1,0)))</f>
        <v>0</v>
      </c>
      <c r="D5" s="35">
        <f>'Total Fuel Prices'!D72*(1-INDEX(Tax_share,MATCH('Total Fuel Prices'!$A$67,tax_fuel_labels,0),MATCH(D$1,'Tax_Share of Price'!$B$1:$AI$1,0)))</f>
        <v>0</v>
      </c>
      <c r="E5" s="35">
        <f>'Total Fuel Prices'!E72*(1-INDEX(Tax_share,MATCH('Total Fuel Prices'!$A$67,tax_fuel_labels,0),MATCH(E$1,'Tax_Share of Price'!$B$1:$AI$1,0)))</f>
        <v>0</v>
      </c>
      <c r="F5" s="35">
        <f>'Total Fuel Prices'!F72*(1-INDEX(Tax_share,MATCH('Total Fuel Prices'!$A$67,tax_fuel_labels,0),MATCH(F$1,'Tax_Share of Price'!$B$1:$AI$1,0)))</f>
        <v>0</v>
      </c>
      <c r="G5" s="35">
        <f>'Total Fuel Prices'!G72*(1-INDEX(Tax_share,MATCH('Total Fuel Prices'!$A$67,tax_fuel_labels,0),MATCH(G$1,'Tax_Share of Price'!$B$1:$AI$1,0)))</f>
        <v>0</v>
      </c>
      <c r="H5" s="35">
        <f>'Total Fuel Prices'!H72*(1-INDEX(Tax_share,MATCH('Total Fuel Prices'!$A$67,tax_fuel_labels,0),MATCH(H$1,'Tax_Share of Price'!$B$1:$AI$1,0)))</f>
        <v>0</v>
      </c>
      <c r="I5" s="35">
        <f>'Total Fuel Prices'!I72*(1-INDEX(Tax_share,MATCH('Total Fuel Prices'!$A$67,tax_fuel_labels,0),MATCH(I$1,'Tax_Share of Price'!$B$1:$AI$1,0)))</f>
        <v>0</v>
      </c>
      <c r="J5" s="35">
        <f>'Total Fuel Prices'!J72*(1-INDEX(Tax_share,MATCH('Total Fuel Prices'!$A$67,tax_fuel_labels,0),MATCH(J$1,'Tax_Share of Price'!$B$1:$AI$1,0)))</f>
        <v>0</v>
      </c>
      <c r="K5" s="35">
        <f>'Total Fuel Prices'!K72*(1-INDEX(Tax_share,MATCH('Total Fuel Prices'!$A$67,tax_fuel_labels,0),MATCH(K$1,'Tax_Share of Price'!$B$1:$AI$1,0)))</f>
        <v>0</v>
      </c>
      <c r="L5" s="35">
        <f>'Total Fuel Prices'!L72*(1-INDEX(Tax_share,MATCH('Total Fuel Prices'!$A$67,tax_fuel_labels,0),MATCH(L$1,'Tax_Share of Price'!$B$1:$AI$1,0)))</f>
        <v>0</v>
      </c>
      <c r="M5" s="35">
        <f>'Total Fuel Prices'!M72*(1-INDEX(Tax_share,MATCH('Total Fuel Prices'!$A$67,tax_fuel_labels,0),MATCH(M$1,'Tax_Share of Price'!$B$1:$AI$1,0)))</f>
        <v>0</v>
      </c>
      <c r="N5" s="35">
        <f>'Total Fuel Prices'!N72*(1-INDEX(Tax_share,MATCH('Total Fuel Prices'!$A$67,tax_fuel_labels,0),MATCH(N$1,'Tax_Share of Price'!$B$1:$AI$1,0)))</f>
        <v>0</v>
      </c>
      <c r="O5" s="35">
        <f>'Total Fuel Prices'!O72*(1-INDEX(Tax_share,MATCH('Total Fuel Prices'!$A$67,tax_fuel_labels,0),MATCH(O$1,'Tax_Share of Price'!$B$1:$AI$1,0)))</f>
        <v>0</v>
      </c>
      <c r="P5" s="35">
        <f>'Total Fuel Prices'!P72*(1-INDEX(Tax_share,MATCH('Total Fuel Prices'!$A$67,tax_fuel_labels,0),MATCH(P$1,'Tax_Share of Price'!$B$1:$AI$1,0)))</f>
        <v>0</v>
      </c>
      <c r="Q5" s="35">
        <f>'Total Fuel Prices'!Q72*(1-INDEX(Tax_share,MATCH('Total Fuel Prices'!$A$67,tax_fuel_labels,0),MATCH(Q$1,'Tax_Share of Price'!$B$1:$AI$1,0)))</f>
        <v>0</v>
      </c>
      <c r="R5" s="35">
        <f>'Total Fuel Prices'!R72*(1-INDEX(Tax_share,MATCH('Total Fuel Prices'!$A$67,tax_fuel_labels,0),MATCH(R$1,'Tax_Share of Price'!$B$1:$AI$1,0)))</f>
        <v>0</v>
      </c>
      <c r="S5" s="35">
        <f>'Total Fuel Prices'!S72*(1-INDEX(Tax_share,MATCH('Total Fuel Prices'!$A$67,tax_fuel_labels,0),MATCH(S$1,'Tax_Share of Price'!$B$1:$AI$1,0)))</f>
        <v>0</v>
      </c>
      <c r="T5" s="35">
        <f>'Total Fuel Prices'!T72*(1-INDEX(Tax_share,MATCH('Total Fuel Prices'!$A$67,tax_fuel_labels,0),MATCH(T$1,'Tax_Share of Price'!$B$1:$AI$1,0)))</f>
        <v>0</v>
      </c>
      <c r="U5" s="35">
        <f>'Total Fuel Prices'!U72*(1-INDEX(Tax_share,MATCH('Total Fuel Prices'!$A$67,tax_fuel_labels,0),MATCH(U$1,'Tax_Share of Price'!$B$1:$AI$1,0)))</f>
        <v>0</v>
      </c>
      <c r="V5" s="35">
        <f>'Total Fuel Prices'!V72*(1-INDEX(Tax_share,MATCH('Total Fuel Prices'!$A$67,tax_fuel_labels,0),MATCH(V$1,'Tax_Share of Price'!$B$1:$AI$1,0)))</f>
        <v>0</v>
      </c>
      <c r="W5" s="35">
        <f>'Total Fuel Prices'!W72*(1-INDEX(Tax_share,MATCH('Total Fuel Prices'!$A$67,tax_fuel_labels,0),MATCH(W$1,'Tax_Share of Price'!$B$1:$AI$1,0)))</f>
        <v>0</v>
      </c>
      <c r="X5" s="35">
        <f>'Total Fuel Prices'!X72*(1-INDEX(Tax_share,MATCH('Total Fuel Prices'!$A$67,tax_fuel_labels,0),MATCH(X$1,'Tax_Share of Price'!$B$1:$AI$1,0)))</f>
        <v>0</v>
      </c>
      <c r="Y5" s="35">
        <f>'Total Fuel Prices'!Y72*(1-INDEX(Tax_share,MATCH('Total Fuel Prices'!$A$67,tax_fuel_labels,0),MATCH(Y$1,'Tax_Share of Price'!$B$1:$AI$1,0)))</f>
        <v>0</v>
      </c>
      <c r="Z5" s="35">
        <f>'Total Fuel Prices'!Z72*(1-INDEX(Tax_share,MATCH('Total Fuel Prices'!$A$67,tax_fuel_labels,0),MATCH(Z$1,'Tax_Share of Price'!$B$1:$AI$1,0)))</f>
        <v>0</v>
      </c>
      <c r="AA5" s="35">
        <f>'Total Fuel Prices'!AA72*(1-INDEX(Tax_share,MATCH('Total Fuel Prices'!$A$67,tax_fuel_labels,0),MATCH(AA$1,'Tax_Share of Price'!$B$1:$AI$1,0)))</f>
        <v>0</v>
      </c>
      <c r="AB5" s="35">
        <f>'Total Fuel Prices'!AB72*(1-INDEX(Tax_share,MATCH('Total Fuel Prices'!$A$67,tax_fuel_labels,0),MATCH(AB$1,'Tax_Share of Price'!$B$1:$AI$1,0)))</f>
        <v>0</v>
      </c>
      <c r="AC5" s="35">
        <f>'Total Fuel Prices'!AC72*(1-INDEX(Tax_share,MATCH('Total Fuel Prices'!$A$67,tax_fuel_labels,0),MATCH(AC$1,'Tax_Share of Price'!$B$1:$AI$1,0)))</f>
        <v>0</v>
      </c>
      <c r="AD5" s="35">
        <f>'Total Fuel Prices'!AD72*(1-INDEX(Tax_share,MATCH('Total Fuel Prices'!$A$67,tax_fuel_labels,0),MATCH(AD$1,'Tax_Share of Price'!$B$1:$AI$1,0)))</f>
        <v>0</v>
      </c>
      <c r="AE5" s="35">
        <f>'Total Fuel Prices'!AE72*(1-INDEX(Tax_share,MATCH('Total Fuel Prices'!$A$67,tax_fuel_labels,0),MATCH(AE$1,'Tax_Share of Price'!$B$1:$AI$1,0)))</f>
        <v>0</v>
      </c>
      <c r="AF5" s="35">
        <f>'Total Fuel Prices'!AF72*(1-INDEX(Tax_share,MATCH('Total Fuel Prices'!$A$67,tax_fuel_labels,0),MATCH(AF$1,'Tax_Share of Price'!$B$1:$AI$1,0)))</f>
        <v>0</v>
      </c>
      <c r="AG5" s="35">
        <f>'Total Fuel Prices'!AG72*(1-INDEX(Tax_share,MATCH('Total Fuel Prices'!$A$67,tax_fuel_labels,0),MATCH(AG$1,'Tax_Share of Price'!$B$1:$AI$1,0)))</f>
        <v>0</v>
      </c>
      <c r="AH5" s="35">
        <f>'Total Fuel Prices'!AH72*(1-INDEX(Tax_share,MATCH('Total Fuel Prices'!$A$67,tax_fuel_labels,0),MATCH(AH$1,'Tax_Share of Price'!$B$1:$AI$1,0)))</f>
        <v>0</v>
      </c>
      <c r="AI5" s="35">
        <f>'Total Fuel Prices'!AI72*(1-INDEX(Tax_share,MATCH('Total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Prices'!B73*(1-INDEX(Tax_share,MATCH('Total Fuel Prices'!$A$67,tax_fuel_labels,0),MATCH(B$1,'Tax_Share of Price'!$B$1:$AI$1,0)))</f>
        <v>0</v>
      </c>
      <c r="C6" s="35">
        <f>'Total Fuel Prices'!C73*(1-INDEX(Tax_share,MATCH('Total Fuel Prices'!$A$67,tax_fuel_labels,0),MATCH(C$1,'Tax_Share of Price'!$B$1:$AI$1,0)))</f>
        <v>0</v>
      </c>
      <c r="D6" s="35">
        <f>'Total Fuel Prices'!D73*(1-INDEX(Tax_share,MATCH('Total Fuel Prices'!$A$67,tax_fuel_labels,0),MATCH(D$1,'Tax_Share of Price'!$B$1:$AI$1,0)))</f>
        <v>0</v>
      </c>
      <c r="E6" s="35">
        <f>'Total Fuel Prices'!E73*(1-INDEX(Tax_share,MATCH('Total Fuel Prices'!$A$67,tax_fuel_labels,0),MATCH(E$1,'Tax_Share of Price'!$B$1:$AI$1,0)))</f>
        <v>0</v>
      </c>
      <c r="F6" s="35">
        <f>'Total Fuel Prices'!F73*(1-INDEX(Tax_share,MATCH('Total Fuel Prices'!$A$67,tax_fuel_labels,0),MATCH(F$1,'Tax_Share of Price'!$B$1:$AI$1,0)))</f>
        <v>0</v>
      </c>
      <c r="G6" s="35">
        <f>'Total Fuel Prices'!G73*(1-INDEX(Tax_share,MATCH('Total Fuel Prices'!$A$67,tax_fuel_labels,0),MATCH(G$1,'Tax_Share of Price'!$B$1:$AI$1,0)))</f>
        <v>0</v>
      </c>
      <c r="H6" s="35">
        <f>'Total Fuel Prices'!H73*(1-INDEX(Tax_share,MATCH('Total Fuel Prices'!$A$67,tax_fuel_labels,0),MATCH(H$1,'Tax_Share of Price'!$B$1:$AI$1,0)))</f>
        <v>0</v>
      </c>
      <c r="I6" s="35">
        <f>'Total Fuel Prices'!I73*(1-INDEX(Tax_share,MATCH('Total Fuel Prices'!$A$67,tax_fuel_labels,0),MATCH(I$1,'Tax_Share of Price'!$B$1:$AI$1,0)))</f>
        <v>0</v>
      </c>
      <c r="J6" s="35">
        <f>'Total Fuel Prices'!J73*(1-INDEX(Tax_share,MATCH('Total Fuel Prices'!$A$67,tax_fuel_labels,0),MATCH(J$1,'Tax_Share of Price'!$B$1:$AI$1,0)))</f>
        <v>0</v>
      </c>
      <c r="K6" s="35">
        <f>'Total Fuel Prices'!K73*(1-INDEX(Tax_share,MATCH('Total Fuel Prices'!$A$67,tax_fuel_labels,0),MATCH(K$1,'Tax_Share of Price'!$B$1:$AI$1,0)))</f>
        <v>0</v>
      </c>
      <c r="L6" s="35">
        <f>'Total Fuel Prices'!L73*(1-INDEX(Tax_share,MATCH('Total Fuel Prices'!$A$67,tax_fuel_labels,0),MATCH(L$1,'Tax_Share of Price'!$B$1:$AI$1,0)))</f>
        <v>0</v>
      </c>
      <c r="M6" s="35">
        <f>'Total Fuel Prices'!M73*(1-INDEX(Tax_share,MATCH('Total Fuel Prices'!$A$67,tax_fuel_labels,0),MATCH(M$1,'Tax_Share of Price'!$B$1:$AI$1,0)))</f>
        <v>0</v>
      </c>
      <c r="N6" s="35">
        <f>'Total Fuel Prices'!N73*(1-INDEX(Tax_share,MATCH('Total Fuel Prices'!$A$67,tax_fuel_labels,0),MATCH(N$1,'Tax_Share of Price'!$B$1:$AI$1,0)))</f>
        <v>0</v>
      </c>
      <c r="O6" s="35">
        <f>'Total Fuel Prices'!O73*(1-INDEX(Tax_share,MATCH('Total Fuel Prices'!$A$67,tax_fuel_labels,0),MATCH(O$1,'Tax_Share of Price'!$B$1:$AI$1,0)))</f>
        <v>0</v>
      </c>
      <c r="P6" s="35">
        <f>'Total Fuel Prices'!P73*(1-INDEX(Tax_share,MATCH('Total Fuel Prices'!$A$67,tax_fuel_labels,0),MATCH(P$1,'Tax_Share of Price'!$B$1:$AI$1,0)))</f>
        <v>0</v>
      </c>
      <c r="Q6" s="35">
        <f>'Total Fuel Prices'!Q73*(1-INDEX(Tax_share,MATCH('Total Fuel Prices'!$A$67,tax_fuel_labels,0),MATCH(Q$1,'Tax_Share of Price'!$B$1:$AI$1,0)))</f>
        <v>0</v>
      </c>
      <c r="R6" s="35">
        <f>'Total Fuel Prices'!R73*(1-INDEX(Tax_share,MATCH('Total Fuel Prices'!$A$67,tax_fuel_labels,0),MATCH(R$1,'Tax_Share of Price'!$B$1:$AI$1,0)))</f>
        <v>0</v>
      </c>
      <c r="S6" s="35">
        <f>'Total Fuel Prices'!S73*(1-INDEX(Tax_share,MATCH('Total Fuel Prices'!$A$67,tax_fuel_labels,0),MATCH(S$1,'Tax_Share of Price'!$B$1:$AI$1,0)))</f>
        <v>0</v>
      </c>
      <c r="T6" s="35">
        <f>'Total Fuel Prices'!T73*(1-INDEX(Tax_share,MATCH('Total Fuel Prices'!$A$67,tax_fuel_labels,0),MATCH(T$1,'Tax_Share of Price'!$B$1:$AI$1,0)))</f>
        <v>0</v>
      </c>
      <c r="U6" s="35">
        <f>'Total Fuel Prices'!U73*(1-INDEX(Tax_share,MATCH('Total Fuel Prices'!$A$67,tax_fuel_labels,0),MATCH(U$1,'Tax_Share of Price'!$B$1:$AI$1,0)))</f>
        <v>0</v>
      </c>
      <c r="V6" s="35">
        <f>'Total Fuel Prices'!V73*(1-INDEX(Tax_share,MATCH('Total Fuel Prices'!$A$67,tax_fuel_labels,0),MATCH(V$1,'Tax_Share of Price'!$B$1:$AI$1,0)))</f>
        <v>0</v>
      </c>
      <c r="W6" s="35">
        <f>'Total Fuel Prices'!W73*(1-INDEX(Tax_share,MATCH('Total Fuel Prices'!$A$67,tax_fuel_labels,0),MATCH(W$1,'Tax_Share of Price'!$B$1:$AI$1,0)))</f>
        <v>0</v>
      </c>
      <c r="X6" s="35">
        <f>'Total Fuel Prices'!X73*(1-INDEX(Tax_share,MATCH('Total Fuel Prices'!$A$67,tax_fuel_labels,0),MATCH(X$1,'Tax_Share of Price'!$B$1:$AI$1,0)))</f>
        <v>0</v>
      </c>
      <c r="Y6" s="35">
        <f>'Total Fuel Prices'!Y73*(1-INDEX(Tax_share,MATCH('Total Fuel Prices'!$A$67,tax_fuel_labels,0),MATCH(Y$1,'Tax_Share of Price'!$B$1:$AI$1,0)))</f>
        <v>0</v>
      </c>
      <c r="Z6" s="35">
        <f>'Total Fuel Prices'!Z73*(1-INDEX(Tax_share,MATCH('Total Fuel Prices'!$A$67,tax_fuel_labels,0),MATCH(Z$1,'Tax_Share of Price'!$B$1:$AI$1,0)))</f>
        <v>0</v>
      </c>
      <c r="AA6" s="35">
        <f>'Total Fuel Prices'!AA73*(1-INDEX(Tax_share,MATCH('Total Fuel Prices'!$A$67,tax_fuel_labels,0),MATCH(AA$1,'Tax_Share of Price'!$B$1:$AI$1,0)))</f>
        <v>0</v>
      </c>
      <c r="AB6" s="35">
        <f>'Total Fuel Prices'!AB73*(1-INDEX(Tax_share,MATCH('Total Fuel Prices'!$A$67,tax_fuel_labels,0),MATCH(AB$1,'Tax_Share of Price'!$B$1:$AI$1,0)))</f>
        <v>0</v>
      </c>
      <c r="AC6" s="35">
        <f>'Total Fuel Prices'!AC73*(1-INDEX(Tax_share,MATCH('Total Fuel Prices'!$A$67,tax_fuel_labels,0),MATCH(AC$1,'Tax_Share of Price'!$B$1:$AI$1,0)))</f>
        <v>0</v>
      </c>
      <c r="AD6" s="35">
        <f>'Total Fuel Prices'!AD73*(1-INDEX(Tax_share,MATCH('Total Fuel Prices'!$A$67,tax_fuel_labels,0),MATCH(AD$1,'Tax_Share of Price'!$B$1:$AI$1,0)))</f>
        <v>0</v>
      </c>
      <c r="AE6" s="35">
        <f>'Total Fuel Prices'!AE73*(1-INDEX(Tax_share,MATCH('Total Fuel Prices'!$A$67,tax_fuel_labels,0),MATCH(AE$1,'Tax_Share of Price'!$B$1:$AI$1,0)))</f>
        <v>0</v>
      </c>
      <c r="AF6" s="35">
        <f>'Total Fuel Prices'!AF73*(1-INDEX(Tax_share,MATCH('Total Fuel Prices'!$A$67,tax_fuel_labels,0),MATCH(AF$1,'Tax_Share of Price'!$B$1:$AI$1,0)))</f>
        <v>0</v>
      </c>
      <c r="AG6" s="35">
        <f>'Total Fuel Prices'!AG73*(1-INDEX(Tax_share,MATCH('Total Fuel Prices'!$A$67,tax_fuel_labels,0),MATCH(AG$1,'Tax_Share of Price'!$B$1:$AI$1,0)))</f>
        <v>0</v>
      </c>
      <c r="AH6" s="35">
        <f>'Total Fuel Prices'!AH73*(1-INDEX(Tax_share,MATCH('Total Fuel Prices'!$A$67,tax_fuel_labels,0),MATCH(AH$1,'Tax_Share of Price'!$B$1:$AI$1,0)))</f>
        <v>0</v>
      </c>
      <c r="AI6" s="35">
        <f>'Total Fuel Prices'!AI73*(1-INDEX(Tax_share,MATCH('Total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Prices'!B74*(1-INDEX(Tax_share,MATCH('Total Fuel Prices'!$A$67,tax_fuel_labels,0),MATCH(B$1,'Tax_Share of Price'!$B$1:$AI$1,0)))</f>
        <v>0</v>
      </c>
      <c r="C7" s="35">
        <f>'Total Fuel Prices'!C74*(1-INDEX(Tax_share,MATCH('Total Fuel Prices'!$A$67,tax_fuel_labels,0),MATCH(C$1,'Tax_Share of Price'!$B$1:$AI$1,0)))</f>
        <v>0</v>
      </c>
      <c r="D7" s="35">
        <f>'Total Fuel Prices'!D74*(1-INDEX(Tax_share,MATCH('Total Fuel Prices'!$A$67,tax_fuel_labels,0),MATCH(D$1,'Tax_Share of Price'!$B$1:$AI$1,0)))</f>
        <v>0</v>
      </c>
      <c r="E7" s="35">
        <f>'Total Fuel Prices'!E74*(1-INDEX(Tax_share,MATCH('Total Fuel Prices'!$A$67,tax_fuel_labels,0),MATCH(E$1,'Tax_Share of Price'!$B$1:$AI$1,0)))</f>
        <v>0</v>
      </c>
      <c r="F7" s="35">
        <f>'Total Fuel Prices'!F74*(1-INDEX(Tax_share,MATCH('Total Fuel Prices'!$A$67,tax_fuel_labels,0),MATCH(F$1,'Tax_Share of Price'!$B$1:$AI$1,0)))</f>
        <v>0</v>
      </c>
      <c r="G7" s="35">
        <f>'Total Fuel Prices'!G74*(1-INDEX(Tax_share,MATCH('Total Fuel Prices'!$A$67,tax_fuel_labels,0),MATCH(G$1,'Tax_Share of Price'!$B$1:$AI$1,0)))</f>
        <v>0</v>
      </c>
      <c r="H7" s="35">
        <f>'Total Fuel Prices'!H74*(1-INDEX(Tax_share,MATCH('Total Fuel Prices'!$A$67,tax_fuel_labels,0),MATCH(H$1,'Tax_Share of Price'!$B$1:$AI$1,0)))</f>
        <v>0</v>
      </c>
      <c r="I7" s="35">
        <f>'Total Fuel Prices'!I74*(1-INDEX(Tax_share,MATCH('Total Fuel Prices'!$A$67,tax_fuel_labels,0),MATCH(I$1,'Tax_Share of Price'!$B$1:$AI$1,0)))</f>
        <v>0</v>
      </c>
      <c r="J7" s="35">
        <f>'Total Fuel Prices'!J74*(1-INDEX(Tax_share,MATCH('Total Fuel Prices'!$A$67,tax_fuel_labels,0),MATCH(J$1,'Tax_Share of Price'!$B$1:$AI$1,0)))</f>
        <v>0</v>
      </c>
      <c r="K7" s="35">
        <f>'Total Fuel Prices'!K74*(1-INDEX(Tax_share,MATCH('Total Fuel Prices'!$A$67,tax_fuel_labels,0),MATCH(K$1,'Tax_Share of Price'!$B$1:$AI$1,0)))</f>
        <v>0</v>
      </c>
      <c r="L7" s="35">
        <f>'Total Fuel Prices'!L74*(1-INDEX(Tax_share,MATCH('Total Fuel Prices'!$A$67,tax_fuel_labels,0),MATCH(L$1,'Tax_Share of Price'!$B$1:$AI$1,0)))</f>
        <v>0</v>
      </c>
      <c r="M7" s="35">
        <f>'Total Fuel Prices'!M74*(1-INDEX(Tax_share,MATCH('Total Fuel Prices'!$A$67,tax_fuel_labels,0),MATCH(M$1,'Tax_Share of Price'!$B$1:$AI$1,0)))</f>
        <v>0</v>
      </c>
      <c r="N7" s="35">
        <f>'Total Fuel Prices'!N74*(1-INDEX(Tax_share,MATCH('Total Fuel Prices'!$A$67,tax_fuel_labels,0),MATCH(N$1,'Tax_Share of Price'!$B$1:$AI$1,0)))</f>
        <v>0</v>
      </c>
      <c r="O7" s="35">
        <f>'Total Fuel Prices'!O74*(1-INDEX(Tax_share,MATCH('Total Fuel Prices'!$A$67,tax_fuel_labels,0),MATCH(O$1,'Tax_Share of Price'!$B$1:$AI$1,0)))</f>
        <v>0</v>
      </c>
      <c r="P7" s="35">
        <f>'Total Fuel Prices'!P74*(1-INDEX(Tax_share,MATCH('Total Fuel Prices'!$A$67,tax_fuel_labels,0),MATCH(P$1,'Tax_Share of Price'!$B$1:$AI$1,0)))</f>
        <v>0</v>
      </c>
      <c r="Q7" s="35">
        <f>'Total Fuel Prices'!Q74*(1-INDEX(Tax_share,MATCH('Total Fuel Prices'!$A$67,tax_fuel_labels,0),MATCH(Q$1,'Tax_Share of Price'!$B$1:$AI$1,0)))</f>
        <v>0</v>
      </c>
      <c r="R7" s="35">
        <f>'Total Fuel Prices'!R74*(1-INDEX(Tax_share,MATCH('Total Fuel Prices'!$A$67,tax_fuel_labels,0),MATCH(R$1,'Tax_Share of Price'!$B$1:$AI$1,0)))</f>
        <v>0</v>
      </c>
      <c r="S7" s="35">
        <f>'Total Fuel Prices'!S74*(1-INDEX(Tax_share,MATCH('Total Fuel Prices'!$A$67,tax_fuel_labels,0),MATCH(S$1,'Tax_Share of Price'!$B$1:$AI$1,0)))</f>
        <v>0</v>
      </c>
      <c r="T7" s="35">
        <f>'Total Fuel Prices'!T74*(1-INDEX(Tax_share,MATCH('Total Fuel Prices'!$A$67,tax_fuel_labels,0),MATCH(T$1,'Tax_Share of Price'!$B$1:$AI$1,0)))</f>
        <v>0</v>
      </c>
      <c r="U7" s="35">
        <f>'Total Fuel Prices'!U74*(1-INDEX(Tax_share,MATCH('Total Fuel Prices'!$A$67,tax_fuel_labels,0),MATCH(U$1,'Tax_Share of Price'!$B$1:$AI$1,0)))</f>
        <v>0</v>
      </c>
      <c r="V7" s="35">
        <f>'Total Fuel Prices'!V74*(1-INDEX(Tax_share,MATCH('Total Fuel Prices'!$A$67,tax_fuel_labels,0),MATCH(V$1,'Tax_Share of Price'!$B$1:$AI$1,0)))</f>
        <v>0</v>
      </c>
      <c r="W7" s="35">
        <f>'Total Fuel Prices'!W74*(1-INDEX(Tax_share,MATCH('Total Fuel Prices'!$A$67,tax_fuel_labels,0),MATCH(W$1,'Tax_Share of Price'!$B$1:$AI$1,0)))</f>
        <v>0</v>
      </c>
      <c r="X7" s="35">
        <f>'Total Fuel Prices'!X74*(1-INDEX(Tax_share,MATCH('Total Fuel Prices'!$A$67,tax_fuel_labels,0),MATCH(X$1,'Tax_Share of Price'!$B$1:$AI$1,0)))</f>
        <v>0</v>
      </c>
      <c r="Y7" s="35">
        <f>'Total Fuel Prices'!Y74*(1-INDEX(Tax_share,MATCH('Total Fuel Prices'!$A$67,tax_fuel_labels,0),MATCH(Y$1,'Tax_Share of Price'!$B$1:$AI$1,0)))</f>
        <v>0</v>
      </c>
      <c r="Z7" s="35">
        <f>'Total Fuel Prices'!Z74*(1-INDEX(Tax_share,MATCH('Total Fuel Prices'!$A$67,tax_fuel_labels,0),MATCH(Z$1,'Tax_Share of Price'!$B$1:$AI$1,0)))</f>
        <v>0</v>
      </c>
      <c r="AA7" s="35">
        <f>'Total Fuel Prices'!AA74*(1-INDEX(Tax_share,MATCH('Total Fuel Prices'!$A$67,tax_fuel_labels,0),MATCH(AA$1,'Tax_Share of Price'!$B$1:$AI$1,0)))</f>
        <v>0</v>
      </c>
      <c r="AB7" s="35">
        <f>'Total Fuel Prices'!AB74*(1-INDEX(Tax_share,MATCH('Total Fuel Prices'!$A$67,tax_fuel_labels,0),MATCH(AB$1,'Tax_Share of Price'!$B$1:$AI$1,0)))</f>
        <v>0</v>
      </c>
      <c r="AC7" s="35">
        <f>'Total Fuel Prices'!AC74*(1-INDEX(Tax_share,MATCH('Total Fuel Prices'!$A$67,tax_fuel_labels,0),MATCH(AC$1,'Tax_Share of Price'!$B$1:$AI$1,0)))</f>
        <v>0</v>
      </c>
      <c r="AD7" s="35">
        <f>'Total Fuel Prices'!AD74*(1-INDEX(Tax_share,MATCH('Total Fuel Prices'!$A$67,tax_fuel_labels,0),MATCH(AD$1,'Tax_Share of Price'!$B$1:$AI$1,0)))</f>
        <v>0</v>
      </c>
      <c r="AE7" s="35">
        <f>'Total Fuel Prices'!AE74*(1-INDEX(Tax_share,MATCH('Total Fuel Prices'!$A$67,tax_fuel_labels,0),MATCH(AE$1,'Tax_Share of Price'!$B$1:$AI$1,0)))</f>
        <v>0</v>
      </c>
      <c r="AF7" s="35">
        <f>'Total Fuel Prices'!AF74*(1-INDEX(Tax_share,MATCH('Total Fuel Prices'!$A$67,tax_fuel_labels,0),MATCH(AF$1,'Tax_Share of Price'!$B$1:$AI$1,0)))</f>
        <v>0</v>
      </c>
      <c r="AG7" s="35">
        <f>'Total Fuel Prices'!AG74*(1-INDEX(Tax_share,MATCH('Total Fuel Prices'!$A$67,tax_fuel_labels,0),MATCH(AG$1,'Tax_Share of Price'!$B$1:$AI$1,0)))</f>
        <v>0</v>
      </c>
      <c r="AH7" s="35">
        <f>'Total Fuel Prices'!AH74*(1-INDEX(Tax_share,MATCH('Total Fuel Prices'!$A$67,tax_fuel_labels,0),MATCH(AH$1,'Tax_Share of Price'!$B$1:$AI$1,0)))</f>
        <v>0</v>
      </c>
      <c r="AI7" s="35">
        <f>'Total Fuel Prices'!AI74*(1-INDEX(Tax_share,MATCH('Total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Prices'!B75*(1-INDEX(Tax_share,MATCH('Total Fuel Prices'!$A$67,tax_fuel_labels,0),MATCH(B$1,'Tax_Share of Price'!$B$1:$AI$1,0)))</f>
        <v>0</v>
      </c>
      <c r="C8" s="35">
        <f>'Total Fuel Prices'!C75*(1-INDEX(Tax_share,MATCH('Total Fuel Prices'!$A$67,tax_fuel_labels,0),MATCH(C$1,'Tax_Share of Price'!$B$1:$AI$1,0)))</f>
        <v>0</v>
      </c>
      <c r="D8" s="35">
        <f>'Total Fuel Prices'!D75*(1-INDEX(Tax_share,MATCH('Total Fuel Prices'!$A$67,tax_fuel_labels,0),MATCH(D$1,'Tax_Share of Price'!$B$1:$AI$1,0)))</f>
        <v>0</v>
      </c>
      <c r="E8" s="35">
        <f>'Total Fuel Prices'!E75*(1-INDEX(Tax_share,MATCH('Total Fuel Prices'!$A$67,tax_fuel_labels,0),MATCH(E$1,'Tax_Share of Price'!$B$1:$AI$1,0)))</f>
        <v>0</v>
      </c>
      <c r="F8" s="35">
        <f>'Total Fuel Prices'!F75*(1-INDEX(Tax_share,MATCH('Total Fuel Prices'!$A$67,tax_fuel_labels,0),MATCH(F$1,'Tax_Share of Price'!$B$1:$AI$1,0)))</f>
        <v>0</v>
      </c>
      <c r="G8" s="35">
        <f>'Total Fuel Prices'!G75*(1-INDEX(Tax_share,MATCH('Total Fuel Prices'!$A$67,tax_fuel_labels,0),MATCH(G$1,'Tax_Share of Price'!$B$1:$AI$1,0)))</f>
        <v>0</v>
      </c>
      <c r="H8" s="35">
        <f>'Total Fuel Prices'!H75*(1-INDEX(Tax_share,MATCH('Total Fuel Prices'!$A$67,tax_fuel_labels,0),MATCH(H$1,'Tax_Share of Price'!$B$1:$AI$1,0)))</f>
        <v>0</v>
      </c>
      <c r="I8" s="35">
        <f>'Total Fuel Prices'!I75*(1-INDEX(Tax_share,MATCH('Total Fuel Prices'!$A$67,tax_fuel_labels,0),MATCH(I$1,'Tax_Share of Price'!$B$1:$AI$1,0)))</f>
        <v>0</v>
      </c>
      <c r="J8" s="35">
        <f>'Total Fuel Prices'!J75*(1-INDEX(Tax_share,MATCH('Total Fuel Prices'!$A$67,tax_fuel_labels,0),MATCH(J$1,'Tax_Share of Price'!$B$1:$AI$1,0)))</f>
        <v>0</v>
      </c>
      <c r="K8" s="35">
        <f>'Total Fuel Prices'!K75*(1-INDEX(Tax_share,MATCH('Total Fuel Prices'!$A$67,tax_fuel_labels,0),MATCH(K$1,'Tax_Share of Price'!$B$1:$AI$1,0)))</f>
        <v>0</v>
      </c>
      <c r="L8" s="35">
        <f>'Total Fuel Prices'!L75*(1-INDEX(Tax_share,MATCH('Total Fuel Prices'!$A$67,tax_fuel_labels,0),MATCH(L$1,'Tax_Share of Price'!$B$1:$AI$1,0)))</f>
        <v>0</v>
      </c>
      <c r="M8" s="35">
        <f>'Total Fuel Prices'!M75*(1-INDEX(Tax_share,MATCH('Total Fuel Prices'!$A$67,tax_fuel_labels,0),MATCH(M$1,'Tax_Share of Price'!$B$1:$AI$1,0)))</f>
        <v>0</v>
      </c>
      <c r="N8" s="35">
        <f>'Total Fuel Prices'!N75*(1-INDEX(Tax_share,MATCH('Total Fuel Prices'!$A$67,tax_fuel_labels,0),MATCH(N$1,'Tax_Share of Price'!$B$1:$AI$1,0)))</f>
        <v>0</v>
      </c>
      <c r="O8" s="35">
        <f>'Total Fuel Prices'!O75*(1-INDEX(Tax_share,MATCH('Total Fuel Prices'!$A$67,tax_fuel_labels,0),MATCH(O$1,'Tax_Share of Price'!$B$1:$AI$1,0)))</f>
        <v>0</v>
      </c>
      <c r="P8" s="35">
        <f>'Total Fuel Prices'!P75*(1-INDEX(Tax_share,MATCH('Total Fuel Prices'!$A$67,tax_fuel_labels,0),MATCH(P$1,'Tax_Share of Price'!$B$1:$AI$1,0)))</f>
        <v>0</v>
      </c>
      <c r="Q8" s="35">
        <f>'Total Fuel Prices'!Q75*(1-INDEX(Tax_share,MATCH('Total Fuel Prices'!$A$67,tax_fuel_labels,0),MATCH(Q$1,'Tax_Share of Price'!$B$1:$AI$1,0)))</f>
        <v>0</v>
      </c>
      <c r="R8" s="35">
        <f>'Total Fuel Prices'!R75*(1-INDEX(Tax_share,MATCH('Total Fuel Prices'!$A$67,tax_fuel_labels,0),MATCH(R$1,'Tax_Share of Price'!$B$1:$AI$1,0)))</f>
        <v>0</v>
      </c>
      <c r="S8" s="35">
        <f>'Total Fuel Prices'!S75*(1-INDEX(Tax_share,MATCH('Total Fuel Prices'!$A$67,tax_fuel_labels,0),MATCH(S$1,'Tax_Share of Price'!$B$1:$AI$1,0)))</f>
        <v>0</v>
      </c>
      <c r="T8" s="35">
        <f>'Total Fuel Prices'!T75*(1-INDEX(Tax_share,MATCH('Total Fuel Prices'!$A$67,tax_fuel_labels,0),MATCH(T$1,'Tax_Share of Price'!$B$1:$AI$1,0)))</f>
        <v>0</v>
      </c>
      <c r="U8" s="35">
        <f>'Total Fuel Prices'!U75*(1-INDEX(Tax_share,MATCH('Total Fuel Prices'!$A$67,tax_fuel_labels,0),MATCH(U$1,'Tax_Share of Price'!$B$1:$AI$1,0)))</f>
        <v>0</v>
      </c>
      <c r="V8" s="35">
        <f>'Total Fuel Prices'!V75*(1-INDEX(Tax_share,MATCH('Total Fuel Prices'!$A$67,tax_fuel_labels,0),MATCH(V$1,'Tax_Share of Price'!$B$1:$AI$1,0)))</f>
        <v>0</v>
      </c>
      <c r="W8" s="35">
        <f>'Total Fuel Prices'!W75*(1-INDEX(Tax_share,MATCH('Total Fuel Prices'!$A$67,tax_fuel_labels,0),MATCH(W$1,'Tax_Share of Price'!$B$1:$AI$1,0)))</f>
        <v>0</v>
      </c>
      <c r="X8" s="35">
        <f>'Total Fuel Prices'!X75*(1-INDEX(Tax_share,MATCH('Total Fuel Prices'!$A$67,tax_fuel_labels,0),MATCH(X$1,'Tax_Share of Price'!$B$1:$AI$1,0)))</f>
        <v>0</v>
      </c>
      <c r="Y8" s="35">
        <f>'Total Fuel Prices'!Y75*(1-INDEX(Tax_share,MATCH('Total Fuel Prices'!$A$67,tax_fuel_labels,0),MATCH(Y$1,'Tax_Share of Price'!$B$1:$AI$1,0)))</f>
        <v>0</v>
      </c>
      <c r="Z8" s="35">
        <f>'Total Fuel Prices'!Z75*(1-INDEX(Tax_share,MATCH('Total Fuel Prices'!$A$67,tax_fuel_labels,0),MATCH(Z$1,'Tax_Share of Price'!$B$1:$AI$1,0)))</f>
        <v>0</v>
      </c>
      <c r="AA8" s="35">
        <f>'Total Fuel Prices'!AA75*(1-INDEX(Tax_share,MATCH('Total Fuel Prices'!$A$67,tax_fuel_labels,0),MATCH(AA$1,'Tax_Share of Price'!$B$1:$AI$1,0)))</f>
        <v>0</v>
      </c>
      <c r="AB8" s="35">
        <f>'Total Fuel Prices'!AB75*(1-INDEX(Tax_share,MATCH('Total Fuel Prices'!$A$67,tax_fuel_labels,0),MATCH(AB$1,'Tax_Share of Price'!$B$1:$AI$1,0)))</f>
        <v>0</v>
      </c>
      <c r="AC8" s="35">
        <f>'Total Fuel Prices'!AC75*(1-INDEX(Tax_share,MATCH('Total Fuel Prices'!$A$67,tax_fuel_labels,0),MATCH(AC$1,'Tax_Share of Price'!$B$1:$AI$1,0)))</f>
        <v>0</v>
      </c>
      <c r="AD8" s="35">
        <f>'Total Fuel Prices'!AD75*(1-INDEX(Tax_share,MATCH('Total Fuel Prices'!$A$67,tax_fuel_labels,0),MATCH(AD$1,'Tax_Share of Price'!$B$1:$AI$1,0)))</f>
        <v>0</v>
      </c>
      <c r="AE8" s="35">
        <f>'Total Fuel Prices'!AE75*(1-INDEX(Tax_share,MATCH('Total Fuel Prices'!$A$67,tax_fuel_labels,0),MATCH(AE$1,'Tax_Share of Price'!$B$1:$AI$1,0)))</f>
        <v>0</v>
      </c>
      <c r="AF8" s="35">
        <f>'Total Fuel Prices'!AF75*(1-INDEX(Tax_share,MATCH('Total Fuel Prices'!$A$67,tax_fuel_labels,0),MATCH(AF$1,'Tax_Share of Price'!$B$1:$AI$1,0)))</f>
        <v>0</v>
      </c>
      <c r="AG8" s="35">
        <f>'Total Fuel Prices'!AG75*(1-INDEX(Tax_share,MATCH('Total Fuel Prices'!$A$67,tax_fuel_labels,0),MATCH(AG$1,'Tax_Share of Price'!$B$1:$AI$1,0)))</f>
        <v>0</v>
      </c>
      <c r="AH8" s="35">
        <f>'Total Fuel Prices'!AH75*(1-INDEX(Tax_share,MATCH('Total Fuel Prices'!$A$67,tax_fuel_labels,0),MATCH(AH$1,'Tax_Share of Price'!$B$1:$AI$1,0)))</f>
        <v>0</v>
      </c>
      <c r="AI8" s="35">
        <f>'Total Fuel Prices'!AI75*(1-INDEX(Tax_share,MATCH('Total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Prices'!B76*(1-INDEX(Tax_share,MATCH('Total Fuel Prices'!$A$67,tax_fuel_labels,0),MATCH(B$1,'Tax_Share of Price'!$B$1:$AI$1,0)))</f>
        <v>0</v>
      </c>
      <c r="C9" s="35">
        <f>'Total Fuel Prices'!C76*(1-INDEX(Tax_share,MATCH('Total Fuel Prices'!$A$67,tax_fuel_labels,0),MATCH(C$1,'Tax_Share of Price'!$B$1:$AI$1,0)))</f>
        <v>0</v>
      </c>
      <c r="D9" s="35">
        <f>'Total Fuel Prices'!D76*(1-INDEX(Tax_share,MATCH('Total Fuel Prices'!$A$67,tax_fuel_labels,0),MATCH(D$1,'Tax_Share of Price'!$B$1:$AI$1,0)))</f>
        <v>0</v>
      </c>
      <c r="E9" s="35">
        <f>'Total Fuel Prices'!E76*(1-INDEX(Tax_share,MATCH('Total Fuel Prices'!$A$67,tax_fuel_labels,0),MATCH(E$1,'Tax_Share of Price'!$B$1:$AI$1,0)))</f>
        <v>0</v>
      </c>
      <c r="F9" s="35">
        <f>'Total Fuel Prices'!F76*(1-INDEX(Tax_share,MATCH('Total Fuel Prices'!$A$67,tax_fuel_labels,0),MATCH(F$1,'Tax_Share of Price'!$B$1:$AI$1,0)))</f>
        <v>0</v>
      </c>
      <c r="G9" s="35">
        <f>'Total Fuel Prices'!G76*(1-INDEX(Tax_share,MATCH('Total Fuel Prices'!$A$67,tax_fuel_labels,0),MATCH(G$1,'Tax_Share of Price'!$B$1:$AI$1,0)))</f>
        <v>0</v>
      </c>
      <c r="H9" s="35">
        <f>'Total Fuel Prices'!H76*(1-INDEX(Tax_share,MATCH('Total Fuel Prices'!$A$67,tax_fuel_labels,0),MATCH(H$1,'Tax_Share of Price'!$B$1:$AI$1,0)))</f>
        <v>0</v>
      </c>
      <c r="I9" s="35">
        <f>'Total Fuel Prices'!I76*(1-INDEX(Tax_share,MATCH('Total Fuel Prices'!$A$67,tax_fuel_labels,0),MATCH(I$1,'Tax_Share of Price'!$B$1:$AI$1,0)))</f>
        <v>0</v>
      </c>
      <c r="J9" s="35">
        <f>'Total Fuel Prices'!J76*(1-INDEX(Tax_share,MATCH('Total Fuel Prices'!$A$67,tax_fuel_labels,0),MATCH(J$1,'Tax_Share of Price'!$B$1:$AI$1,0)))</f>
        <v>0</v>
      </c>
      <c r="K9" s="35">
        <f>'Total Fuel Prices'!K76*(1-INDEX(Tax_share,MATCH('Total Fuel Prices'!$A$67,tax_fuel_labels,0),MATCH(K$1,'Tax_Share of Price'!$B$1:$AI$1,0)))</f>
        <v>0</v>
      </c>
      <c r="L9" s="35">
        <f>'Total Fuel Prices'!L76*(1-INDEX(Tax_share,MATCH('Total Fuel Prices'!$A$67,tax_fuel_labels,0),MATCH(L$1,'Tax_Share of Price'!$B$1:$AI$1,0)))</f>
        <v>0</v>
      </c>
      <c r="M9" s="35">
        <f>'Total Fuel Prices'!M76*(1-INDEX(Tax_share,MATCH('Total Fuel Prices'!$A$67,tax_fuel_labels,0),MATCH(M$1,'Tax_Share of Price'!$B$1:$AI$1,0)))</f>
        <v>0</v>
      </c>
      <c r="N9" s="35">
        <f>'Total Fuel Prices'!N76*(1-INDEX(Tax_share,MATCH('Total Fuel Prices'!$A$67,tax_fuel_labels,0),MATCH(N$1,'Tax_Share of Price'!$B$1:$AI$1,0)))</f>
        <v>0</v>
      </c>
      <c r="O9" s="35">
        <f>'Total Fuel Prices'!O76*(1-INDEX(Tax_share,MATCH('Total Fuel Prices'!$A$67,tax_fuel_labels,0),MATCH(O$1,'Tax_Share of Price'!$B$1:$AI$1,0)))</f>
        <v>0</v>
      </c>
      <c r="P9" s="35">
        <f>'Total Fuel Prices'!P76*(1-INDEX(Tax_share,MATCH('Total Fuel Prices'!$A$67,tax_fuel_labels,0),MATCH(P$1,'Tax_Share of Price'!$B$1:$AI$1,0)))</f>
        <v>0</v>
      </c>
      <c r="Q9" s="35">
        <f>'Total Fuel Prices'!Q76*(1-INDEX(Tax_share,MATCH('Total Fuel Prices'!$A$67,tax_fuel_labels,0),MATCH(Q$1,'Tax_Share of Price'!$B$1:$AI$1,0)))</f>
        <v>0</v>
      </c>
      <c r="R9" s="35">
        <f>'Total Fuel Prices'!R76*(1-INDEX(Tax_share,MATCH('Total Fuel Prices'!$A$67,tax_fuel_labels,0),MATCH(R$1,'Tax_Share of Price'!$B$1:$AI$1,0)))</f>
        <v>0</v>
      </c>
      <c r="S9" s="35">
        <f>'Total Fuel Prices'!S76*(1-INDEX(Tax_share,MATCH('Total Fuel Prices'!$A$67,tax_fuel_labels,0),MATCH(S$1,'Tax_Share of Price'!$B$1:$AI$1,0)))</f>
        <v>0</v>
      </c>
      <c r="T9" s="35">
        <f>'Total Fuel Prices'!T76*(1-INDEX(Tax_share,MATCH('Total Fuel Prices'!$A$67,tax_fuel_labels,0),MATCH(T$1,'Tax_Share of Price'!$B$1:$AI$1,0)))</f>
        <v>0</v>
      </c>
      <c r="U9" s="35">
        <f>'Total Fuel Prices'!U76*(1-INDEX(Tax_share,MATCH('Total Fuel Prices'!$A$67,tax_fuel_labels,0),MATCH(U$1,'Tax_Share of Price'!$B$1:$AI$1,0)))</f>
        <v>0</v>
      </c>
      <c r="V9" s="35">
        <f>'Total Fuel Prices'!V76*(1-INDEX(Tax_share,MATCH('Total Fuel Prices'!$A$67,tax_fuel_labels,0),MATCH(V$1,'Tax_Share of Price'!$B$1:$AI$1,0)))</f>
        <v>0</v>
      </c>
      <c r="W9" s="35">
        <f>'Total Fuel Prices'!W76*(1-INDEX(Tax_share,MATCH('Total Fuel Prices'!$A$67,tax_fuel_labels,0),MATCH(W$1,'Tax_Share of Price'!$B$1:$AI$1,0)))</f>
        <v>0</v>
      </c>
      <c r="X9" s="35">
        <f>'Total Fuel Prices'!X76*(1-INDEX(Tax_share,MATCH('Total Fuel Prices'!$A$67,tax_fuel_labels,0),MATCH(X$1,'Tax_Share of Price'!$B$1:$AI$1,0)))</f>
        <v>0</v>
      </c>
      <c r="Y9" s="35">
        <f>'Total Fuel Prices'!Y76*(1-INDEX(Tax_share,MATCH('Total Fuel Prices'!$A$67,tax_fuel_labels,0),MATCH(Y$1,'Tax_Share of Price'!$B$1:$AI$1,0)))</f>
        <v>0</v>
      </c>
      <c r="Z9" s="35">
        <f>'Total Fuel Prices'!Z76*(1-INDEX(Tax_share,MATCH('Total Fuel Prices'!$A$67,tax_fuel_labels,0),MATCH(Z$1,'Tax_Share of Price'!$B$1:$AI$1,0)))</f>
        <v>0</v>
      </c>
      <c r="AA9" s="35">
        <f>'Total Fuel Prices'!AA76*(1-INDEX(Tax_share,MATCH('Total Fuel Prices'!$A$67,tax_fuel_labels,0),MATCH(AA$1,'Tax_Share of Price'!$B$1:$AI$1,0)))</f>
        <v>0</v>
      </c>
      <c r="AB9" s="35">
        <f>'Total Fuel Prices'!AB76*(1-INDEX(Tax_share,MATCH('Total Fuel Prices'!$A$67,tax_fuel_labels,0),MATCH(AB$1,'Tax_Share of Price'!$B$1:$AI$1,0)))</f>
        <v>0</v>
      </c>
      <c r="AC9" s="35">
        <f>'Total Fuel Prices'!AC76*(1-INDEX(Tax_share,MATCH('Total Fuel Prices'!$A$67,tax_fuel_labels,0),MATCH(AC$1,'Tax_Share of Price'!$B$1:$AI$1,0)))</f>
        <v>0</v>
      </c>
      <c r="AD9" s="35">
        <f>'Total Fuel Prices'!AD76*(1-INDEX(Tax_share,MATCH('Total Fuel Prices'!$A$67,tax_fuel_labels,0),MATCH(AD$1,'Tax_Share of Price'!$B$1:$AI$1,0)))</f>
        <v>0</v>
      </c>
      <c r="AE9" s="35">
        <f>'Total Fuel Prices'!AE76*(1-INDEX(Tax_share,MATCH('Total Fuel Prices'!$A$67,tax_fuel_labels,0),MATCH(AE$1,'Tax_Share of Price'!$B$1:$AI$1,0)))</f>
        <v>0</v>
      </c>
      <c r="AF9" s="35">
        <f>'Total Fuel Prices'!AF76*(1-INDEX(Tax_share,MATCH('Total Fuel Prices'!$A$67,tax_fuel_labels,0),MATCH(AF$1,'Tax_Share of Price'!$B$1:$AI$1,0)))</f>
        <v>0</v>
      </c>
      <c r="AG9" s="35">
        <f>'Total Fuel Prices'!AG76*(1-INDEX(Tax_share,MATCH('Total Fuel Prices'!$A$67,tax_fuel_labels,0),MATCH(AG$1,'Tax_Share of Price'!$B$1:$AI$1,0)))</f>
        <v>0</v>
      </c>
      <c r="AH9" s="35">
        <f>'Total Fuel Prices'!AH76*(1-INDEX(Tax_share,MATCH('Total Fuel Prices'!$A$67,tax_fuel_labels,0),MATCH(AH$1,'Tax_Share of Price'!$B$1:$AI$1,0)))</f>
        <v>0</v>
      </c>
      <c r="AI9" s="35">
        <f>'Total Fuel Prices'!AI76*(1-INDEX(Tax_share,MATCH('Total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2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132812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2017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Prices'!B79*(1-INDEX(Tax_share,MATCH('Total Fuel Prices'!$A$77,tax_fuel_labels,0),MATCH(B$1,'Tax_Share of Price'!$B$1:$AI$1,0)))</f>
        <v>0</v>
      </c>
      <c r="C2" s="35">
        <f>'Total Fuel Prices'!C79*(1-INDEX(Tax_share,MATCH('Total Fuel Prices'!$A$77,tax_fuel_labels,0),MATCH(C$1,'Tax_Share of Price'!$B$1:$AI$1,0)))</f>
        <v>0</v>
      </c>
      <c r="D2" s="35">
        <f>'Total Fuel Prices'!D79*(1-INDEX(Tax_share,MATCH('Total Fuel Prices'!$A$77,tax_fuel_labels,0),MATCH(D$1,'Tax_Share of Price'!$B$1:$AI$1,0)))</f>
        <v>0</v>
      </c>
      <c r="E2" s="35">
        <f>'Total Fuel Prices'!E79*(1-INDEX(Tax_share,MATCH('Total Fuel Prices'!$A$77,tax_fuel_labels,0),MATCH(E$1,'Tax_Share of Price'!$B$1:$AI$1,0)))</f>
        <v>0</v>
      </c>
      <c r="F2" s="35">
        <f>'Total Fuel Prices'!F79*(1-INDEX(Tax_share,MATCH('Total Fuel Prices'!$A$77,tax_fuel_labels,0),MATCH(F$1,'Tax_Share of Price'!$B$1:$AI$1,0)))</f>
        <v>0</v>
      </c>
      <c r="G2" s="35">
        <f>'Total Fuel Prices'!G79*(1-INDEX(Tax_share,MATCH('Total Fuel Prices'!$A$77,tax_fuel_labels,0),MATCH(G$1,'Tax_Share of Price'!$B$1:$AI$1,0)))</f>
        <v>0</v>
      </c>
      <c r="H2" s="35">
        <f>'Total Fuel Prices'!H79*(1-INDEX(Tax_share,MATCH('Total Fuel Prices'!$A$77,tax_fuel_labels,0),MATCH(H$1,'Tax_Share of Price'!$B$1:$AI$1,0)))</f>
        <v>0</v>
      </c>
      <c r="I2" s="35">
        <f>'Total Fuel Prices'!I79*(1-INDEX(Tax_share,MATCH('Total Fuel Prices'!$A$77,tax_fuel_labels,0),MATCH(I$1,'Tax_Share of Price'!$B$1:$AI$1,0)))</f>
        <v>0</v>
      </c>
      <c r="J2" s="35">
        <f>'Total Fuel Prices'!J79*(1-INDEX(Tax_share,MATCH('Total Fuel Prices'!$A$77,tax_fuel_labels,0),MATCH(J$1,'Tax_Share of Price'!$B$1:$AI$1,0)))</f>
        <v>0</v>
      </c>
      <c r="K2" s="35">
        <f>'Total Fuel Prices'!K79*(1-INDEX(Tax_share,MATCH('Total Fuel Prices'!$A$77,tax_fuel_labels,0),MATCH(K$1,'Tax_Share of Price'!$B$1:$AI$1,0)))</f>
        <v>0</v>
      </c>
      <c r="L2" s="35">
        <f>'Total Fuel Prices'!L79*(1-INDEX(Tax_share,MATCH('Total Fuel Prices'!$A$77,tax_fuel_labels,0),MATCH(L$1,'Tax_Share of Price'!$B$1:$AI$1,0)))</f>
        <v>0</v>
      </c>
      <c r="M2" s="35">
        <f>'Total Fuel Prices'!M79*(1-INDEX(Tax_share,MATCH('Total Fuel Prices'!$A$77,tax_fuel_labels,0),MATCH(M$1,'Tax_Share of Price'!$B$1:$AI$1,0)))</f>
        <v>0</v>
      </c>
      <c r="N2" s="35">
        <f>'Total Fuel Prices'!N79*(1-INDEX(Tax_share,MATCH('Total Fuel Prices'!$A$77,tax_fuel_labels,0),MATCH(N$1,'Tax_Share of Price'!$B$1:$AI$1,0)))</f>
        <v>0</v>
      </c>
      <c r="O2" s="35">
        <f>'Total Fuel Prices'!O79*(1-INDEX(Tax_share,MATCH('Total Fuel Prices'!$A$77,tax_fuel_labels,0),MATCH(O$1,'Tax_Share of Price'!$B$1:$AI$1,0)))</f>
        <v>0</v>
      </c>
      <c r="P2" s="35">
        <f>'Total Fuel Prices'!P79*(1-INDEX(Tax_share,MATCH('Total Fuel Prices'!$A$77,tax_fuel_labels,0),MATCH(P$1,'Tax_Share of Price'!$B$1:$AI$1,0)))</f>
        <v>0</v>
      </c>
      <c r="Q2" s="35">
        <f>'Total Fuel Prices'!Q79*(1-INDEX(Tax_share,MATCH('Total Fuel Prices'!$A$77,tax_fuel_labels,0),MATCH(Q$1,'Tax_Share of Price'!$B$1:$AI$1,0)))</f>
        <v>0</v>
      </c>
      <c r="R2" s="35">
        <f>'Total Fuel Prices'!R79*(1-INDEX(Tax_share,MATCH('Total Fuel Prices'!$A$77,tax_fuel_labels,0),MATCH(R$1,'Tax_Share of Price'!$B$1:$AI$1,0)))</f>
        <v>0</v>
      </c>
      <c r="S2" s="35">
        <f>'Total Fuel Prices'!S79*(1-INDEX(Tax_share,MATCH('Total Fuel Prices'!$A$77,tax_fuel_labels,0),MATCH(S$1,'Tax_Share of Price'!$B$1:$AI$1,0)))</f>
        <v>0</v>
      </c>
      <c r="T2" s="35">
        <f>'Total Fuel Prices'!T79*(1-INDEX(Tax_share,MATCH('Total Fuel Prices'!$A$77,tax_fuel_labels,0),MATCH(T$1,'Tax_Share of Price'!$B$1:$AI$1,0)))</f>
        <v>0</v>
      </c>
      <c r="U2" s="35">
        <f>'Total Fuel Prices'!U79*(1-INDEX(Tax_share,MATCH('Total Fuel Prices'!$A$77,tax_fuel_labels,0),MATCH(U$1,'Tax_Share of Price'!$B$1:$AI$1,0)))</f>
        <v>0</v>
      </c>
      <c r="V2" s="35">
        <f>'Total Fuel Prices'!V79*(1-INDEX(Tax_share,MATCH('Total Fuel Prices'!$A$77,tax_fuel_labels,0),MATCH(V$1,'Tax_Share of Price'!$B$1:$AI$1,0)))</f>
        <v>0</v>
      </c>
      <c r="W2" s="35">
        <f>'Total Fuel Prices'!W79*(1-INDEX(Tax_share,MATCH('Total Fuel Prices'!$A$77,tax_fuel_labels,0),MATCH(W$1,'Tax_Share of Price'!$B$1:$AI$1,0)))</f>
        <v>0</v>
      </c>
      <c r="X2" s="35">
        <f>'Total Fuel Prices'!X79*(1-INDEX(Tax_share,MATCH('Total Fuel Prices'!$A$77,tax_fuel_labels,0),MATCH(X$1,'Tax_Share of Price'!$B$1:$AI$1,0)))</f>
        <v>0</v>
      </c>
      <c r="Y2" s="35">
        <f>'Total Fuel Prices'!Y79*(1-INDEX(Tax_share,MATCH('Total Fuel Prices'!$A$77,tax_fuel_labels,0),MATCH(Y$1,'Tax_Share of Price'!$B$1:$AI$1,0)))</f>
        <v>0</v>
      </c>
      <c r="Z2" s="35">
        <f>'Total Fuel Prices'!Z79*(1-INDEX(Tax_share,MATCH('Total Fuel Prices'!$A$77,tax_fuel_labels,0),MATCH(Z$1,'Tax_Share of Price'!$B$1:$AI$1,0)))</f>
        <v>0</v>
      </c>
      <c r="AA2" s="35">
        <f>'Total Fuel Prices'!AA79*(1-INDEX(Tax_share,MATCH('Total Fuel Prices'!$A$77,tax_fuel_labels,0),MATCH(AA$1,'Tax_Share of Price'!$B$1:$AI$1,0)))</f>
        <v>0</v>
      </c>
      <c r="AB2" s="35">
        <f>'Total Fuel Prices'!AB79*(1-INDEX(Tax_share,MATCH('Total Fuel Prices'!$A$77,tax_fuel_labels,0),MATCH(AB$1,'Tax_Share of Price'!$B$1:$AI$1,0)))</f>
        <v>0</v>
      </c>
      <c r="AC2" s="35">
        <f>'Total Fuel Prices'!AC79*(1-INDEX(Tax_share,MATCH('Total Fuel Prices'!$A$77,tax_fuel_labels,0),MATCH(AC$1,'Tax_Share of Price'!$B$1:$AI$1,0)))</f>
        <v>0</v>
      </c>
      <c r="AD2" s="35">
        <f>'Total Fuel Prices'!AD79*(1-INDEX(Tax_share,MATCH('Total Fuel Prices'!$A$77,tax_fuel_labels,0),MATCH(AD$1,'Tax_Share of Price'!$B$1:$AI$1,0)))</f>
        <v>0</v>
      </c>
      <c r="AE2" s="35">
        <f>'Total Fuel Prices'!AE79*(1-INDEX(Tax_share,MATCH('Total Fuel Prices'!$A$77,tax_fuel_labels,0),MATCH(AE$1,'Tax_Share of Price'!$B$1:$AI$1,0)))</f>
        <v>0</v>
      </c>
      <c r="AF2" s="35">
        <f>'Total Fuel Prices'!AF79*(1-INDEX(Tax_share,MATCH('Total Fuel Prices'!$A$77,tax_fuel_labels,0),MATCH(AF$1,'Tax_Share of Price'!$B$1:$AI$1,0)))</f>
        <v>0</v>
      </c>
      <c r="AG2" s="35">
        <f>'Total Fuel Prices'!AG79*(1-INDEX(Tax_share,MATCH('Total Fuel Prices'!$A$77,tax_fuel_labels,0),MATCH(AG$1,'Tax_Share of Price'!$B$1:$AI$1,0)))</f>
        <v>0</v>
      </c>
      <c r="AH2" s="35">
        <f>'Total Fuel Prices'!AH79*(1-INDEX(Tax_share,MATCH('Total Fuel Prices'!$A$77,tax_fuel_labels,0),MATCH(AH$1,'Tax_Share of Price'!$B$1:$AI$1,0)))</f>
        <v>0</v>
      </c>
      <c r="AI2" s="35">
        <f>'Total Fuel Prices'!AI79*(1-INDEX(Tax_share,MATCH('Total Fuel Prices'!$A$77,tax_fuel_labels,0),MATCH(AI$1,'Tax_Share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Prices'!B80*(1-INDEX(Tax_share,MATCH('Total Fuel Prices'!$A$77,tax_fuel_labels,0),MATCH(B$1,'Tax_Share of Price'!$B$1:$AI$1,0)))</f>
        <v>3.0612609308992231E-6</v>
      </c>
      <c r="C3" s="35">
        <f>'Total Fuel Prices'!C80*(1-INDEX(Tax_share,MATCH('Total Fuel Prices'!$A$77,tax_fuel_labels,0),MATCH(C$1,'Tax_Share of Price'!$B$1:$AI$1,0)))</f>
        <v>3.0612609308992231E-6</v>
      </c>
      <c r="D3" s="35">
        <f>'Total Fuel Prices'!D80*(1-INDEX(Tax_share,MATCH('Total Fuel Prices'!$A$77,tax_fuel_labels,0),MATCH(D$1,'Tax_Share of Price'!$B$1:$AI$1,0)))</f>
        <v>3.0612609308992231E-6</v>
      </c>
      <c r="E3" s="35">
        <f>'Total Fuel Prices'!E80*(1-INDEX(Tax_share,MATCH('Total Fuel Prices'!$A$77,tax_fuel_labels,0),MATCH(E$1,'Tax_Share of Price'!$B$1:$AI$1,0)))</f>
        <v>3.0612609308992231E-6</v>
      </c>
      <c r="F3" s="35">
        <f>'Total Fuel Prices'!F80*(1-INDEX(Tax_share,MATCH('Total Fuel Prices'!$A$77,tax_fuel_labels,0),MATCH(F$1,'Tax_Share of Price'!$B$1:$AI$1,0)))</f>
        <v>3.0612609308992231E-6</v>
      </c>
      <c r="G3" s="35">
        <f>'Total Fuel Prices'!G80*(1-INDEX(Tax_share,MATCH('Total Fuel Prices'!$A$77,tax_fuel_labels,0),MATCH(G$1,'Tax_Share of Price'!$B$1:$AI$1,0)))</f>
        <v>3.0612609308992231E-6</v>
      </c>
      <c r="H3" s="35">
        <f>'Total Fuel Prices'!H80*(1-INDEX(Tax_share,MATCH('Total Fuel Prices'!$A$77,tax_fuel_labels,0),MATCH(H$1,'Tax_Share of Price'!$B$1:$AI$1,0)))</f>
        <v>3.0612609308992231E-6</v>
      </c>
      <c r="I3" s="35">
        <f>'Total Fuel Prices'!I80*(1-INDEX(Tax_share,MATCH('Total Fuel Prices'!$A$77,tax_fuel_labels,0),MATCH(I$1,'Tax_Share of Price'!$B$1:$AI$1,0)))</f>
        <v>3.0612609308992231E-6</v>
      </c>
      <c r="J3" s="35">
        <f>'Total Fuel Prices'!J80*(1-INDEX(Tax_share,MATCH('Total Fuel Prices'!$A$77,tax_fuel_labels,0),MATCH(J$1,'Tax_Share of Price'!$B$1:$AI$1,0)))</f>
        <v>3.0612609308992231E-6</v>
      </c>
      <c r="K3" s="35">
        <f>'Total Fuel Prices'!K80*(1-INDEX(Tax_share,MATCH('Total Fuel Prices'!$A$77,tax_fuel_labels,0),MATCH(K$1,'Tax_Share of Price'!$B$1:$AI$1,0)))</f>
        <v>3.0612609308992231E-6</v>
      </c>
      <c r="L3" s="35">
        <f>'Total Fuel Prices'!L80*(1-INDEX(Tax_share,MATCH('Total Fuel Prices'!$A$77,tax_fuel_labels,0),MATCH(L$1,'Tax_Share of Price'!$B$1:$AI$1,0)))</f>
        <v>3.0612609308992231E-6</v>
      </c>
      <c r="M3" s="35">
        <f>'Total Fuel Prices'!M80*(1-INDEX(Tax_share,MATCH('Total Fuel Prices'!$A$77,tax_fuel_labels,0),MATCH(M$1,'Tax_Share of Price'!$B$1:$AI$1,0)))</f>
        <v>3.0612609308992231E-6</v>
      </c>
      <c r="N3" s="35">
        <f>'Total Fuel Prices'!N80*(1-INDEX(Tax_share,MATCH('Total Fuel Prices'!$A$77,tax_fuel_labels,0),MATCH(N$1,'Tax_Share of Price'!$B$1:$AI$1,0)))</f>
        <v>3.0612609308992231E-6</v>
      </c>
      <c r="O3" s="35">
        <f>'Total Fuel Prices'!O80*(1-INDEX(Tax_share,MATCH('Total Fuel Prices'!$A$77,tax_fuel_labels,0),MATCH(O$1,'Tax_Share of Price'!$B$1:$AI$1,0)))</f>
        <v>3.0612609308992231E-6</v>
      </c>
      <c r="P3" s="35">
        <f>'Total Fuel Prices'!P80*(1-INDEX(Tax_share,MATCH('Total Fuel Prices'!$A$77,tax_fuel_labels,0),MATCH(P$1,'Tax_Share of Price'!$B$1:$AI$1,0)))</f>
        <v>3.0612609308992231E-6</v>
      </c>
      <c r="Q3" s="35">
        <f>'Total Fuel Prices'!Q80*(1-INDEX(Tax_share,MATCH('Total Fuel Prices'!$A$77,tax_fuel_labels,0),MATCH(Q$1,'Tax_Share of Price'!$B$1:$AI$1,0)))</f>
        <v>3.0612609308992231E-6</v>
      </c>
      <c r="R3" s="35">
        <f>'Total Fuel Prices'!R80*(1-INDEX(Tax_share,MATCH('Total Fuel Prices'!$A$77,tax_fuel_labels,0),MATCH(R$1,'Tax_Share of Price'!$B$1:$AI$1,0)))</f>
        <v>3.0612609308992231E-6</v>
      </c>
      <c r="S3" s="35">
        <f>'Total Fuel Prices'!S80*(1-INDEX(Tax_share,MATCH('Total Fuel Prices'!$A$77,tax_fuel_labels,0),MATCH(S$1,'Tax_Share of Price'!$B$1:$AI$1,0)))</f>
        <v>3.0612609308992231E-6</v>
      </c>
      <c r="T3" s="35">
        <f>'Total Fuel Prices'!T80*(1-INDEX(Tax_share,MATCH('Total Fuel Prices'!$A$77,tax_fuel_labels,0),MATCH(T$1,'Tax_Share of Price'!$B$1:$AI$1,0)))</f>
        <v>3.0612609308992231E-6</v>
      </c>
      <c r="U3" s="35">
        <f>'Total Fuel Prices'!U80*(1-INDEX(Tax_share,MATCH('Total Fuel Prices'!$A$77,tax_fuel_labels,0),MATCH(U$1,'Tax_Share of Price'!$B$1:$AI$1,0)))</f>
        <v>3.0612609308992231E-6</v>
      </c>
      <c r="V3" s="35">
        <f>'Total Fuel Prices'!V80*(1-INDEX(Tax_share,MATCH('Total Fuel Prices'!$A$77,tax_fuel_labels,0),MATCH(V$1,'Tax_Share of Price'!$B$1:$AI$1,0)))</f>
        <v>3.0612609308992231E-6</v>
      </c>
      <c r="W3" s="35">
        <f>'Total Fuel Prices'!W80*(1-INDEX(Tax_share,MATCH('Total Fuel Prices'!$A$77,tax_fuel_labels,0),MATCH(W$1,'Tax_Share of Price'!$B$1:$AI$1,0)))</f>
        <v>3.0612609308992231E-6</v>
      </c>
      <c r="X3" s="35">
        <f>'Total Fuel Prices'!X80*(1-INDEX(Tax_share,MATCH('Total Fuel Prices'!$A$77,tax_fuel_labels,0),MATCH(X$1,'Tax_Share of Price'!$B$1:$AI$1,0)))</f>
        <v>3.0612609308992231E-6</v>
      </c>
      <c r="Y3" s="35">
        <f>'Total Fuel Prices'!Y80*(1-INDEX(Tax_share,MATCH('Total Fuel Prices'!$A$77,tax_fuel_labels,0),MATCH(Y$1,'Tax_Share of Price'!$B$1:$AI$1,0)))</f>
        <v>3.0612609308992231E-6</v>
      </c>
      <c r="Z3" s="35">
        <f>'Total Fuel Prices'!Z80*(1-INDEX(Tax_share,MATCH('Total Fuel Prices'!$A$77,tax_fuel_labels,0),MATCH(Z$1,'Tax_Share of Price'!$B$1:$AI$1,0)))</f>
        <v>3.0612609308992231E-6</v>
      </c>
      <c r="AA3" s="35">
        <f>'Total Fuel Prices'!AA80*(1-INDEX(Tax_share,MATCH('Total Fuel Prices'!$A$77,tax_fuel_labels,0),MATCH(AA$1,'Tax_Share of Price'!$B$1:$AI$1,0)))</f>
        <v>3.0612609308992231E-6</v>
      </c>
      <c r="AB3" s="35">
        <f>'Total Fuel Prices'!AB80*(1-INDEX(Tax_share,MATCH('Total Fuel Prices'!$A$77,tax_fuel_labels,0),MATCH(AB$1,'Tax_Share of Price'!$B$1:$AI$1,0)))</f>
        <v>3.0612609308992231E-6</v>
      </c>
      <c r="AC3" s="35">
        <f>'Total Fuel Prices'!AC80*(1-INDEX(Tax_share,MATCH('Total Fuel Prices'!$A$77,tax_fuel_labels,0),MATCH(AC$1,'Tax_Share of Price'!$B$1:$AI$1,0)))</f>
        <v>3.0612609308992231E-6</v>
      </c>
      <c r="AD3" s="35">
        <f>'Total Fuel Prices'!AD80*(1-INDEX(Tax_share,MATCH('Total Fuel Prices'!$A$77,tax_fuel_labels,0),MATCH(AD$1,'Tax_Share of Price'!$B$1:$AI$1,0)))</f>
        <v>3.0612609308992231E-6</v>
      </c>
      <c r="AE3" s="35">
        <f>'Total Fuel Prices'!AE80*(1-INDEX(Tax_share,MATCH('Total Fuel Prices'!$A$77,tax_fuel_labels,0),MATCH(AE$1,'Tax_Share of Price'!$B$1:$AI$1,0)))</f>
        <v>3.0612609308992231E-6</v>
      </c>
      <c r="AF3" s="35">
        <f>'Total Fuel Prices'!AF80*(1-INDEX(Tax_share,MATCH('Total Fuel Prices'!$A$77,tax_fuel_labels,0),MATCH(AF$1,'Tax_Share of Price'!$B$1:$AI$1,0)))</f>
        <v>3.0612609308992231E-6</v>
      </c>
      <c r="AG3" s="35">
        <f>'Total Fuel Prices'!AG80*(1-INDEX(Tax_share,MATCH('Total Fuel Prices'!$A$77,tax_fuel_labels,0),MATCH(AG$1,'Tax_Share of Price'!$B$1:$AI$1,0)))</f>
        <v>3.0612609308992231E-6</v>
      </c>
      <c r="AH3" s="35">
        <f>'Total Fuel Prices'!AH80*(1-INDEX(Tax_share,MATCH('Total Fuel Prices'!$A$77,tax_fuel_labels,0),MATCH(AH$1,'Tax_Share of Price'!$B$1:$AI$1,0)))</f>
        <v>3.0612609308992231E-6</v>
      </c>
      <c r="AI3" s="35">
        <f>'Total Fuel Prices'!AI80*(1-INDEX(Tax_share,MATCH('Total Fuel Prices'!$A$77,tax_fuel_labels,0),MATCH(AI$1,'Tax_Share of Price'!$B$1:$AI$1,0)))</f>
        <v>3.0612609308992231E-6</v>
      </c>
      <c r="AJ3" s="9"/>
      <c r="AK3" s="9"/>
      <c r="AL3" s="11"/>
      <c r="AM3" s="11"/>
    </row>
    <row r="4" spans="1:39" x14ac:dyDescent="0.45">
      <c r="A4" s="2" t="s">
        <v>272</v>
      </c>
      <c r="B4" s="35">
        <f>'Total Fuel Prices'!B81*(1-INDEX(Tax_share,MATCH('Total Fuel Prices'!$A$77,tax_fuel_labels,0),MATCH(B$1,'Tax_Share of Price'!$B$1:$AI$1,0)))</f>
        <v>3.0612609308992231E-6</v>
      </c>
      <c r="C4" s="35">
        <f>'Total Fuel Prices'!C81*(1-INDEX(Tax_share,MATCH('Total Fuel Prices'!$A$77,tax_fuel_labels,0),MATCH(C$1,'Tax_Share of Price'!$B$1:$AI$1,0)))</f>
        <v>3.0612609308992231E-6</v>
      </c>
      <c r="D4" s="35">
        <f>'Total Fuel Prices'!D81*(1-INDEX(Tax_share,MATCH('Total Fuel Prices'!$A$77,tax_fuel_labels,0),MATCH(D$1,'Tax_Share of Price'!$B$1:$AI$1,0)))</f>
        <v>3.0612609308992231E-6</v>
      </c>
      <c r="E4" s="35">
        <f>'Total Fuel Prices'!E81*(1-INDEX(Tax_share,MATCH('Total Fuel Prices'!$A$77,tax_fuel_labels,0),MATCH(E$1,'Tax_Share of Price'!$B$1:$AI$1,0)))</f>
        <v>3.0612609308992231E-6</v>
      </c>
      <c r="F4" s="35">
        <f>'Total Fuel Prices'!F81*(1-INDEX(Tax_share,MATCH('Total Fuel Prices'!$A$77,tax_fuel_labels,0),MATCH(F$1,'Tax_Share of Price'!$B$1:$AI$1,0)))</f>
        <v>3.0612609308992231E-6</v>
      </c>
      <c r="G4" s="35">
        <f>'Total Fuel Prices'!G81*(1-INDEX(Tax_share,MATCH('Total Fuel Prices'!$A$77,tax_fuel_labels,0),MATCH(G$1,'Tax_Share of Price'!$B$1:$AI$1,0)))</f>
        <v>3.0612609308992231E-6</v>
      </c>
      <c r="H4" s="35">
        <f>'Total Fuel Prices'!H81*(1-INDEX(Tax_share,MATCH('Total Fuel Prices'!$A$77,tax_fuel_labels,0),MATCH(H$1,'Tax_Share of Price'!$B$1:$AI$1,0)))</f>
        <v>3.0612609308992231E-6</v>
      </c>
      <c r="I4" s="35">
        <f>'Total Fuel Prices'!I81*(1-INDEX(Tax_share,MATCH('Total Fuel Prices'!$A$77,tax_fuel_labels,0),MATCH(I$1,'Tax_Share of Price'!$B$1:$AI$1,0)))</f>
        <v>3.0612609308992231E-6</v>
      </c>
      <c r="J4" s="35">
        <f>'Total Fuel Prices'!J81*(1-INDEX(Tax_share,MATCH('Total Fuel Prices'!$A$77,tax_fuel_labels,0),MATCH(J$1,'Tax_Share of Price'!$B$1:$AI$1,0)))</f>
        <v>3.0612609308992231E-6</v>
      </c>
      <c r="K4" s="35">
        <f>'Total Fuel Prices'!K81*(1-INDEX(Tax_share,MATCH('Total Fuel Prices'!$A$77,tax_fuel_labels,0),MATCH(K$1,'Tax_Share of Price'!$B$1:$AI$1,0)))</f>
        <v>3.0612609308992231E-6</v>
      </c>
      <c r="L4" s="35">
        <f>'Total Fuel Prices'!L81*(1-INDEX(Tax_share,MATCH('Total Fuel Prices'!$A$77,tax_fuel_labels,0),MATCH(L$1,'Tax_Share of Price'!$B$1:$AI$1,0)))</f>
        <v>3.0612609308992231E-6</v>
      </c>
      <c r="M4" s="35">
        <f>'Total Fuel Prices'!M81*(1-INDEX(Tax_share,MATCH('Total Fuel Prices'!$A$77,tax_fuel_labels,0),MATCH(M$1,'Tax_Share of Price'!$B$1:$AI$1,0)))</f>
        <v>3.0612609308992231E-6</v>
      </c>
      <c r="N4" s="35">
        <f>'Total Fuel Prices'!N81*(1-INDEX(Tax_share,MATCH('Total Fuel Prices'!$A$77,tax_fuel_labels,0),MATCH(N$1,'Tax_Share of Price'!$B$1:$AI$1,0)))</f>
        <v>3.0612609308992231E-6</v>
      </c>
      <c r="O4" s="35">
        <f>'Total Fuel Prices'!O81*(1-INDEX(Tax_share,MATCH('Total Fuel Prices'!$A$77,tax_fuel_labels,0),MATCH(O$1,'Tax_Share of Price'!$B$1:$AI$1,0)))</f>
        <v>3.0612609308992231E-6</v>
      </c>
      <c r="P4" s="35">
        <f>'Total Fuel Prices'!P81*(1-INDEX(Tax_share,MATCH('Total Fuel Prices'!$A$77,tax_fuel_labels,0),MATCH(P$1,'Tax_Share of Price'!$B$1:$AI$1,0)))</f>
        <v>3.0612609308992231E-6</v>
      </c>
      <c r="Q4" s="35">
        <f>'Total Fuel Prices'!Q81*(1-INDEX(Tax_share,MATCH('Total Fuel Prices'!$A$77,tax_fuel_labels,0),MATCH(Q$1,'Tax_Share of Price'!$B$1:$AI$1,0)))</f>
        <v>3.0612609308992231E-6</v>
      </c>
      <c r="R4" s="35">
        <f>'Total Fuel Prices'!R81*(1-INDEX(Tax_share,MATCH('Total Fuel Prices'!$A$77,tax_fuel_labels,0),MATCH(R$1,'Tax_Share of Price'!$B$1:$AI$1,0)))</f>
        <v>3.0612609308992231E-6</v>
      </c>
      <c r="S4" s="35">
        <f>'Total Fuel Prices'!S81*(1-INDEX(Tax_share,MATCH('Total Fuel Prices'!$A$77,tax_fuel_labels,0),MATCH(S$1,'Tax_Share of Price'!$B$1:$AI$1,0)))</f>
        <v>3.0612609308992231E-6</v>
      </c>
      <c r="T4" s="35">
        <f>'Total Fuel Prices'!T81*(1-INDEX(Tax_share,MATCH('Total Fuel Prices'!$A$77,tax_fuel_labels,0),MATCH(T$1,'Tax_Share of Price'!$B$1:$AI$1,0)))</f>
        <v>3.0612609308992231E-6</v>
      </c>
      <c r="U4" s="35">
        <f>'Total Fuel Prices'!U81*(1-INDEX(Tax_share,MATCH('Total Fuel Prices'!$A$77,tax_fuel_labels,0),MATCH(U$1,'Tax_Share of Price'!$B$1:$AI$1,0)))</f>
        <v>3.0612609308992231E-6</v>
      </c>
      <c r="V4" s="35">
        <f>'Total Fuel Prices'!V81*(1-INDEX(Tax_share,MATCH('Total Fuel Prices'!$A$77,tax_fuel_labels,0),MATCH(V$1,'Tax_Share of Price'!$B$1:$AI$1,0)))</f>
        <v>3.0612609308992231E-6</v>
      </c>
      <c r="W4" s="35">
        <f>'Total Fuel Prices'!W81*(1-INDEX(Tax_share,MATCH('Total Fuel Prices'!$A$77,tax_fuel_labels,0),MATCH(W$1,'Tax_Share of Price'!$B$1:$AI$1,0)))</f>
        <v>3.0612609308992231E-6</v>
      </c>
      <c r="X4" s="35">
        <f>'Total Fuel Prices'!X81*(1-INDEX(Tax_share,MATCH('Total Fuel Prices'!$A$77,tax_fuel_labels,0),MATCH(X$1,'Tax_Share of Price'!$B$1:$AI$1,0)))</f>
        <v>3.0612609308992231E-6</v>
      </c>
      <c r="Y4" s="35">
        <f>'Total Fuel Prices'!Y81*(1-INDEX(Tax_share,MATCH('Total Fuel Prices'!$A$77,tax_fuel_labels,0),MATCH(Y$1,'Tax_Share of Price'!$B$1:$AI$1,0)))</f>
        <v>3.0612609308992231E-6</v>
      </c>
      <c r="Z4" s="35">
        <f>'Total Fuel Prices'!Z81*(1-INDEX(Tax_share,MATCH('Total Fuel Prices'!$A$77,tax_fuel_labels,0),MATCH(Z$1,'Tax_Share of Price'!$B$1:$AI$1,0)))</f>
        <v>3.0612609308992231E-6</v>
      </c>
      <c r="AA4" s="35">
        <f>'Total Fuel Prices'!AA81*(1-INDEX(Tax_share,MATCH('Total Fuel Prices'!$A$77,tax_fuel_labels,0),MATCH(AA$1,'Tax_Share of Price'!$B$1:$AI$1,0)))</f>
        <v>3.0612609308992231E-6</v>
      </c>
      <c r="AB4" s="35">
        <f>'Total Fuel Prices'!AB81*(1-INDEX(Tax_share,MATCH('Total Fuel Prices'!$A$77,tax_fuel_labels,0),MATCH(AB$1,'Tax_Share of Price'!$B$1:$AI$1,0)))</f>
        <v>3.0612609308992231E-6</v>
      </c>
      <c r="AC4" s="35">
        <f>'Total Fuel Prices'!AC81*(1-INDEX(Tax_share,MATCH('Total Fuel Prices'!$A$77,tax_fuel_labels,0),MATCH(AC$1,'Tax_Share of Price'!$B$1:$AI$1,0)))</f>
        <v>3.0612609308992231E-6</v>
      </c>
      <c r="AD4" s="35">
        <f>'Total Fuel Prices'!AD81*(1-INDEX(Tax_share,MATCH('Total Fuel Prices'!$A$77,tax_fuel_labels,0),MATCH(AD$1,'Tax_Share of Price'!$B$1:$AI$1,0)))</f>
        <v>3.0612609308992231E-6</v>
      </c>
      <c r="AE4" s="35">
        <f>'Total Fuel Prices'!AE81*(1-INDEX(Tax_share,MATCH('Total Fuel Prices'!$A$77,tax_fuel_labels,0),MATCH(AE$1,'Tax_Share of Price'!$B$1:$AI$1,0)))</f>
        <v>3.0612609308992231E-6</v>
      </c>
      <c r="AF4" s="35">
        <f>'Total Fuel Prices'!AF81*(1-INDEX(Tax_share,MATCH('Total Fuel Prices'!$A$77,tax_fuel_labels,0),MATCH(AF$1,'Tax_Share of Price'!$B$1:$AI$1,0)))</f>
        <v>3.0612609308992231E-6</v>
      </c>
      <c r="AG4" s="35">
        <f>'Total Fuel Prices'!AG81*(1-INDEX(Tax_share,MATCH('Total Fuel Prices'!$A$77,tax_fuel_labels,0),MATCH(AG$1,'Tax_Share of Price'!$B$1:$AI$1,0)))</f>
        <v>3.0612609308992231E-6</v>
      </c>
      <c r="AH4" s="35">
        <f>'Total Fuel Prices'!AH81*(1-INDEX(Tax_share,MATCH('Total Fuel Prices'!$A$77,tax_fuel_labels,0),MATCH(AH$1,'Tax_Share of Price'!$B$1:$AI$1,0)))</f>
        <v>3.0612609308992231E-6</v>
      </c>
      <c r="AI4" s="35">
        <f>'Total Fuel Prices'!AI81*(1-INDEX(Tax_share,MATCH('Total Fuel Prices'!$A$77,tax_fuel_labels,0),MATCH(AI$1,'Tax_Share of Price'!$B$1:$AI$1,0)))</f>
        <v>3.0612609308992231E-6</v>
      </c>
      <c r="AJ4" s="9"/>
      <c r="AK4" s="9"/>
      <c r="AL4" s="11"/>
      <c r="AM4" s="11"/>
    </row>
    <row r="5" spans="1:39" x14ac:dyDescent="0.45">
      <c r="A5" s="2" t="s">
        <v>273</v>
      </c>
      <c r="B5" s="35">
        <f>'Total Fuel Prices'!B82*(1-INDEX(Tax_share,MATCH('Total Fuel Prices'!$A$77,tax_fuel_labels,0),MATCH(B$1,'Tax_Share of Price'!$B$1:$AI$1,0)))</f>
        <v>3.0612609308992231E-6</v>
      </c>
      <c r="C5" s="35">
        <f>'Total Fuel Prices'!C82*(1-INDEX(Tax_share,MATCH('Total Fuel Prices'!$A$77,tax_fuel_labels,0),MATCH(C$1,'Tax_Share of Price'!$B$1:$AI$1,0)))</f>
        <v>3.0612609308992231E-6</v>
      </c>
      <c r="D5" s="35">
        <f>'Total Fuel Prices'!D82*(1-INDEX(Tax_share,MATCH('Total Fuel Prices'!$A$77,tax_fuel_labels,0),MATCH(D$1,'Tax_Share of Price'!$B$1:$AI$1,0)))</f>
        <v>3.0612609308992231E-6</v>
      </c>
      <c r="E5" s="35">
        <f>'Total Fuel Prices'!E82*(1-INDEX(Tax_share,MATCH('Total Fuel Prices'!$A$77,tax_fuel_labels,0),MATCH(E$1,'Tax_Share of Price'!$B$1:$AI$1,0)))</f>
        <v>3.0612609308992231E-6</v>
      </c>
      <c r="F5" s="35">
        <f>'Total Fuel Prices'!F82*(1-INDEX(Tax_share,MATCH('Total Fuel Prices'!$A$77,tax_fuel_labels,0),MATCH(F$1,'Tax_Share of Price'!$B$1:$AI$1,0)))</f>
        <v>3.0612609308992231E-6</v>
      </c>
      <c r="G5" s="35">
        <f>'Total Fuel Prices'!G82*(1-INDEX(Tax_share,MATCH('Total Fuel Prices'!$A$77,tax_fuel_labels,0),MATCH(G$1,'Tax_Share of Price'!$B$1:$AI$1,0)))</f>
        <v>3.0612609308992231E-6</v>
      </c>
      <c r="H5" s="35">
        <f>'Total Fuel Prices'!H82*(1-INDEX(Tax_share,MATCH('Total Fuel Prices'!$A$77,tax_fuel_labels,0),MATCH(H$1,'Tax_Share of Price'!$B$1:$AI$1,0)))</f>
        <v>3.0612609308992231E-6</v>
      </c>
      <c r="I5" s="35">
        <f>'Total Fuel Prices'!I82*(1-INDEX(Tax_share,MATCH('Total Fuel Prices'!$A$77,tax_fuel_labels,0),MATCH(I$1,'Tax_Share of Price'!$B$1:$AI$1,0)))</f>
        <v>3.0612609308992231E-6</v>
      </c>
      <c r="J5" s="35">
        <f>'Total Fuel Prices'!J82*(1-INDEX(Tax_share,MATCH('Total Fuel Prices'!$A$77,tax_fuel_labels,0),MATCH(J$1,'Tax_Share of Price'!$B$1:$AI$1,0)))</f>
        <v>3.0612609308992231E-6</v>
      </c>
      <c r="K5" s="35">
        <f>'Total Fuel Prices'!K82*(1-INDEX(Tax_share,MATCH('Total Fuel Prices'!$A$77,tax_fuel_labels,0),MATCH(K$1,'Tax_Share of Price'!$B$1:$AI$1,0)))</f>
        <v>3.0612609308992231E-6</v>
      </c>
      <c r="L5" s="35">
        <f>'Total Fuel Prices'!L82*(1-INDEX(Tax_share,MATCH('Total Fuel Prices'!$A$77,tax_fuel_labels,0),MATCH(L$1,'Tax_Share of Price'!$B$1:$AI$1,0)))</f>
        <v>3.0612609308992231E-6</v>
      </c>
      <c r="M5" s="35">
        <f>'Total Fuel Prices'!M82*(1-INDEX(Tax_share,MATCH('Total Fuel Prices'!$A$77,tax_fuel_labels,0),MATCH(M$1,'Tax_Share of Price'!$B$1:$AI$1,0)))</f>
        <v>3.0612609308992231E-6</v>
      </c>
      <c r="N5" s="35">
        <f>'Total Fuel Prices'!N82*(1-INDEX(Tax_share,MATCH('Total Fuel Prices'!$A$77,tax_fuel_labels,0),MATCH(N$1,'Tax_Share of Price'!$B$1:$AI$1,0)))</f>
        <v>3.0612609308992231E-6</v>
      </c>
      <c r="O5" s="35">
        <f>'Total Fuel Prices'!O82*(1-INDEX(Tax_share,MATCH('Total Fuel Prices'!$A$77,tax_fuel_labels,0),MATCH(O$1,'Tax_Share of Price'!$B$1:$AI$1,0)))</f>
        <v>3.0612609308992231E-6</v>
      </c>
      <c r="P5" s="35">
        <f>'Total Fuel Prices'!P82*(1-INDEX(Tax_share,MATCH('Total Fuel Prices'!$A$77,tax_fuel_labels,0),MATCH(P$1,'Tax_Share of Price'!$B$1:$AI$1,0)))</f>
        <v>3.0612609308992231E-6</v>
      </c>
      <c r="Q5" s="35">
        <f>'Total Fuel Prices'!Q82*(1-INDEX(Tax_share,MATCH('Total Fuel Prices'!$A$77,tax_fuel_labels,0),MATCH(Q$1,'Tax_Share of Price'!$B$1:$AI$1,0)))</f>
        <v>3.0612609308992231E-6</v>
      </c>
      <c r="R5" s="35">
        <f>'Total Fuel Prices'!R82*(1-INDEX(Tax_share,MATCH('Total Fuel Prices'!$A$77,tax_fuel_labels,0),MATCH(R$1,'Tax_Share of Price'!$B$1:$AI$1,0)))</f>
        <v>3.0612609308992231E-6</v>
      </c>
      <c r="S5" s="35">
        <f>'Total Fuel Prices'!S82*(1-INDEX(Tax_share,MATCH('Total Fuel Prices'!$A$77,tax_fuel_labels,0),MATCH(S$1,'Tax_Share of Price'!$B$1:$AI$1,0)))</f>
        <v>3.0612609308992231E-6</v>
      </c>
      <c r="T5" s="35">
        <f>'Total Fuel Prices'!T82*(1-INDEX(Tax_share,MATCH('Total Fuel Prices'!$A$77,tax_fuel_labels,0),MATCH(T$1,'Tax_Share of Price'!$B$1:$AI$1,0)))</f>
        <v>3.0612609308992231E-6</v>
      </c>
      <c r="U5" s="35">
        <f>'Total Fuel Prices'!U82*(1-INDEX(Tax_share,MATCH('Total Fuel Prices'!$A$77,tax_fuel_labels,0),MATCH(U$1,'Tax_Share of Price'!$B$1:$AI$1,0)))</f>
        <v>3.0612609308992231E-6</v>
      </c>
      <c r="V5" s="35">
        <f>'Total Fuel Prices'!V82*(1-INDEX(Tax_share,MATCH('Total Fuel Prices'!$A$77,tax_fuel_labels,0),MATCH(V$1,'Tax_Share of Price'!$B$1:$AI$1,0)))</f>
        <v>3.0612609308992231E-6</v>
      </c>
      <c r="W5" s="35">
        <f>'Total Fuel Prices'!W82*(1-INDEX(Tax_share,MATCH('Total Fuel Prices'!$A$77,tax_fuel_labels,0),MATCH(W$1,'Tax_Share of Price'!$B$1:$AI$1,0)))</f>
        <v>3.0612609308992231E-6</v>
      </c>
      <c r="X5" s="35">
        <f>'Total Fuel Prices'!X82*(1-INDEX(Tax_share,MATCH('Total Fuel Prices'!$A$77,tax_fuel_labels,0),MATCH(X$1,'Tax_Share of Price'!$B$1:$AI$1,0)))</f>
        <v>3.0612609308992231E-6</v>
      </c>
      <c r="Y5" s="35">
        <f>'Total Fuel Prices'!Y82*(1-INDEX(Tax_share,MATCH('Total Fuel Prices'!$A$77,tax_fuel_labels,0),MATCH(Y$1,'Tax_Share of Price'!$B$1:$AI$1,0)))</f>
        <v>3.0612609308992231E-6</v>
      </c>
      <c r="Z5" s="35">
        <f>'Total Fuel Prices'!Z82*(1-INDEX(Tax_share,MATCH('Total Fuel Prices'!$A$77,tax_fuel_labels,0),MATCH(Z$1,'Tax_Share of Price'!$B$1:$AI$1,0)))</f>
        <v>3.0612609308992231E-6</v>
      </c>
      <c r="AA5" s="35">
        <f>'Total Fuel Prices'!AA82*(1-INDEX(Tax_share,MATCH('Total Fuel Prices'!$A$77,tax_fuel_labels,0),MATCH(AA$1,'Tax_Share of Price'!$B$1:$AI$1,0)))</f>
        <v>3.0612609308992231E-6</v>
      </c>
      <c r="AB5" s="35">
        <f>'Total Fuel Prices'!AB82*(1-INDEX(Tax_share,MATCH('Total Fuel Prices'!$A$77,tax_fuel_labels,0),MATCH(AB$1,'Tax_Share of Price'!$B$1:$AI$1,0)))</f>
        <v>3.0612609308992231E-6</v>
      </c>
      <c r="AC5" s="35">
        <f>'Total Fuel Prices'!AC82*(1-INDEX(Tax_share,MATCH('Total Fuel Prices'!$A$77,tax_fuel_labels,0),MATCH(AC$1,'Tax_Share of Price'!$B$1:$AI$1,0)))</f>
        <v>3.0612609308992231E-6</v>
      </c>
      <c r="AD5" s="35">
        <f>'Total Fuel Prices'!AD82*(1-INDEX(Tax_share,MATCH('Total Fuel Prices'!$A$77,tax_fuel_labels,0),MATCH(AD$1,'Tax_Share of Price'!$B$1:$AI$1,0)))</f>
        <v>3.0612609308992231E-6</v>
      </c>
      <c r="AE5" s="35">
        <f>'Total Fuel Prices'!AE82*(1-INDEX(Tax_share,MATCH('Total Fuel Prices'!$A$77,tax_fuel_labels,0),MATCH(AE$1,'Tax_Share of Price'!$B$1:$AI$1,0)))</f>
        <v>3.0612609308992231E-6</v>
      </c>
      <c r="AF5" s="35">
        <f>'Total Fuel Prices'!AF82*(1-INDEX(Tax_share,MATCH('Total Fuel Prices'!$A$77,tax_fuel_labels,0),MATCH(AF$1,'Tax_Share of Price'!$B$1:$AI$1,0)))</f>
        <v>3.0612609308992231E-6</v>
      </c>
      <c r="AG5" s="35">
        <f>'Total Fuel Prices'!AG82*(1-INDEX(Tax_share,MATCH('Total Fuel Prices'!$A$77,tax_fuel_labels,0),MATCH(AG$1,'Tax_Share of Price'!$B$1:$AI$1,0)))</f>
        <v>3.0612609308992231E-6</v>
      </c>
      <c r="AH5" s="35">
        <f>'Total Fuel Prices'!AH82*(1-INDEX(Tax_share,MATCH('Total Fuel Prices'!$A$77,tax_fuel_labels,0),MATCH(AH$1,'Tax_Share of Price'!$B$1:$AI$1,0)))</f>
        <v>3.0612609308992231E-6</v>
      </c>
      <c r="AI5" s="35">
        <f>'Total Fuel Prices'!AI82*(1-INDEX(Tax_share,MATCH('Total Fuel Prices'!$A$77,tax_fuel_labels,0),MATCH(AI$1,'Tax_Share of Price'!$B$1:$AI$1,0)))</f>
        <v>3.0612609308992231E-6</v>
      </c>
      <c r="AJ5" s="9"/>
      <c r="AK5" s="9"/>
      <c r="AL5" s="11"/>
      <c r="AM5" s="11"/>
    </row>
    <row r="6" spans="1:39" x14ac:dyDescent="0.45">
      <c r="A6" s="2" t="s">
        <v>274</v>
      </c>
      <c r="B6" s="35">
        <f>'Total Fuel Prices'!B83*(1-INDEX(Tax_share,MATCH('Total Fuel Prices'!$A$77,tax_fuel_labels,0),MATCH(B$1,'Tax_Share of Price'!$B$1:$AI$1,0)))</f>
        <v>3.0612609308992231E-6</v>
      </c>
      <c r="C6" s="35">
        <f>'Total Fuel Prices'!C83*(1-INDEX(Tax_share,MATCH('Total Fuel Prices'!$A$77,tax_fuel_labels,0),MATCH(C$1,'Tax_Share of Price'!$B$1:$AI$1,0)))</f>
        <v>3.0612609308992231E-6</v>
      </c>
      <c r="D6" s="35">
        <f>'Total Fuel Prices'!D83*(1-INDEX(Tax_share,MATCH('Total Fuel Prices'!$A$77,tax_fuel_labels,0),MATCH(D$1,'Tax_Share of Price'!$B$1:$AI$1,0)))</f>
        <v>3.0612609308992231E-6</v>
      </c>
      <c r="E6" s="35">
        <f>'Total Fuel Prices'!E83*(1-INDEX(Tax_share,MATCH('Total Fuel Prices'!$A$77,tax_fuel_labels,0),MATCH(E$1,'Tax_Share of Price'!$B$1:$AI$1,0)))</f>
        <v>3.0612609308992231E-6</v>
      </c>
      <c r="F6" s="35">
        <f>'Total Fuel Prices'!F83*(1-INDEX(Tax_share,MATCH('Total Fuel Prices'!$A$77,tax_fuel_labels,0),MATCH(F$1,'Tax_Share of Price'!$B$1:$AI$1,0)))</f>
        <v>3.0612609308992231E-6</v>
      </c>
      <c r="G6" s="35">
        <f>'Total Fuel Prices'!G83*(1-INDEX(Tax_share,MATCH('Total Fuel Prices'!$A$77,tax_fuel_labels,0),MATCH(G$1,'Tax_Share of Price'!$B$1:$AI$1,0)))</f>
        <v>3.0612609308992231E-6</v>
      </c>
      <c r="H6" s="35">
        <f>'Total Fuel Prices'!H83*(1-INDEX(Tax_share,MATCH('Total Fuel Prices'!$A$77,tax_fuel_labels,0),MATCH(H$1,'Tax_Share of Price'!$B$1:$AI$1,0)))</f>
        <v>3.0612609308992231E-6</v>
      </c>
      <c r="I6" s="35">
        <f>'Total Fuel Prices'!I83*(1-INDEX(Tax_share,MATCH('Total Fuel Prices'!$A$77,tax_fuel_labels,0),MATCH(I$1,'Tax_Share of Price'!$B$1:$AI$1,0)))</f>
        <v>3.0612609308992231E-6</v>
      </c>
      <c r="J6" s="35">
        <f>'Total Fuel Prices'!J83*(1-INDEX(Tax_share,MATCH('Total Fuel Prices'!$A$77,tax_fuel_labels,0),MATCH(J$1,'Tax_Share of Price'!$B$1:$AI$1,0)))</f>
        <v>3.0612609308992231E-6</v>
      </c>
      <c r="K6" s="35">
        <f>'Total Fuel Prices'!K83*(1-INDEX(Tax_share,MATCH('Total Fuel Prices'!$A$77,tax_fuel_labels,0),MATCH(K$1,'Tax_Share of Price'!$B$1:$AI$1,0)))</f>
        <v>3.0612609308992231E-6</v>
      </c>
      <c r="L6" s="35">
        <f>'Total Fuel Prices'!L83*(1-INDEX(Tax_share,MATCH('Total Fuel Prices'!$A$77,tax_fuel_labels,0),MATCH(L$1,'Tax_Share of Price'!$B$1:$AI$1,0)))</f>
        <v>3.0612609308992231E-6</v>
      </c>
      <c r="M6" s="35">
        <f>'Total Fuel Prices'!M83*(1-INDEX(Tax_share,MATCH('Total Fuel Prices'!$A$77,tax_fuel_labels,0),MATCH(M$1,'Tax_Share of Price'!$B$1:$AI$1,0)))</f>
        <v>3.0612609308992231E-6</v>
      </c>
      <c r="N6" s="35">
        <f>'Total Fuel Prices'!N83*(1-INDEX(Tax_share,MATCH('Total Fuel Prices'!$A$77,tax_fuel_labels,0),MATCH(N$1,'Tax_Share of Price'!$B$1:$AI$1,0)))</f>
        <v>3.0612609308992231E-6</v>
      </c>
      <c r="O6" s="35">
        <f>'Total Fuel Prices'!O83*(1-INDEX(Tax_share,MATCH('Total Fuel Prices'!$A$77,tax_fuel_labels,0),MATCH(O$1,'Tax_Share of Price'!$B$1:$AI$1,0)))</f>
        <v>3.0612609308992231E-6</v>
      </c>
      <c r="P6" s="35">
        <f>'Total Fuel Prices'!P83*(1-INDEX(Tax_share,MATCH('Total Fuel Prices'!$A$77,tax_fuel_labels,0),MATCH(P$1,'Tax_Share of Price'!$B$1:$AI$1,0)))</f>
        <v>3.0612609308992231E-6</v>
      </c>
      <c r="Q6" s="35">
        <f>'Total Fuel Prices'!Q83*(1-INDEX(Tax_share,MATCH('Total Fuel Prices'!$A$77,tax_fuel_labels,0),MATCH(Q$1,'Tax_Share of Price'!$B$1:$AI$1,0)))</f>
        <v>3.0612609308992231E-6</v>
      </c>
      <c r="R6" s="35">
        <f>'Total Fuel Prices'!R83*(1-INDEX(Tax_share,MATCH('Total Fuel Prices'!$A$77,tax_fuel_labels,0),MATCH(R$1,'Tax_Share of Price'!$B$1:$AI$1,0)))</f>
        <v>3.0612609308992231E-6</v>
      </c>
      <c r="S6" s="35">
        <f>'Total Fuel Prices'!S83*(1-INDEX(Tax_share,MATCH('Total Fuel Prices'!$A$77,tax_fuel_labels,0),MATCH(S$1,'Tax_Share of Price'!$B$1:$AI$1,0)))</f>
        <v>3.0612609308992231E-6</v>
      </c>
      <c r="T6" s="35">
        <f>'Total Fuel Prices'!T83*(1-INDEX(Tax_share,MATCH('Total Fuel Prices'!$A$77,tax_fuel_labels,0),MATCH(T$1,'Tax_Share of Price'!$B$1:$AI$1,0)))</f>
        <v>3.0612609308992231E-6</v>
      </c>
      <c r="U6" s="35">
        <f>'Total Fuel Prices'!U83*(1-INDEX(Tax_share,MATCH('Total Fuel Prices'!$A$77,tax_fuel_labels,0),MATCH(U$1,'Tax_Share of Price'!$B$1:$AI$1,0)))</f>
        <v>3.0612609308992231E-6</v>
      </c>
      <c r="V6" s="35">
        <f>'Total Fuel Prices'!V83*(1-INDEX(Tax_share,MATCH('Total Fuel Prices'!$A$77,tax_fuel_labels,0),MATCH(V$1,'Tax_Share of Price'!$B$1:$AI$1,0)))</f>
        <v>3.0612609308992231E-6</v>
      </c>
      <c r="W6" s="35">
        <f>'Total Fuel Prices'!W83*(1-INDEX(Tax_share,MATCH('Total Fuel Prices'!$A$77,tax_fuel_labels,0),MATCH(W$1,'Tax_Share of Price'!$B$1:$AI$1,0)))</f>
        <v>3.0612609308992231E-6</v>
      </c>
      <c r="X6" s="35">
        <f>'Total Fuel Prices'!X83*(1-INDEX(Tax_share,MATCH('Total Fuel Prices'!$A$77,tax_fuel_labels,0),MATCH(X$1,'Tax_Share of Price'!$B$1:$AI$1,0)))</f>
        <v>3.0612609308992231E-6</v>
      </c>
      <c r="Y6" s="35">
        <f>'Total Fuel Prices'!Y83*(1-INDEX(Tax_share,MATCH('Total Fuel Prices'!$A$77,tax_fuel_labels,0),MATCH(Y$1,'Tax_Share of Price'!$B$1:$AI$1,0)))</f>
        <v>3.0612609308992231E-6</v>
      </c>
      <c r="Z6" s="35">
        <f>'Total Fuel Prices'!Z83*(1-INDEX(Tax_share,MATCH('Total Fuel Prices'!$A$77,tax_fuel_labels,0),MATCH(Z$1,'Tax_Share of Price'!$B$1:$AI$1,0)))</f>
        <v>3.0612609308992231E-6</v>
      </c>
      <c r="AA6" s="35">
        <f>'Total Fuel Prices'!AA83*(1-INDEX(Tax_share,MATCH('Total Fuel Prices'!$A$77,tax_fuel_labels,0),MATCH(AA$1,'Tax_Share of Price'!$B$1:$AI$1,0)))</f>
        <v>3.0612609308992231E-6</v>
      </c>
      <c r="AB6" s="35">
        <f>'Total Fuel Prices'!AB83*(1-INDEX(Tax_share,MATCH('Total Fuel Prices'!$A$77,tax_fuel_labels,0),MATCH(AB$1,'Tax_Share of Price'!$B$1:$AI$1,0)))</f>
        <v>3.0612609308992231E-6</v>
      </c>
      <c r="AC6" s="35">
        <f>'Total Fuel Prices'!AC83*(1-INDEX(Tax_share,MATCH('Total Fuel Prices'!$A$77,tax_fuel_labels,0),MATCH(AC$1,'Tax_Share of Price'!$B$1:$AI$1,0)))</f>
        <v>3.0612609308992231E-6</v>
      </c>
      <c r="AD6" s="35">
        <f>'Total Fuel Prices'!AD83*(1-INDEX(Tax_share,MATCH('Total Fuel Prices'!$A$77,tax_fuel_labels,0),MATCH(AD$1,'Tax_Share of Price'!$B$1:$AI$1,0)))</f>
        <v>3.0612609308992231E-6</v>
      </c>
      <c r="AE6" s="35">
        <f>'Total Fuel Prices'!AE83*(1-INDEX(Tax_share,MATCH('Total Fuel Prices'!$A$77,tax_fuel_labels,0),MATCH(AE$1,'Tax_Share of Price'!$B$1:$AI$1,0)))</f>
        <v>3.0612609308992231E-6</v>
      </c>
      <c r="AF6" s="35">
        <f>'Total Fuel Prices'!AF83*(1-INDEX(Tax_share,MATCH('Total Fuel Prices'!$A$77,tax_fuel_labels,0),MATCH(AF$1,'Tax_Share of Price'!$B$1:$AI$1,0)))</f>
        <v>3.0612609308992231E-6</v>
      </c>
      <c r="AG6" s="35">
        <f>'Total Fuel Prices'!AG83*(1-INDEX(Tax_share,MATCH('Total Fuel Prices'!$A$77,tax_fuel_labels,0),MATCH(AG$1,'Tax_Share of Price'!$B$1:$AI$1,0)))</f>
        <v>3.0612609308992231E-6</v>
      </c>
      <c r="AH6" s="35">
        <f>'Total Fuel Prices'!AH83*(1-INDEX(Tax_share,MATCH('Total Fuel Prices'!$A$77,tax_fuel_labels,0),MATCH(AH$1,'Tax_Share of Price'!$B$1:$AI$1,0)))</f>
        <v>3.0612609308992231E-6</v>
      </c>
      <c r="AI6" s="35">
        <f>'Total Fuel Prices'!AI83*(1-INDEX(Tax_share,MATCH('Total Fuel Prices'!$A$77,tax_fuel_labels,0),MATCH(AI$1,'Tax_Share of Price'!$B$1:$AI$1,0)))</f>
        <v>3.0612609308992231E-6</v>
      </c>
      <c r="AJ6" s="9"/>
      <c r="AK6" s="9"/>
      <c r="AL6" s="11"/>
      <c r="AM6" s="11"/>
    </row>
    <row r="7" spans="1:39" x14ac:dyDescent="0.45">
      <c r="A7" s="2" t="s">
        <v>275</v>
      </c>
      <c r="B7" s="35">
        <f>B6</f>
        <v>3.0612609308992231E-6</v>
      </c>
      <c r="C7" s="35">
        <f t="shared" ref="C7:AI7" si="0">C6</f>
        <v>3.0612609308992231E-6</v>
      </c>
      <c r="D7" s="35">
        <f t="shared" si="0"/>
        <v>3.0612609308992231E-6</v>
      </c>
      <c r="E7" s="35">
        <f t="shared" si="0"/>
        <v>3.0612609308992231E-6</v>
      </c>
      <c r="F7" s="35">
        <f t="shared" si="0"/>
        <v>3.0612609308992231E-6</v>
      </c>
      <c r="G7" s="35">
        <f t="shared" si="0"/>
        <v>3.0612609308992231E-6</v>
      </c>
      <c r="H7" s="35">
        <f t="shared" si="0"/>
        <v>3.0612609308992231E-6</v>
      </c>
      <c r="I7" s="35">
        <f t="shared" si="0"/>
        <v>3.0612609308992231E-6</v>
      </c>
      <c r="J7" s="35">
        <f t="shared" si="0"/>
        <v>3.0612609308992231E-6</v>
      </c>
      <c r="K7" s="35">
        <f t="shared" si="0"/>
        <v>3.0612609308992231E-6</v>
      </c>
      <c r="L7" s="35">
        <f t="shared" si="0"/>
        <v>3.0612609308992231E-6</v>
      </c>
      <c r="M7" s="35">
        <f t="shared" si="0"/>
        <v>3.0612609308992231E-6</v>
      </c>
      <c r="N7" s="35">
        <f t="shared" si="0"/>
        <v>3.0612609308992231E-6</v>
      </c>
      <c r="O7" s="35">
        <f t="shared" si="0"/>
        <v>3.0612609308992231E-6</v>
      </c>
      <c r="P7" s="35">
        <f t="shared" si="0"/>
        <v>3.0612609308992231E-6</v>
      </c>
      <c r="Q7" s="35">
        <f t="shared" si="0"/>
        <v>3.0612609308992231E-6</v>
      </c>
      <c r="R7" s="35">
        <f t="shared" si="0"/>
        <v>3.0612609308992231E-6</v>
      </c>
      <c r="S7" s="35">
        <f t="shared" si="0"/>
        <v>3.0612609308992231E-6</v>
      </c>
      <c r="T7" s="35">
        <f t="shared" si="0"/>
        <v>3.0612609308992231E-6</v>
      </c>
      <c r="U7" s="35">
        <f t="shared" si="0"/>
        <v>3.0612609308992231E-6</v>
      </c>
      <c r="V7" s="35">
        <f t="shared" si="0"/>
        <v>3.0612609308992231E-6</v>
      </c>
      <c r="W7" s="35">
        <f t="shared" si="0"/>
        <v>3.0612609308992231E-6</v>
      </c>
      <c r="X7" s="35">
        <f t="shared" si="0"/>
        <v>3.0612609308992231E-6</v>
      </c>
      <c r="Y7" s="35">
        <f t="shared" si="0"/>
        <v>3.0612609308992231E-6</v>
      </c>
      <c r="Z7" s="35">
        <f t="shared" si="0"/>
        <v>3.0612609308992231E-6</v>
      </c>
      <c r="AA7" s="35">
        <f t="shared" si="0"/>
        <v>3.0612609308992231E-6</v>
      </c>
      <c r="AB7" s="35">
        <f t="shared" si="0"/>
        <v>3.0612609308992231E-6</v>
      </c>
      <c r="AC7" s="35">
        <f t="shared" si="0"/>
        <v>3.0612609308992231E-6</v>
      </c>
      <c r="AD7" s="35">
        <f t="shared" si="0"/>
        <v>3.0612609308992231E-6</v>
      </c>
      <c r="AE7" s="35">
        <f t="shared" si="0"/>
        <v>3.0612609308992231E-6</v>
      </c>
      <c r="AF7" s="35">
        <f t="shared" si="0"/>
        <v>3.0612609308992231E-6</v>
      </c>
      <c r="AG7" s="35">
        <f t="shared" si="0"/>
        <v>3.0612609308992231E-6</v>
      </c>
      <c r="AH7" s="35">
        <f t="shared" si="0"/>
        <v>3.0612609308992231E-6</v>
      </c>
      <c r="AI7" s="35">
        <f t="shared" si="0"/>
        <v>3.0612609308992231E-6</v>
      </c>
      <c r="AJ7" s="9"/>
      <c r="AK7" s="9"/>
      <c r="AL7" s="11"/>
      <c r="AM7" s="11"/>
    </row>
    <row r="8" spans="1:39" x14ac:dyDescent="0.45">
      <c r="A8" s="2" t="s">
        <v>276</v>
      </c>
      <c r="B8" s="35">
        <f>'Total Fuel Prices'!B85*(1-INDEX(Tax_share,MATCH('Total Fuel Prices'!$A$77,tax_fuel_labels,0),MATCH(B$1,'Tax_Share of Price'!$B$1:$AI$1,0)))</f>
        <v>0</v>
      </c>
      <c r="C8" s="35">
        <f>'Total Fuel Prices'!C85*(1-INDEX(Tax_share,MATCH('Total Fuel Prices'!$A$77,tax_fuel_labels,0),MATCH(C$1,'Tax_Share of Price'!$B$1:$AI$1,0)))</f>
        <v>0</v>
      </c>
      <c r="D8" s="35">
        <f>'Total Fuel Prices'!D85*(1-INDEX(Tax_share,MATCH('Total Fuel Prices'!$A$77,tax_fuel_labels,0),MATCH(D$1,'Tax_Share of Price'!$B$1:$AI$1,0)))</f>
        <v>0</v>
      </c>
      <c r="E8" s="35">
        <f>'Total Fuel Prices'!E85*(1-INDEX(Tax_share,MATCH('Total Fuel Prices'!$A$77,tax_fuel_labels,0),MATCH(E$1,'Tax_Share of Price'!$B$1:$AI$1,0)))</f>
        <v>0</v>
      </c>
      <c r="F8" s="35">
        <f>'Total Fuel Prices'!F85*(1-INDEX(Tax_share,MATCH('Total Fuel Prices'!$A$77,tax_fuel_labels,0),MATCH(F$1,'Tax_Share of Price'!$B$1:$AI$1,0)))</f>
        <v>0</v>
      </c>
      <c r="G8" s="35">
        <f>'Total Fuel Prices'!G85*(1-INDEX(Tax_share,MATCH('Total Fuel Prices'!$A$77,tax_fuel_labels,0),MATCH(G$1,'Tax_Share of Price'!$B$1:$AI$1,0)))</f>
        <v>0</v>
      </c>
      <c r="H8" s="35">
        <f>'Total Fuel Prices'!H85*(1-INDEX(Tax_share,MATCH('Total Fuel Prices'!$A$77,tax_fuel_labels,0),MATCH(H$1,'Tax_Share of Price'!$B$1:$AI$1,0)))</f>
        <v>0</v>
      </c>
      <c r="I8" s="35">
        <f>'Total Fuel Prices'!I85*(1-INDEX(Tax_share,MATCH('Total Fuel Prices'!$A$77,tax_fuel_labels,0),MATCH(I$1,'Tax_Share of Price'!$B$1:$AI$1,0)))</f>
        <v>0</v>
      </c>
      <c r="J8" s="35">
        <f>'Total Fuel Prices'!J85*(1-INDEX(Tax_share,MATCH('Total Fuel Prices'!$A$77,tax_fuel_labels,0),MATCH(J$1,'Tax_Share of Price'!$B$1:$AI$1,0)))</f>
        <v>0</v>
      </c>
      <c r="K8" s="35">
        <f>'Total Fuel Prices'!K85*(1-INDEX(Tax_share,MATCH('Total Fuel Prices'!$A$77,tax_fuel_labels,0),MATCH(K$1,'Tax_Share of Price'!$B$1:$AI$1,0)))</f>
        <v>0</v>
      </c>
      <c r="L8" s="35">
        <f>'Total Fuel Prices'!L85*(1-INDEX(Tax_share,MATCH('Total Fuel Prices'!$A$77,tax_fuel_labels,0),MATCH(L$1,'Tax_Share of Price'!$B$1:$AI$1,0)))</f>
        <v>0</v>
      </c>
      <c r="M8" s="35">
        <f>'Total Fuel Prices'!M85*(1-INDEX(Tax_share,MATCH('Total Fuel Prices'!$A$77,tax_fuel_labels,0),MATCH(M$1,'Tax_Share of Price'!$B$1:$AI$1,0)))</f>
        <v>0</v>
      </c>
      <c r="N8" s="35">
        <f>'Total Fuel Prices'!N85*(1-INDEX(Tax_share,MATCH('Total Fuel Prices'!$A$77,tax_fuel_labels,0),MATCH(N$1,'Tax_Share of Price'!$B$1:$AI$1,0)))</f>
        <v>0</v>
      </c>
      <c r="O8" s="35">
        <f>'Total Fuel Prices'!O85*(1-INDEX(Tax_share,MATCH('Total Fuel Prices'!$A$77,tax_fuel_labels,0),MATCH(O$1,'Tax_Share of Price'!$B$1:$AI$1,0)))</f>
        <v>0</v>
      </c>
      <c r="P8" s="35">
        <f>'Total Fuel Prices'!P85*(1-INDEX(Tax_share,MATCH('Total Fuel Prices'!$A$77,tax_fuel_labels,0),MATCH(P$1,'Tax_Share of Price'!$B$1:$AI$1,0)))</f>
        <v>0</v>
      </c>
      <c r="Q8" s="35">
        <f>'Total Fuel Prices'!Q85*(1-INDEX(Tax_share,MATCH('Total Fuel Prices'!$A$77,tax_fuel_labels,0),MATCH(Q$1,'Tax_Share of Price'!$B$1:$AI$1,0)))</f>
        <v>0</v>
      </c>
      <c r="R8" s="35">
        <f>'Total Fuel Prices'!R85*(1-INDEX(Tax_share,MATCH('Total Fuel Prices'!$A$77,tax_fuel_labels,0),MATCH(R$1,'Tax_Share of Price'!$B$1:$AI$1,0)))</f>
        <v>0</v>
      </c>
      <c r="S8" s="35">
        <f>'Total Fuel Prices'!S85*(1-INDEX(Tax_share,MATCH('Total Fuel Prices'!$A$77,tax_fuel_labels,0),MATCH(S$1,'Tax_Share of Price'!$B$1:$AI$1,0)))</f>
        <v>0</v>
      </c>
      <c r="T8" s="35">
        <f>'Total Fuel Prices'!T85*(1-INDEX(Tax_share,MATCH('Total Fuel Prices'!$A$77,tax_fuel_labels,0),MATCH(T$1,'Tax_Share of Price'!$B$1:$AI$1,0)))</f>
        <v>0</v>
      </c>
      <c r="U8" s="35">
        <f>'Total Fuel Prices'!U85*(1-INDEX(Tax_share,MATCH('Total Fuel Prices'!$A$77,tax_fuel_labels,0),MATCH(U$1,'Tax_Share of Price'!$B$1:$AI$1,0)))</f>
        <v>0</v>
      </c>
      <c r="V8" s="35">
        <f>'Total Fuel Prices'!V85*(1-INDEX(Tax_share,MATCH('Total Fuel Prices'!$A$77,tax_fuel_labels,0),MATCH(V$1,'Tax_Share of Price'!$B$1:$AI$1,0)))</f>
        <v>0</v>
      </c>
      <c r="W8" s="35">
        <f>'Total Fuel Prices'!W85*(1-INDEX(Tax_share,MATCH('Total Fuel Prices'!$A$77,tax_fuel_labels,0),MATCH(W$1,'Tax_Share of Price'!$B$1:$AI$1,0)))</f>
        <v>0</v>
      </c>
      <c r="X8" s="35">
        <f>'Total Fuel Prices'!X85*(1-INDEX(Tax_share,MATCH('Total Fuel Prices'!$A$77,tax_fuel_labels,0),MATCH(X$1,'Tax_Share of Price'!$B$1:$AI$1,0)))</f>
        <v>0</v>
      </c>
      <c r="Y8" s="35">
        <f>'Total Fuel Prices'!Y85*(1-INDEX(Tax_share,MATCH('Total Fuel Prices'!$A$77,tax_fuel_labels,0),MATCH(Y$1,'Tax_Share of Price'!$B$1:$AI$1,0)))</f>
        <v>0</v>
      </c>
      <c r="Z8" s="35">
        <f>'Total Fuel Prices'!Z85*(1-INDEX(Tax_share,MATCH('Total Fuel Prices'!$A$77,tax_fuel_labels,0),MATCH(Z$1,'Tax_Share of Price'!$B$1:$AI$1,0)))</f>
        <v>0</v>
      </c>
      <c r="AA8" s="35">
        <f>'Total Fuel Prices'!AA85*(1-INDEX(Tax_share,MATCH('Total Fuel Prices'!$A$77,tax_fuel_labels,0),MATCH(AA$1,'Tax_Share of Price'!$B$1:$AI$1,0)))</f>
        <v>0</v>
      </c>
      <c r="AB8" s="35">
        <f>'Total Fuel Prices'!AB85*(1-INDEX(Tax_share,MATCH('Total Fuel Prices'!$A$77,tax_fuel_labels,0),MATCH(AB$1,'Tax_Share of Price'!$B$1:$AI$1,0)))</f>
        <v>0</v>
      </c>
      <c r="AC8" s="35">
        <f>'Total Fuel Prices'!AC85*(1-INDEX(Tax_share,MATCH('Total Fuel Prices'!$A$77,tax_fuel_labels,0),MATCH(AC$1,'Tax_Share of Price'!$B$1:$AI$1,0)))</f>
        <v>0</v>
      </c>
      <c r="AD8" s="35">
        <f>'Total Fuel Prices'!AD85*(1-INDEX(Tax_share,MATCH('Total Fuel Prices'!$A$77,tax_fuel_labels,0),MATCH(AD$1,'Tax_Share of Price'!$B$1:$AI$1,0)))</f>
        <v>0</v>
      </c>
      <c r="AE8" s="35">
        <f>'Total Fuel Prices'!AE85*(1-INDEX(Tax_share,MATCH('Total Fuel Prices'!$A$77,tax_fuel_labels,0),MATCH(AE$1,'Tax_Share of Price'!$B$1:$AI$1,0)))</f>
        <v>0</v>
      </c>
      <c r="AF8" s="35">
        <f>'Total Fuel Prices'!AF85*(1-INDEX(Tax_share,MATCH('Total Fuel Prices'!$A$77,tax_fuel_labels,0),MATCH(AF$1,'Tax_Share of Price'!$B$1:$AI$1,0)))</f>
        <v>0</v>
      </c>
      <c r="AG8" s="35">
        <f>'Total Fuel Prices'!AG85*(1-INDEX(Tax_share,MATCH('Total Fuel Prices'!$A$77,tax_fuel_labels,0),MATCH(AG$1,'Tax_Share of Price'!$B$1:$AI$1,0)))</f>
        <v>0</v>
      </c>
      <c r="AH8" s="35">
        <f>'Total Fuel Prices'!AH85*(1-INDEX(Tax_share,MATCH('Total Fuel Prices'!$A$77,tax_fuel_labels,0),MATCH(AH$1,'Tax_Share of Price'!$B$1:$AI$1,0)))</f>
        <v>0</v>
      </c>
      <c r="AI8" s="35">
        <f>'Total Fuel Prices'!AI85*(1-INDEX(Tax_share,MATCH('Total Fuel Prices'!$A$77,tax_fuel_labels,0),MATCH(AI$1,'Tax_Share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Prices'!B86*(1-INDEX(Tax_share,MATCH('Total Fuel Prices'!$A$77,tax_fuel_labels,0),MATCH(B$1,'Tax_Share of Price'!$B$1:$AI$1,0)))</f>
        <v>3.0612609308992231E-6</v>
      </c>
      <c r="C9" s="35">
        <f>'Total Fuel Prices'!C86*(1-INDEX(Tax_share,MATCH('Total Fuel Prices'!$A$77,tax_fuel_labels,0),MATCH(C$1,'Tax_Share of Price'!$B$1:$AI$1,0)))</f>
        <v>3.0612609308992231E-6</v>
      </c>
      <c r="D9" s="35">
        <f>'Total Fuel Prices'!D86*(1-INDEX(Tax_share,MATCH('Total Fuel Prices'!$A$77,tax_fuel_labels,0),MATCH(D$1,'Tax_Share of Price'!$B$1:$AI$1,0)))</f>
        <v>3.0612609308992231E-6</v>
      </c>
      <c r="E9" s="35">
        <f>'Total Fuel Prices'!E86*(1-INDEX(Tax_share,MATCH('Total Fuel Prices'!$A$77,tax_fuel_labels,0),MATCH(E$1,'Tax_Share of Price'!$B$1:$AI$1,0)))</f>
        <v>3.0612609308992231E-6</v>
      </c>
      <c r="F9" s="35">
        <f>'Total Fuel Prices'!F86*(1-INDEX(Tax_share,MATCH('Total Fuel Prices'!$A$77,tax_fuel_labels,0),MATCH(F$1,'Tax_Share of Price'!$B$1:$AI$1,0)))</f>
        <v>3.0612609308992231E-6</v>
      </c>
      <c r="G9" s="35">
        <f>'Total Fuel Prices'!G86*(1-INDEX(Tax_share,MATCH('Total Fuel Prices'!$A$77,tax_fuel_labels,0),MATCH(G$1,'Tax_Share of Price'!$B$1:$AI$1,0)))</f>
        <v>3.0612609308992231E-6</v>
      </c>
      <c r="H9" s="35">
        <f>'Total Fuel Prices'!H86*(1-INDEX(Tax_share,MATCH('Total Fuel Prices'!$A$77,tax_fuel_labels,0),MATCH(H$1,'Tax_Share of Price'!$B$1:$AI$1,0)))</f>
        <v>3.0612609308992231E-6</v>
      </c>
      <c r="I9" s="35">
        <f>'Total Fuel Prices'!I86*(1-INDEX(Tax_share,MATCH('Total Fuel Prices'!$A$77,tax_fuel_labels,0),MATCH(I$1,'Tax_Share of Price'!$B$1:$AI$1,0)))</f>
        <v>3.0612609308992231E-6</v>
      </c>
      <c r="J9" s="35">
        <f>'Total Fuel Prices'!J86*(1-INDEX(Tax_share,MATCH('Total Fuel Prices'!$A$77,tax_fuel_labels,0),MATCH(J$1,'Tax_Share of Price'!$B$1:$AI$1,0)))</f>
        <v>3.0612609308992231E-6</v>
      </c>
      <c r="K9" s="35">
        <f>'Total Fuel Prices'!K86*(1-INDEX(Tax_share,MATCH('Total Fuel Prices'!$A$77,tax_fuel_labels,0),MATCH(K$1,'Tax_Share of Price'!$B$1:$AI$1,0)))</f>
        <v>3.0612609308992231E-6</v>
      </c>
      <c r="L9" s="35">
        <f>'Total Fuel Prices'!L86*(1-INDEX(Tax_share,MATCH('Total Fuel Prices'!$A$77,tax_fuel_labels,0),MATCH(L$1,'Tax_Share of Price'!$B$1:$AI$1,0)))</f>
        <v>3.0612609308992231E-6</v>
      </c>
      <c r="M9" s="35">
        <f>'Total Fuel Prices'!M86*(1-INDEX(Tax_share,MATCH('Total Fuel Prices'!$A$77,tax_fuel_labels,0),MATCH(M$1,'Tax_Share of Price'!$B$1:$AI$1,0)))</f>
        <v>3.0612609308992231E-6</v>
      </c>
      <c r="N9" s="35">
        <f>'Total Fuel Prices'!N86*(1-INDEX(Tax_share,MATCH('Total Fuel Prices'!$A$77,tax_fuel_labels,0),MATCH(N$1,'Tax_Share of Price'!$B$1:$AI$1,0)))</f>
        <v>3.0612609308992231E-6</v>
      </c>
      <c r="O9" s="35">
        <f>'Total Fuel Prices'!O86*(1-INDEX(Tax_share,MATCH('Total Fuel Prices'!$A$77,tax_fuel_labels,0),MATCH(O$1,'Tax_Share of Price'!$B$1:$AI$1,0)))</f>
        <v>3.0612609308992231E-6</v>
      </c>
      <c r="P9" s="35">
        <f>'Total Fuel Prices'!P86*(1-INDEX(Tax_share,MATCH('Total Fuel Prices'!$A$77,tax_fuel_labels,0),MATCH(P$1,'Tax_Share of Price'!$B$1:$AI$1,0)))</f>
        <v>3.0612609308992231E-6</v>
      </c>
      <c r="Q9" s="35">
        <f>'Total Fuel Prices'!Q86*(1-INDEX(Tax_share,MATCH('Total Fuel Prices'!$A$77,tax_fuel_labels,0),MATCH(Q$1,'Tax_Share of Price'!$B$1:$AI$1,0)))</f>
        <v>3.0612609308992231E-6</v>
      </c>
      <c r="R9" s="35">
        <f>'Total Fuel Prices'!R86*(1-INDEX(Tax_share,MATCH('Total Fuel Prices'!$A$77,tax_fuel_labels,0),MATCH(R$1,'Tax_Share of Price'!$B$1:$AI$1,0)))</f>
        <v>3.0612609308992231E-6</v>
      </c>
      <c r="S9" s="35">
        <f>'Total Fuel Prices'!S86*(1-INDEX(Tax_share,MATCH('Total Fuel Prices'!$A$77,tax_fuel_labels,0),MATCH(S$1,'Tax_Share of Price'!$B$1:$AI$1,0)))</f>
        <v>3.0612609308992231E-6</v>
      </c>
      <c r="T9" s="35">
        <f>'Total Fuel Prices'!T86*(1-INDEX(Tax_share,MATCH('Total Fuel Prices'!$A$77,tax_fuel_labels,0),MATCH(T$1,'Tax_Share of Price'!$B$1:$AI$1,0)))</f>
        <v>3.0612609308992231E-6</v>
      </c>
      <c r="U9" s="35">
        <f>'Total Fuel Prices'!U86*(1-INDEX(Tax_share,MATCH('Total Fuel Prices'!$A$77,tax_fuel_labels,0),MATCH(U$1,'Tax_Share of Price'!$B$1:$AI$1,0)))</f>
        <v>3.0612609308992231E-6</v>
      </c>
      <c r="V9" s="35">
        <f>'Total Fuel Prices'!V86*(1-INDEX(Tax_share,MATCH('Total Fuel Prices'!$A$77,tax_fuel_labels,0),MATCH(V$1,'Tax_Share of Price'!$B$1:$AI$1,0)))</f>
        <v>3.0612609308992231E-6</v>
      </c>
      <c r="W9" s="35">
        <f>'Total Fuel Prices'!W86*(1-INDEX(Tax_share,MATCH('Total Fuel Prices'!$A$77,tax_fuel_labels,0),MATCH(W$1,'Tax_Share of Price'!$B$1:$AI$1,0)))</f>
        <v>3.0612609308992231E-6</v>
      </c>
      <c r="X9" s="35">
        <f>'Total Fuel Prices'!X86*(1-INDEX(Tax_share,MATCH('Total Fuel Prices'!$A$77,tax_fuel_labels,0),MATCH(X$1,'Tax_Share of Price'!$B$1:$AI$1,0)))</f>
        <v>3.0612609308992231E-6</v>
      </c>
      <c r="Y9" s="35">
        <f>'Total Fuel Prices'!Y86*(1-INDEX(Tax_share,MATCH('Total Fuel Prices'!$A$77,tax_fuel_labels,0),MATCH(Y$1,'Tax_Share of Price'!$B$1:$AI$1,0)))</f>
        <v>3.0612609308992231E-6</v>
      </c>
      <c r="Z9" s="35">
        <f>'Total Fuel Prices'!Z86*(1-INDEX(Tax_share,MATCH('Total Fuel Prices'!$A$77,tax_fuel_labels,0),MATCH(Z$1,'Tax_Share of Price'!$B$1:$AI$1,0)))</f>
        <v>3.0612609308992231E-6</v>
      </c>
      <c r="AA9" s="35">
        <f>'Total Fuel Prices'!AA86*(1-INDEX(Tax_share,MATCH('Total Fuel Prices'!$A$77,tax_fuel_labels,0),MATCH(AA$1,'Tax_Share of Price'!$B$1:$AI$1,0)))</f>
        <v>3.0612609308992231E-6</v>
      </c>
      <c r="AB9" s="35">
        <f>'Total Fuel Prices'!AB86*(1-INDEX(Tax_share,MATCH('Total Fuel Prices'!$A$77,tax_fuel_labels,0),MATCH(AB$1,'Tax_Share of Price'!$B$1:$AI$1,0)))</f>
        <v>3.0612609308992231E-6</v>
      </c>
      <c r="AC9" s="35">
        <f>'Total Fuel Prices'!AC86*(1-INDEX(Tax_share,MATCH('Total Fuel Prices'!$A$77,tax_fuel_labels,0),MATCH(AC$1,'Tax_Share of Price'!$B$1:$AI$1,0)))</f>
        <v>3.0612609308992231E-6</v>
      </c>
      <c r="AD9" s="35">
        <f>'Total Fuel Prices'!AD86*(1-INDEX(Tax_share,MATCH('Total Fuel Prices'!$A$77,tax_fuel_labels,0),MATCH(AD$1,'Tax_Share of Price'!$B$1:$AI$1,0)))</f>
        <v>3.0612609308992231E-6</v>
      </c>
      <c r="AE9" s="35">
        <f>'Total Fuel Prices'!AE86*(1-INDEX(Tax_share,MATCH('Total Fuel Prices'!$A$77,tax_fuel_labels,0),MATCH(AE$1,'Tax_Share of Price'!$B$1:$AI$1,0)))</f>
        <v>3.0612609308992231E-6</v>
      </c>
      <c r="AF9" s="35">
        <f>'Total Fuel Prices'!AF86*(1-INDEX(Tax_share,MATCH('Total Fuel Prices'!$A$77,tax_fuel_labels,0),MATCH(AF$1,'Tax_Share of Price'!$B$1:$AI$1,0)))</f>
        <v>3.0612609308992231E-6</v>
      </c>
      <c r="AG9" s="35">
        <f>'Total Fuel Prices'!AG86*(1-INDEX(Tax_share,MATCH('Total Fuel Prices'!$A$77,tax_fuel_labels,0),MATCH(AG$1,'Tax_Share of Price'!$B$1:$AI$1,0)))</f>
        <v>3.0612609308992231E-6</v>
      </c>
      <c r="AH9" s="35">
        <f>'Total Fuel Prices'!AH86*(1-INDEX(Tax_share,MATCH('Total Fuel Prices'!$A$77,tax_fuel_labels,0),MATCH(AH$1,'Tax_Share of Price'!$B$1:$AI$1,0)))</f>
        <v>3.0612609308992231E-6</v>
      </c>
      <c r="AI9" s="35">
        <f>'Total Fuel Prices'!AI86*(1-INDEX(Tax_share,MATCH('Total Fuel Prices'!$A$77,tax_fuel_labels,0),MATCH(AI$1,'Tax_Share of Price'!$B$1:$AI$1,0)))</f>
        <v>3.0612609308992231E-6</v>
      </c>
      <c r="AJ9" s="39"/>
      <c r="AK9" s="39"/>
    </row>
    <row r="12" spans="1:39" x14ac:dyDescent="0.45">
      <c r="B12" s="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6.2656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Prices'!B89*(1-INDEX(Tax_share,MATCH('Total Fuel Prices'!$A$87,tax_fuel_labels,0),MATCH(B$1,'Tax_Share of Price'!$B$1:$AI$1,0)))</f>
        <v>1.675065638823574E-5</v>
      </c>
      <c r="C2" s="35">
        <f>'Total Fuel Prices'!C89*(1-INDEX(Tax_share,MATCH('Total Fuel Prices'!$A$87,tax_fuel_labels,0),MATCH(C$1,'Tax_Share of Price'!$B$1:$AI$1,0)))</f>
        <v>1.675065638823574E-5</v>
      </c>
      <c r="D2" s="35">
        <f>'Total Fuel Prices'!D89*(1-INDEX(Tax_share,MATCH('Total Fuel Prices'!$A$87,tax_fuel_labels,0),MATCH(D$1,'Tax_Share of Price'!$B$1:$AI$1,0)))</f>
        <v>1.6918544516044941E-5</v>
      </c>
      <c r="E2" s="35">
        <f>'Total Fuel Prices'!E89*(1-INDEX(Tax_share,MATCH('Total Fuel Prices'!$A$87,tax_fuel_labels,0),MATCH(E$1,'Tax_Share of Price'!$B$1:$AI$1,0)))</f>
        <v>1.675065638823574E-5</v>
      </c>
      <c r="F2" s="35">
        <f>'Total Fuel Prices'!F89*(1-INDEX(Tax_share,MATCH('Total Fuel Prices'!$A$87,tax_fuel_labels,0),MATCH(F$1,'Tax_Share of Price'!$B$1:$AI$1,0)))</f>
        <v>1.6773550223846083E-5</v>
      </c>
      <c r="G2" s="35">
        <f>'Total Fuel Prices'!G89*(1-INDEX(Tax_share,MATCH('Total Fuel Prices'!$A$87,tax_fuel_labels,0),MATCH(G$1,'Tax_Share of Price'!$B$1:$AI$1,0)))</f>
        <v>1.6773550223846083E-5</v>
      </c>
      <c r="H2" s="35">
        <f>'Total Fuel Prices'!H89*(1-INDEX(Tax_share,MATCH('Total Fuel Prices'!$A$87,tax_fuel_labels,0),MATCH(H$1,'Tax_Share of Price'!$B$1:$AI$1,0)))</f>
        <v>1.6704868717015052E-5</v>
      </c>
      <c r="I2" s="35">
        <f>'Total Fuel Prices'!I89*(1-INDEX(Tax_share,MATCH('Total Fuel Prices'!$A$87,tax_fuel_labels,0),MATCH(I$1,'Tax_Share of Price'!$B$1:$AI$1,0)))</f>
        <v>1.6483561639448383E-5</v>
      </c>
      <c r="J2" s="35">
        <f>'Total Fuel Prices'!J89*(1-INDEX(Tax_share,MATCH('Total Fuel Prices'!$A$87,tax_fuel_labels,0),MATCH(J$1,'Tax_Share of Price'!$B$1:$AI$1,0)))</f>
        <v>1.6674343602867926E-5</v>
      </c>
      <c r="K2" s="35">
        <f>'Total Fuel Prices'!K89*(1-INDEX(Tax_share,MATCH('Total Fuel Prices'!$A$87,tax_fuel_labels,0),MATCH(K$1,'Tax_Share of Price'!$B$1:$AI$1,0)))</f>
        <v>1.6811706616529997E-5</v>
      </c>
      <c r="L2" s="35">
        <f>'Total Fuel Prices'!L89*(1-INDEX(Tax_share,MATCH('Total Fuel Prices'!$A$87,tax_fuel_labels,0),MATCH(L$1,'Tax_Share of Price'!$B$1:$AI$1,0)))</f>
        <v>1.7017751137023101E-5</v>
      </c>
      <c r="M2" s="35">
        <f>'Total Fuel Prices'!M89*(1-INDEX(Tax_share,MATCH('Total Fuel Prices'!$A$87,tax_fuel_labels,0),MATCH(M$1,'Tax_Share of Price'!$B$1:$AI$1,0)))</f>
        <v>1.7101695200927696E-5</v>
      </c>
      <c r="N2" s="35">
        <f>'Total Fuel Prices'!N89*(1-INDEX(Tax_share,MATCH('Total Fuel Prices'!$A$87,tax_fuel_labels,0),MATCH(N$1,'Tax_Share of Price'!$B$1:$AI$1,0)))</f>
        <v>1.733063355703115E-5</v>
      </c>
      <c r="O2" s="35">
        <f>'Total Fuel Prices'!O89*(1-INDEX(Tax_share,MATCH('Total Fuel Prices'!$A$87,tax_fuel_labels,0),MATCH(O$1,'Tax_Share of Price'!$B$1:$AI$1,0)))</f>
        <v>1.7864823054605864E-5</v>
      </c>
      <c r="P2" s="35">
        <f>'Total Fuel Prices'!P89*(1-INDEX(Tax_share,MATCH('Total Fuel Prices'!$A$87,tax_fuel_labels,0),MATCH(P$1,'Tax_Share of Price'!$B$1:$AI$1,0)))</f>
        <v>1.7986923511194367E-5</v>
      </c>
      <c r="Q2" s="35">
        <f>'Total Fuel Prices'!Q89*(1-INDEX(Tax_share,MATCH('Total Fuel Prices'!$A$87,tax_fuel_labels,0),MATCH(Q$1,'Tax_Share of Price'!$B$1:$AI$1,0)))</f>
        <v>1.8147180360466787E-5</v>
      </c>
      <c r="R2" s="35">
        <f>'Total Fuel Prices'!R89*(1-INDEX(Tax_share,MATCH('Total Fuel Prices'!$A$87,tax_fuel_labels,0),MATCH(R$1,'Tax_Share of Price'!$B$1:$AI$1,0)))</f>
        <v>1.8467694059011613E-5</v>
      </c>
      <c r="S2" s="35">
        <f>'Total Fuel Prices'!S89*(1-INDEX(Tax_share,MATCH('Total Fuel Prices'!$A$87,tax_fuel_labels,0),MATCH(S$1,'Tax_Share of Price'!$B$1:$AI$1,0)))</f>
        <v>1.8765313921946097E-5</v>
      </c>
      <c r="T2" s="35">
        <f>'Total Fuel Prices'!T89*(1-INDEX(Tax_share,MATCH('Total Fuel Prices'!$A$87,tax_fuel_labels,0),MATCH(T$1,'Tax_Share of Price'!$B$1:$AI$1,0)))</f>
        <v>1.896372716390242E-5</v>
      </c>
      <c r="U2" s="35">
        <f>'Total Fuel Prices'!U89*(1-INDEX(Tax_share,MATCH('Total Fuel Prices'!$A$87,tax_fuel_labels,0),MATCH(U$1,'Tax_Share of Price'!$B$1:$AI$1,0)))</f>
        <v>1.9192665520005874E-5</v>
      </c>
      <c r="V2" s="35">
        <f>'Total Fuel Prices'!V89*(1-INDEX(Tax_share,MATCH('Total Fuel Prices'!$A$87,tax_fuel_labels,0),MATCH(V$1,'Tax_Share of Price'!$B$1:$AI$1,0)))</f>
        <v>1.9246084469763342E-5</v>
      </c>
      <c r="W2" s="35">
        <f>'Total Fuel Prices'!W89*(1-INDEX(Tax_share,MATCH('Total Fuel Prices'!$A$87,tax_fuel_labels,0),MATCH(W$1,'Tax_Share of Price'!$B$1:$AI$1,0)))</f>
        <v>1.9459760268793228E-5</v>
      </c>
      <c r="X2" s="35">
        <f>'Total Fuel Prices'!X89*(1-INDEX(Tax_share,MATCH('Total Fuel Prices'!$A$87,tax_fuel_labels,0),MATCH(X$1,'Tax_Share of Price'!$B$1:$AI$1,0)))</f>
        <v>1.9719223739043804E-5</v>
      </c>
      <c r="Y2" s="35">
        <f>'Total Fuel Prices'!Y89*(1-INDEX(Tax_share,MATCH('Total Fuel Prices'!$A$87,tax_fuel_labels,0),MATCH(Y$1,'Tax_Share of Price'!$B$1:$AI$1,0)))</f>
        <v>1.9787905245874845E-5</v>
      </c>
      <c r="Z2" s="35">
        <f>'Total Fuel Prices'!Z89*(1-INDEX(Tax_share,MATCH('Total Fuel Prices'!$A$87,tax_fuel_labels,0),MATCH(Z$1,'Tax_Share of Price'!$B$1:$AI$1,0)))</f>
        <v>1.9932899538073693E-5</v>
      </c>
      <c r="AA2" s="35">
        <f>'Total Fuel Prices'!AA89*(1-INDEX(Tax_share,MATCH('Total Fuel Prices'!$A$87,tax_fuel_labels,0),MATCH(AA$1,'Tax_Share of Price'!$B$1:$AI$1,0)))</f>
        <v>2.0238150679544957E-5</v>
      </c>
      <c r="AB2" s="35">
        <f>'Total Fuel Prices'!AB89*(1-INDEX(Tax_share,MATCH('Total Fuel Prices'!$A$87,tax_fuel_labels,0),MATCH(AB$1,'Tax_Share of Price'!$B$1:$AI$1,0)))</f>
        <v>2.0406038807354154E-5</v>
      </c>
      <c r="AC2" s="35">
        <f>'Total Fuel Prices'!AC89*(1-INDEX(Tax_share,MATCH('Total Fuel Prices'!$A$87,tax_fuel_labels,0),MATCH(AC$1,'Tax_Share of Price'!$B$1:$AI$1,0)))</f>
        <v>2.0566295656626567E-5</v>
      </c>
      <c r="AD2" s="35">
        <f>'Total Fuel Prices'!AD89*(1-INDEX(Tax_share,MATCH('Total Fuel Prices'!$A$87,tax_fuel_labels,0),MATCH(AD$1,'Tax_Share of Price'!$B$1:$AI$1,0)))</f>
        <v>2.0825759126877147E-5</v>
      </c>
      <c r="AE2" s="35">
        <f>'Total Fuel Prices'!AE89*(1-INDEX(Tax_share,MATCH('Total Fuel Prices'!$A$87,tax_fuel_labels,0),MATCH(AE$1,'Tax_Share of Price'!$B$1:$AI$1,0)))</f>
        <v>2.0894440633708181E-5</v>
      </c>
      <c r="AF2" s="35">
        <f>'Total Fuel Prices'!AF89*(1-INDEX(Tax_share,MATCH('Total Fuel Prices'!$A$87,tax_fuel_labels,0),MATCH(AF$1,'Tax_Share of Price'!$B$1:$AI$1,0)))</f>
        <v>2.1253110724936921E-5</v>
      </c>
      <c r="AG2" s="35">
        <f>'Total Fuel Prices'!AG89*(1-INDEX(Tax_share,MATCH('Total Fuel Prices'!$A$87,tax_fuel_labels,0),MATCH(AG$1,'Tax_Share of Price'!$B$1:$AI$1,0)))</f>
        <v>2.1504942916650717E-5</v>
      </c>
      <c r="AH2" s="35">
        <f>'Total Fuel Prices'!AH89*(1-INDEX(Tax_share,MATCH('Total Fuel Prices'!$A$87,tax_fuel_labels,0),MATCH(AH$1,'Tax_Share of Price'!$B$1:$AI$1,0)))</f>
        <v>2.1688093601533476E-5</v>
      </c>
      <c r="AI2" s="35">
        <f>'Total Fuel Prices'!AI89*(1-INDEX(Tax_share,MATCH('Total Fuel Prices'!$A$87,tax_fuel_labels,0),MATCH(AI$1,'Tax_Share of Price'!$B$1:$AI$1,0)))</f>
        <v>2.1848350450805885E-5</v>
      </c>
      <c r="AJ2" s="4"/>
      <c r="AK2" s="4"/>
    </row>
    <row r="3" spans="1:37" x14ac:dyDescent="0.45">
      <c r="A3" s="2" t="s">
        <v>271</v>
      </c>
      <c r="B3" s="35">
        <f>'Total Fuel Prices'!B90*(1-INDEX(Tax_share,MATCH('Total Fuel Prices'!$A$87,tax_fuel_labels,0),MATCH(B$1,'Tax_Share of Price'!$B$1:$AI$1,0)))</f>
        <v>0</v>
      </c>
      <c r="C3" s="35">
        <f>'Total Fuel Prices'!C90*(1-INDEX(Tax_share,MATCH('Total Fuel Prices'!$A$87,tax_fuel_labels,0),MATCH(C$1,'Tax_Share of Price'!$B$1:$AI$1,0)))</f>
        <v>0</v>
      </c>
      <c r="D3" s="35">
        <f>'Total Fuel Prices'!D90*(1-INDEX(Tax_share,MATCH('Total Fuel Prices'!$A$87,tax_fuel_labels,0),MATCH(D$1,'Tax_Share of Price'!$B$1:$AI$1,0)))</f>
        <v>0</v>
      </c>
      <c r="E3" s="35">
        <f>'Total Fuel Prices'!E90*(1-INDEX(Tax_share,MATCH('Total Fuel Prices'!$A$87,tax_fuel_labels,0),MATCH(E$1,'Tax_Share of Price'!$B$1:$AI$1,0)))</f>
        <v>0</v>
      </c>
      <c r="F3" s="35">
        <f>'Total Fuel Prices'!F90*(1-INDEX(Tax_share,MATCH('Total Fuel Prices'!$A$87,tax_fuel_labels,0),MATCH(F$1,'Tax_Share of Price'!$B$1:$AI$1,0)))</f>
        <v>0</v>
      </c>
      <c r="G3" s="35">
        <f>'Total Fuel Prices'!G90*(1-INDEX(Tax_share,MATCH('Total Fuel Prices'!$A$87,tax_fuel_labels,0),MATCH(G$1,'Tax_Share of Price'!$B$1:$AI$1,0)))</f>
        <v>0</v>
      </c>
      <c r="H3" s="35">
        <f>'Total Fuel Prices'!H90*(1-INDEX(Tax_share,MATCH('Total Fuel Prices'!$A$87,tax_fuel_labels,0),MATCH(H$1,'Tax_Share of Price'!$B$1:$AI$1,0)))</f>
        <v>0</v>
      </c>
      <c r="I3" s="35">
        <f>'Total Fuel Prices'!I90*(1-INDEX(Tax_share,MATCH('Total Fuel Prices'!$A$87,tax_fuel_labels,0),MATCH(I$1,'Tax_Share of Price'!$B$1:$AI$1,0)))</f>
        <v>0</v>
      </c>
      <c r="J3" s="35">
        <f>'Total Fuel Prices'!J90*(1-INDEX(Tax_share,MATCH('Total Fuel Prices'!$A$87,tax_fuel_labels,0),MATCH(J$1,'Tax_Share of Price'!$B$1:$AI$1,0)))</f>
        <v>0</v>
      </c>
      <c r="K3" s="35">
        <f>'Total Fuel Prices'!K90*(1-INDEX(Tax_share,MATCH('Total Fuel Prices'!$A$87,tax_fuel_labels,0),MATCH(K$1,'Tax_Share of Price'!$B$1:$AI$1,0)))</f>
        <v>0</v>
      </c>
      <c r="L3" s="35">
        <f>'Total Fuel Prices'!L90*(1-INDEX(Tax_share,MATCH('Total Fuel Prices'!$A$87,tax_fuel_labels,0),MATCH(L$1,'Tax_Share of Price'!$B$1:$AI$1,0)))</f>
        <v>0</v>
      </c>
      <c r="M3" s="35">
        <f>'Total Fuel Prices'!M90*(1-INDEX(Tax_share,MATCH('Total Fuel Prices'!$A$87,tax_fuel_labels,0),MATCH(M$1,'Tax_Share of Price'!$B$1:$AI$1,0)))</f>
        <v>0</v>
      </c>
      <c r="N3" s="35">
        <f>'Total Fuel Prices'!N90*(1-INDEX(Tax_share,MATCH('Total Fuel Prices'!$A$87,tax_fuel_labels,0),MATCH(N$1,'Tax_Share of Price'!$B$1:$AI$1,0)))</f>
        <v>0</v>
      </c>
      <c r="O3" s="35">
        <f>'Total Fuel Prices'!O90*(1-INDEX(Tax_share,MATCH('Total Fuel Prices'!$A$87,tax_fuel_labels,0),MATCH(O$1,'Tax_Share of Price'!$B$1:$AI$1,0)))</f>
        <v>0</v>
      </c>
      <c r="P3" s="35">
        <f>'Total Fuel Prices'!P90*(1-INDEX(Tax_share,MATCH('Total Fuel Prices'!$A$87,tax_fuel_labels,0),MATCH(P$1,'Tax_Share of Price'!$B$1:$AI$1,0)))</f>
        <v>0</v>
      </c>
      <c r="Q3" s="35">
        <f>'Total Fuel Prices'!Q90*(1-INDEX(Tax_share,MATCH('Total Fuel Prices'!$A$87,tax_fuel_labels,0),MATCH(Q$1,'Tax_Share of Price'!$B$1:$AI$1,0)))</f>
        <v>0</v>
      </c>
      <c r="R3" s="35">
        <f>'Total Fuel Prices'!R90*(1-INDEX(Tax_share,MATCH('Total Fuel Prices'!$A$87,tax_fuel_labels,0),MATCH(R$1,'Tax_Share of Price'!$B$1:$AI$1,0)))</f>
        <v>0</v>
      </c>
      <c r="S3" s="35">
        <f>'Total Fuel Prices'!S90*(1-INDEX(Tax_share,MATCH('Total Fuel Prices'!$A$87,tax_fuel_labels,0),MATCH(S$1,'Tax_Share of Price'!$B$1:$AI$1,0)))</f>
        <v>0</v>
      </c>
      <c r="T3" s="35">
        <f>'Total Fuel Prices'!T90*(1-INDEX(Tax_share,MATCH('Total Fuel Prices'!$A$87,tax_fuel_labels,0),MATCH(T$1,'Tax_Share of Price'!$B$1:$AI$1,0)))</f>
        <v>0</v>
      </c>
      <c r="U3" s="35">
        <f>'Total Fuel Prices'!U90*(1-INDEX(Tax_share,MATCH('Total Fuel Prices'!$A$87,tax_fuel_labels,0),MATCH(U$1,'Tax_Share of Price'!$B$1:$AI$1,0)))</f>
        <v>0</v>
      </c>
      <c r="V3" s="35">
        <f>'Total Fuel Prices'!V90*(1-INDEX(Tax_share,MATCH('Total Fuel Prices'!$A$87,tax_fuel_labels,0),MATCH(V$1,'Tax_Share of Price'!$B$1:$AI$1,0)))</f>
        <v>0</v>
      </c>
      <c r="W3" s="35">
        <f>'Total Fuel Prices'!W90*(1-INDEX(Tax_share,MATCH('Total Fuel Prices'!$A$87,tax_fuel_labels,0),MATCH(W$1,'Tax_Share of Price'!$B$1:$AI$1,0)))</f>
        <v>0</v>
      </c>
      <c r="X3" s="35">
        <f>'Total Fuel Prices'!X90*(1-INDEX(Tax_share,MATCH('Total Fuel Prices'!$A$87,tax_fuel_labels,0),MATCH(X$1,'Tax_Share of Price'!$B$1:$AI$1,0)))</f>
        <v>0</v>
      </c>
      <c r="Y3" s="35">
        <f>'Total Fuel Prices'!Y90*(1-INDEX(Tax_share,MATCH('Total Fuel Prices'!$A$87,tax_fuel_labels,0),MATCH(Y$1,'Tax_Share of Price'!$B$1:$AI$1,0)))</f>
        <v>0</v>
      </c>
      <c r="Z3" s="35">
        <f>'Total Fuel Prices'!Z90*(1-INDEX(Tax_share,MATCH('Total Fuel Prices'!$A$87,tax_fuel_labels,0),MATCH(Z$1,'Tax_Share of Price'!$B$1:$AI$1,0)))</f>
        <v>0</v>
      </c>
      <c r="AA3" s="35">
        <f>'Total Fuel Prices'!AA90*(1-INDEX(Tax_share,MATCH('Total Fuel Prices'!$A$87,tax_fuel_labels,0),MATCH(AA$1,'Tax_Share of Price'!$B$1:$AI$1,0)))</f>
        <v>0</v>
      </c>
      <c r="AB3" s="35">
        <f>'Total Fuel Prices'!AB90*(1-INDEX(Tax_share,MATCH('Total Fuel Prices'!$A$87,tax_fuel_labels,0),MATCH(AB$1,'Tax_Share of Price'!$B$1:$AI$1,0)))</f>
        <v>0</v>
      </c>
      <c r="AC3" s="35">
        <f>'Total Fuel Prices'!AC90*(1-INDEX(Tax_share,MATCH('Total Fuel Prices'!$A$87,tax_fuel_labels,0),MATCH(AC$1,'Tax_Share of Price'!$B$1:$AI$1,0)))</f>
        <v>0</v>
      </c>
      <c r="AD3" s="35">
        <f>'Total Fuel Prices'!AD90*(1-INDEX(Tax_share,MATCH('Total Fuel Prices'!$A$87,tax_fuel_labels,0),MATCH(AD$1,'Tax_Share of Price'!$B$1:$AI$1,0)))</f>
        <v>0</v>
      </c>
      <c r="AE3" s="35">
        <f>'Total Fuel Prices'!AE90*(1-INDEX(Tax_share,MATCH('Total Fuel Prices'!$A$87,tax_fuel_labels,0),MATCH(AE$1,'Tax_Share of Price'!$B$1:$AI$1,0)))</f>
        <v>0</v>
      </c>
      <c r="AF3" s="35">
        <f>'Total Fuel Prices'!AF90*(1-INDEX(Tax_share,MATCH('Total Fuel Prices'!$A$87,tax_fuel_labels,0),MATCH(AF$1,'Tax_Share of Price'!$B$1:$AI$1,0)))</f>
        <v>0</v>
      </c>
      <c r="AG3" s="35">
        <f>'Total Fuel Prices'!AG90*(1-INDEX(Tax_share,MATCH('Total Fuel Prices'!$A$87,tax_fuel_labels,0),MATCH(AG$1,'Tax_Share of Price'!$B$1:$AI$1,0)))</f>
        <v>0</v>
      </c>
      <c r="AH3" s="35">
        <f>'Total Fuel Prices'!AH90*(1-INDEX(Tax_share,MATCH('Total Fuel Prices'!$A$87,tax_fuel_labels,0),MATCH(AH$1,'Tax_Share of Price'!$B$1:$AI$1,0)))</f>
        <v>0</v>
      </c>
      <c r="AI3" s="35">
        <f>'Total Fuel Prices'!AI90*(1-INDEX(Tax_share,MATCH('Total Fuel Prices'!$A$87,tax_fuel_labels,0),MATCH(AI$1,'Tax_Share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Prices'!B91*(1-INDEX(Tax_share,MATCH('Total Fuel Prices'!$A$87,tax_fuel_labels,0),MATCH(B$1,'Tax_Share of Price'!$B$1:$AI$1,0)))</f>
        <v>0</v>
      </c>
      <c r="C4" s="35">
        <f>'Total Fuel Prices'!C91*(1-INDEX(Tax_share,MATCH('Total Fuel Prices'!$A$87,tax_fuel_labels,0),MATCH(C$1,'Tax_Share of Price'!$B$1:$AI$1,0)))</f>
        <v>0</v>
      </c>
      <c r="D4" s="35">
        <f>'Total Fuel Prices'!D91*(1-INDEX(Tax_share,MATCH('Total Fuel Prices'!$A$87,tax_fuel_labels,0),MATCH(D$1,'Tax_Share of Price'!$B$1:$AI$1,0)))</f>
        <v>0</v>
      </c>
      <c r="E4" s="35">
        <f>'Total Fuel Prices'!E91*(1-INDEX(Tax_share,MATCH('Total Fuel Prices'!$A$87,tax_fuel_labels,0),MATCH(E$1,'Tax_Share of Price'!$B$1:$AI$1,0)))</f>
        <v>0</v>
      </c>
      <c r="F4" s="35">
        <f>'Total Fuel Prices'!F91*(1-INDEX(Tax_share,MATCH('Total Fuel Prices'!$A$87,tax_fuel_labels,0),MATCH(F$1,'Tax_Share of Price'!$B$1:$AI$1,0)))</f>
        <v>0</v>
      </c>
      <c r="G4" s="35">
        <f>'Total Fuel Prices'!G91*(1-INDEX(Tax_share,MATCH('Total Fuel Prices'!$A$87,tax_fuel_labels,0),MATCH(G$1,'Tax_Share of Price'!$B$1:$AI$1,0)))</f>
        <v>0</v>
      </c>
      <c r="H4" s="35">
        <f>'Total Fuel Prices'!H91*(1-INDEX(Tax_share,MATCH('Total Fuel Prices'!$A$87,tax_fuel_labels,0),MATCH(H$1,'Tax_Share of Price'!$B$1:$AI$1,0)))</f>
        <v>0</v>
      </c>
      <c r="I4" s="35">
        <f>'Total Fuel Prices'!I91*(1-INDEX(Tax_share,MATCH('Total Fuel Prices'!$A$87,tax_fuel_labels,0),MATCH(I$1,'Tax_Share of Price'!$B$1:$AI$1,0)))</f>
        <v>0</v>
      </c>
      <c r="J4" s="35">
        <f>'Total Fuel Prices'!J91*(1-INDEX(Tax_share,MATCH('Total Fuel Prices'!$A$87,tax_fuel_labels,0),MATCH(J$1,'Tax_Share of Price'!$B$1:$AI$1,0)))</f>
        <v>0</v>
      </c>
      <c r="K4" s="35">
        <f>'Total Fuel Prices'!K91*(1-INDEX(Tax_share,MATCH('Total Fuel Prices'!$A$87,tax_fuel_labels,0),MATCH(K$1,'Tax_Share of Price'!$B$1:$AI$1,0)))</f>
        <v>0</v>
      </c>
      <c r="L4" s="35">
        <f>'Total Fuel Prices'!L91*(1-INDEX(Tax_share,MATCH('Total Fuel Prices'!$A$87,tax_fuel_labels,0),MATCH(L$1,'Tax_Share of Price'!$B$1:$AI$1,0)))</f>
        <v>0</v>
      </c>
      <c r="M4" s="35">
        <f>'Total Fuel Prices'!M91*(1-INDEX(Tax_share,MATCH('Total Fuel Prices'!$A$87,tax_fuel_labels,0),MATCH(M$1,'Tax_Share of Price'!$B$1:$AI$1,0)))</f>
        <v>0</v>
      </c>
      <c r="N4" s="35">
        <f>'Total Fuel Prices'!N91*(1-INDEX(Tax_share,MATCH('Total Fuel Prices'!$A$87,tax_fuel_labels,0),MATCH(N$1,'Tax_Share of Price'!$B$1:$AI$1,0)))</f>
        <v>0</v>
      </c>
      <c r="O4" s="35">
        <f>'Total Fuel Prices'!O91*(1-INDEX(Tax_share,MATCH('Total Fuel Prices'!$A$87,tax_fuel_labels,0),MATCH(O$1,'Tax_Share of Price'!$B$1:$AI$1,0)))</f>
        <v>0</v>
      </c>
      <c r="P4" s="35">
        <f>'Total Fuel Prices'!P91*(1-INDEX(Tax_share,MATCH('Total Fuel Prices'!$A$87,tax_fuel_labels,0),MATCH(P$1,'Tax_Share of Price'!$B$1:$AI$1,0)))</f>
        <v>0</v>
      </c>
      <c r="Q4" s="35">
        <f>'Total Fuel Prices'!Q91*(1-INDEX(Tax_share,MATCH('Total Fuel Prices'!$A$87,tax_fuel_labels,0),MATCH(Q$1,'Tax_Share of Price'!$B$1:$AI$1,0)))</f>
        <v>0</v>
      </c>
      <c r="R4" s="35">
        <f>'Total Fuel Prices'!R91*(1-INDEX(Tax_share,MATCH('Total Fuel Prices'!$A$87,tax_fuel_labels,0),MATCH(R$1,'Tax_Share of Price'!$B$1:$AI$1,0)))</f>
        <v>0</v>
      </c>
      <c r="S4" s="35">
        <f>'Total Fuel Prices'!S91*(1-INDEX(Tax_share,MATCH('Total Fuel Prices'!$A$87,tax_fuel_labels,0),MATCH(S$1,'Tax_Share of Price'!$B$1:$AI$1,0)))</f>
        <v>0</v>
      </c>
      <c r="T4" s="35">
        <f>'Total Fuel Prices'!T91*(1-INDEX(Tax_share,MATCH('Total Fuel Prices'!$A$87,tax_fuel_labels,0),MATCH(T$1,'Tax_Share of Price'!$B$1:$AI$1,0)))</f>
        <v>0</v>
      </c>
      <c r="U4" s="35">
        <f>'Total Fuel Prices'!U91*(1-INDEX(Tax_share,MATCH('Total Fuel Prices'!$A$87,tax_fuel_labels,0),MATCH(U$1,'Tax_Share of Price'!$B$1:$AI$1,0)))</f>
        <v>0</v>
      </c>
      <c r="V4" s="35">
        <f>'Total Fuel Prices'!V91*(1-INDEX(Tax_share,MATCH('Total Fuel Prices'!$A$87,tax_fuel_labels,0),MATCH(V$1,'Tax_Share of Price'!$B$1:$AI$1,0)))</f>
        <v>0</v>
      </c>
      <c r="W4" s="35">
        <f>'Total Fuel Prices'!W91*(1-INDEX(Tax_share,MATCH('Total Fuel Prices'!$A$87,tax_fuel_labels,0),MATCH(W$1,'Tax_Share of Price'!$B$1:$AI$1,0)))</f>
        <v>0</v>
      </c>
      <c r="X4" s="35">
        <f>'Total Fuel Prices'!X91*(1-INDEX(Tax_share,MATCH('Total Fuel Prices'!$A$87,tax_fuel_labels,0),MATCH(X$1,'Tax_Share of Price'!$B$1:$AI$1,0)))</f>
        <v>0</v>
      </c>
      <c r="Y4" s="35">
        <f>'Total Fuel Prices'!Y91*(1-INDEX(Tax_share,MATCH('Total Fuel Prices'!$A$87,tax_fuel_labels,0),MATCH(Y$1,'Tax_Share of Price'!$B$1:$AI$1,0)))</f>
        <v>0</v>
      </c>
      <c r="Z4" s="35">
        <f>'Total Fuel Prices'!Z91*(1-INDEX(Tax_share,MATCH('Total Fuel Prices'!$A$87,tax_fuel_labels,0),MATCH(Z$1,'Tax_Share of Price'!$B$1:$AI$1,0)))</f>
        <v>0</v>
      </c>
      <c r="AA4" s="35">
        <f>'Total Fuel Prices'!AA91*(1-INDEX(Tax_share,MATCH('Total Fuel Prices'!$A$87,tax_fuel_labels,0),MATCH(AA$1,'Tax_Share of Price'!$B$1:$AI$1,0)))</f>
        <v>0</v>
      </c>
      <c r="AB4" s="35">
        <f>'Total Fuel Prices'!AB91*(1-INDEX(Tax_share,MATCH('Total Fuel Prices'!$A$87,tax_fuel_labels,0),MATCH(AB$1,'Tax_Share of Price'!$B$1:$AI$1,0)))</f>
        <v>0</v>
      </c>
      <c r="AC4" s="35">
        <f>'Total Fuel Prices'!AC91*(1-INDEX(Tax_share,MATCH('Total Fuel Prices'!$A$87,tax_fuel_labels,0),MATCH(AC$1,'Tax_Share of Price'!$B$1:$AI$1,0)))</f>
        <v>0</v>
      </c>
      <c r="AD4" s="35">
        <f>'Total Fuel Prices'!AD91*(1-INDEX(Tax_share,MATCH('Total Fuel Prices'!$A$87,tax_fuel_labels,0),MATCH(AD$1,'Tax_Share of Price'!$B$1:$AI$1,0)))</f>
        <v>0</v>
      </c>
      <c r="AE4" s="35">
        <f>'Total Fuel Prices'!AE91*(1-INDEX(Tax_share,MATCH('Total Fuel Prices'!$A$87,tax_fuel_labels,0),MATCH(AE$1,'Tax_Share of Price'!$B$1:$AI$1,0)))</f>
        <v>0</v>
      </c>
      <c r="AF4" s="35">
        <f>'Total Fuel Prices'!AF91*(1-INDEX(Tax_share,MATCH('Total Fuel Prices'!$A$87,tax_fuel_labels,0),MATCH(AF$1,'Tax_Share of Price'!$B$1:$AI$1,0)))</f>
        <v>0</v>
      </c>
      <c r="AG4" s="35">
        <f>'Total Fuel Prices'!AG91*(1-INDEX(Tax_share,MATCH('Total Fuel Prices'!$A$87,tax_fuel_labels,0),MATCH(AG$1,'Tax_Share of Price'!$B$1:$AI$1,0)))</f>
        <v>0</v>
      </c>
      <c r="AH4" s="35">
        <f>'Total Fuel Prices'!AH91*(1-INDEX(Tax_share,MATCH('Total Fuel Prices'!$A$87,tax_fuel_labels,0),MATCH(AH$1,'Tax_Share of Price'!$B$1:$AI$1,0)))</f>
        <v>0</v>
      </c>
      <c r="AI4" s="35">
        <f>'Total Fuel Prices'!AI91*(1-INDEX(Tax_share,MATCH('Total Fuel Prices'!$A$87,tax_fuel_labels,0),MATCH(AI$1,'Tax_Share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Prices'!B92*(1-INDEX(Tax_share,MATCH('Total Fuel Prices'!$A$87,tax_fuel_labels,0),MATCH(B$1,'Tax_Share of Price'!$B$1:$AI$1,0)))</f>
        <v>0</v>
      </c>
      <c r="C5" s="35">
        <f>'Total Fuel Prices'!C92*(1-INDEX(Tax_share,MATCH('Total Fuel Prices'!$A$87,tax_fuel_labels,0),MATCH(C$1,'Tax_Share of Price'!$B$1:$AI$1,0)))</f>
        <v>0</v>
      </c>
      <c r="D5" s="35">
        <f>'Total Fuel Prices'!D92*(1-INDEX(Tax_share,MATCH('Total Fuel Prices'!$A$87,tax_fuel_labels,0),MATCH(D$1,'Tax_Share of Price'!$B$1:$AI$1,0)))</f>
        <v>0</v>
      </c>
      <c r="E5" s="35">
        <f>'Total Fuel Prices'!E92*(1-INDEX(Tax_share,MATCH('Total Fuel Prices'!$A$87,tax_fuel_labels,0),MATCH(E$1,'Tax_Share of Price'!$B$1:$AI$1,0)))</f>
        <v>0</v>
      </c>
      <c r="F5" s="35">
        <f>'Total Fuel Prices'!F92*(1-INDEX(Tax_share,MATCH('Total Fuel Prices'!$A$87,tax_fuel_labels,0),MATCH(F$1,'Tax_Share of Price'!$B$1:$AI$1,0)))</f>
        <v>0</v>
      </c>
      <c r="G5" s="35">
        <f>'Total Fuel Prices'!G92*(1-INDEX(Tax_share,MATCH('Total Fuel Prices'!$A$87,tax_fuel_labels,0),MATCH(G$1,'Tax_Share of Price'!$B$1:$AI$1,0)))</f>
        <v>0</v>
      </c>
      <c r="H5" s="35">
        <f>'Total Fuel Prices'!H92*(1-INDEX(Tax_share,MATCH('Total Fuel Prices'!$A$87,tax_fuel_labels,0),MATCH(H$1,'Tax_Share of Price'!$B$1:$AI$1,0)))</f>
        <v>0</v>
      </c>
      <c r="I5" s="35">
        <f>'Total Fuel Prices'!I92*(1-INDEX(Tax_share,MATCH('Total Fuel Prices'!$A$87,tax_fuel_labels,0),MATCH(I$1,'Tax_Share of Price'!$B$1:$AI$1,0)))</f>
        <v>0</v>
      </c>
      <c r="J5" s="35">
        <f>'Total Fuel Prices'!J92*(1-INDEX(Tax_share,MATCH('Total Fuel Prices'!$A$87,tax_fuel_labels,0),MATCH(J$1,'Tax_Share of Price'!$B$1:$AI$1,0)))</f>
        <v>0</v>
      </c>
      <c r="K5" s="35">
        <f>'Total Fuel Prices'!K92*(1-INDEX(Tax_share,MATCH('Total Fuel Prices'!$A$87,tax_fuel_labels,0),MATCH(K$1,'Tax_Share of Price'!$B$1:$AI$1,0)))</f>
        <v>0</v>
      </c>
      <c r="L5" s="35">
        <f>'Total Fuel Prices'!L92*(1-INDEX(Tax_share,MATCH('Total Fuel Prices'!$A$87,tax_fuel_labels,0),MATCH(L$1,'Tax_Share of Price'!$B$1:$AI$1,0)))</f>
        <v>0</v>
      </c>
      <c r="M5" s="35">
        <f>'Total Fuel Prices'!M92*(1-INDEX(Tax_share,MATCH('Total Fuel Prices'!$A$87,tax_fuel_labels,0),MATCH(M$1,'Tax_Share of Price'!$B$1:$AI$1,0)))</f>
        <v>0</v>
      </c>
      <c r="N5" s="35">
        <f>'Total Fuel Prices'!N92*(1-INDEX(Tax_share,MATCH('Total Fuel Prices'!$A$87,tax_fuel_labels,0),MATCH(N$1,'Tax_Share of Price'!$B$1:$AI$1,0)))</f>
        <v>0</v>
      </c>
      <c r="O5" s="35">
        <f>'Total Fuel Prices'!O92*(1-INDEX(Tax_share,MATCH('Total Fuel Prices'!$A$87,tax_fuel_labels,0),MATCH(O$1,'Tax_Share of Price'!$B$1:$AI$1,0)))</f>
        <v>0</v>
      </c>
      <c r="P5" s="35">
        <f>'Total Fuel Prices'!P92*(1-INDEX(Tax_share,MATCH('Total Fuel Prices'!$A$87,tax_fuel_labels,0),MATCH(P$1,'Tax_Share of Price'!$B$1:$AI$1,0)))</f>
        <v>0</v>
      </c>
      <c r="Q5" s="35">
        <f>'Total Fuel Prices'!Q92*(1-INDEX(Tax_share,MATCH('Total Fuel Prices'!$A$87,tax_fuel_labels,0),MATCH(Q$1,'Tax_Share of Price'!$B$1:$AI$1,0)))</f>
        <v>0</v>
      </c>
      <c r="R5" s="35">
        <f>'Total Fuel Prices'!R92*(1-INDEX(Tax_share,MATCH('Total Fuel Prices'!$A$87,tax_fuel_labels,0),MATCH(R$1,'Tax_Share of Price'!$B$1:$AI$1,0)))</f>
        <v>0</v>
      </c>
      <c r="S5" s="35">
        <f>'Total Fuel Prices'!S92*(1-INDEX(Tax_share,MATCH('Total Fuel Prices'!$A$87,tax_fuel_labels,0),MATCH(S$1,'Tax_Share of Price'!$B$1:$AI$1,0)))</f>
        <v>0</v>
      </c>
      <c r="T5" s="35">
        <f>'Total Fuel Prices'!T92*(1-INDEX(Tax_share,MATCH('Total Fuel Prices'!$A$87,tax_fuel_labels,0),MATCH(T$1,'Tax_Share of Price'!$B$1:$AI$1,0)))</f>
        <v>0</v>
      </c>
      <c r="U5" s="35">
        <f>'Total Fuel Prices'!U92*(1-INDEX(Tax_share,MATCH('Total Fuel Prices'!$A$87,tax_fuel_labels,0),MATCH(U$1,'Tax_Share of Price'!$B$1:$AI$1,0)))</f>
        <v>0</v>
      </c>
      <c r="V5" s="35">
        <f>'Total Fuel Prices'!V92*(1-INDEX(Tax_share,MATCH('Total Fuel Prices'!$A$87,tax_fuel_labels,0),MATCH(V$1,'Tax_Share of Price'!$B$1:$AI$1,0)))</f>
        <v>0</v>
      </c>
      <c r="W5" s="35">
        <f>'Total Fuel Prices'!W92*(1-INDEX(Tax_share,MATCH('Total Fuel Prices'!$A$87,tax_fuel_labels,0),MATCH(W$1,'Tax_Share of Price'!$B$1:$AI$1,0)))</f>
        <v>0</v>
      </c>
      <c r="X5" s="35">
        <f>'Total Fuel Prices'!X92*(1-INDEX(Tax_share,MATCH('Total Fuel Prices'!$A$87,tax_fuel_labels,0),MATCH(X$1,'Tax_Share of Price'!$B$1:$AI$1,0)))</f>
        <v>0</v>
      </c>
      <c r="Y5" s="35">
        <f>'Total Fuel Prices'!Y92*(1-INDEX(Tax_share,MATCH('Total Fuel Prices'!$A$87,tax_fuel_labels,0),MATCH(Y$1,'Tax_Share of Price'!$B$1:$AI$1,0)))</f>
        <v>0</v>
      </c>
      <c r="Z5" s="35">
        <f>'Total Fuel Prices'!Z92*(1-INDEX(Tax_share,MATCH('Total Fuel Prices'!$A$87,tax_fuel_labels,0),MATCH(Z$1,'Tax_Share of Price'!$B$1:$AI$1,0)))</f>
        <v>0</v>
      </c>
      <c r="AA5" s="35">
        <f>'Total Fuel Prices'!AA92*(1-INDEX(Tax_share,MATCH('Total Fuel Prices'!$A$87,tax_fuel_labels,0),MATCH(AA$1,'Tax_Share of Price'!$B$1:$AI$1,0)))</f>
        <v>0</v>
      </c>
      <c r="AB5" s="35">
        <f>'Total Fuel Prices'!AB92*(1-INDEX(Tax_share,MATCH('Total Fuel Prices'!$A$87,tax_fuel_labels,0),MATCH(AB$1,'Tax_Share of Price'!$B$1:$AI$1,0)))</f>
        <v>0</v>
      </c>
      <c r="AC5" s="35">
        <f>'Total Fuel Prices'!AC92*(1-INDEX(Tax_share,MATCH('Total Fuel Prices'!$A$87,tax_fuel_labels,0),MATCH(AC$1,'Tax_Share of Price'!$B$1:$AI$1,0)))</f>
        <v>0</v>
      </c>
      <c r="AD5" s="35">
        <f>'Total Fuel Prices'!AD92*(1-INDEX(Tax_share,MATCH('Total Fuel Prices'!$A$87,tax_fuel_labels,0),MATCH(AD$1,'Tax_Share of Price'!$B$1:$AI$1,0)))</f>
        <v>0</v>
      </c>
      <c r="AE5" s="35">
        <f>'Total Fuel Prices'!AE92*(1-INDEX(Tax_share,MATCH('Total Fuel Prices'!$A$87,tax_fuel_labels,0),MATCH(AE$1,'Tax_Share of Price'!$B$1:$AI$1,0)))</f>
        <v>0</v>
      </c>
      <c r="AF5" s="35">
        <f>'Total Fuel Prices'!AF92*(1-INDEX(Tax_share,MATCH('Total Fuel Prices'!$A$87,tax_fuel_labels,0),MATCH(AF$1,'Tax_Share of Price'!$B$1:$AI$1,0)))</f>
        <v>0</v>
      </c>
      <c r="AG5" s="35">
        <f>'Total Fuel Prices'!AG92*(1-INDEX(Tax_share,MATCH('Total Fuel Prices'!$A$87,tax_fuel_labels,0),MATCH(AG$1,'Tax_Share of Price'!$B$1:$AI$1,0)))</f>
        <v>0</v>
      </c>
      <c r="AH5" s="35">
        <f>'Total Fuel Prices'!AH92*(1-INDEX(Tax_share,MATCH('Total Fuel Prices'!$A$87,tax_fuel_labels,0),MATCH(AH$1,'Tax_Share of Price'!$B$1:$AI$1,0)))</f>
        <v>0</v>
      </c>
      <c r="AI5" s="35">
        <f>'Total Fuel Prices'!AI92*(1-INDEX(Tax_share,MATCH('Total Fuel Prices'!$A$87,tax_fuel_labels,0),MATCH(AI$1,'Tax_Share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Prices'!B93*(1-INDEX(Tax_share,MATCH('Total Fuel Prices'!$A$87,tax_fuel_labels,0),MATCH(B$1,'Tax_Share of Price'!$B$1:$AI$1,0)))</f>
        <v>0</v>
      </c>
      <c r="C6" s="35">
        <f>'Total Fuel Prices'!C93*(1-INDEX(Tax_share,MATCH('Total Fuel Prices'!$A$87,tax_fuel_labels,0),MATCH(C$1,'Tax_Share of Price'!$B$1:$AI$1,0)))</f>
        <v>0</v>
      </c>
      <c r="D6" s="35">
        <f>'Total Fuel Prices'!D93*(1-INDEX(Tax_share,MATCH('Total Fuel Prices'!$A$87,tax_fuel_labels,0),MATCH(D$1,'Tax_Share of Price'!$B$1:$AI$1,0)))</f>
        <v>0</v>
      </c>
      <c r="E6" s="35">
        <f>'Total Fuel Prices'!E93*(1-INDEX(Tax_share,MATCH('Total Fuel Prices'!$A$87,tax_fuel_labels,0),MATCH(E$1,'Tax_Share of Price'!$B$1:$AI$1,0)))</f>
        <v>0</v>
      </c>
      <c r="F6" s="35">
        <f>'Total Fuel Prices'!F93*(1-INDEX(Tax_share,MATCH('Total Fuel Prices'!$A$87,tax_fuel_labels,0),MATCH(F$1,'Tax_Share of Price'!$B$1:$AI$1,0)))</f>
        <v>0</v>
      </c>
      <c r="G6" s="35">
        <f>'Total Fuel Prices'!G93*(1-INDEX(Tax_share,MATCH('Total Fuel Prices'!$A$87,tax_fuel_labels,0),MATCH(G$1,'Tax_Share of Price'!$B$1:$AI$1,0)))</f>
        <v>0</v>
      </c>
      <c r="H6" s="35">
        <f>'Total Fuel Prices'!H93*(1-INDEX(Tax_share,MATCH('Total Fuel Prices'!$A$87,tax_fuel_labels,0),MATCH(H$1,'Tax_Share of Price'!$B$1:$AI$1,0)))</f>
        <v>0</v>
      </c>
      <c r="I6" s="35">
        <f>'Total Fuel Prices'!I93*(1-INDEX(Tax_share,MATCH('Total Fuel Prices'!$A$87,tax_fuel_labels,0),MATCH(I$1,'Tax_Share of Price'!$B$1:$AI$1,0)))</f>
        <v>0</v>
      </c>
      <c r="J6" s="35">
        <f>'Total Fuel Prices'!J93*(1-INDEX(Tax_share,MATCH('Total Fuel Prices'!$A$87,tax_fuel_labels,0),MATCH(J$1,'Tax_Share of Price'!$B$1:$AI$1,0)))</f>
        <v>0</v>
      </c>
      <c r="K6" s="35">
        <f>'Total Fuel Prices'!K93*(1-INDEX(Tax_share,MATCH('Total Fuel Prices'!$A$87,tax_fuel_labels,0),MATCH(K$1,'Tax_Share of Price'!$B$1:$AI$1,0)))</f>
        <v>0</v>
      </c>
      <c r="L6" s="35">
        <f>'Total Fuel Prices'!L93*(1-INDEX(Tax_share,MATCH('Total Fuel Prices'!$A$87,tax_fuel_labels,0),MATCH(L$1,'Tax_Share of Price'!$B$1:$AI$1,0)))</f>
        <v>0</v>
      </c>
      <c r="M6" s="35">
        <f>'Total Fuel Prices'!M93*(1-INDEX(Tax_share,MATCH('Total Fuel Prices'!$A$87,tax_fuel_labels,0),MATCH(M$1,'Tax_Share of Price'!$B$1:$AI$1,0)))</f>
        <v>0</v>
      </c>
      <c r="N6" s="35">
        <f>'Total Fuel Prices'!N93*(1-INDEX(Tax_share,MATCH('Total Fuel Prices'!$A$87,tax_fuel_labels,0),MATCH(N$1,'Tax_Share of Price'!$B$1:$AI$1,0)))</f>
        <v>0</v>
      </c>
      <c r="O6" s="35">
        <f>'Total Fuel Prices'!O93*(1-INDEX(Tax_share,MATCH('Total Fuel Prices'!$A$87,tax_fuel_labels,0),MATCH(O$1,'Tax_Share of Price'!$B$1:$AI$1,0)))</f>
        <v>0</v>
      </c>
      <c r="P6" s="35">
        <f>'Total Fuel Prices'!P93*(1-INDEX(Tax_share,MATCH('Total Fuel Prices'!$A$87,tax_fuel_labels,0),MATCH(P$1,'Tax_Share of Price'!$B$1:$AI$1,0)))</f>
        <v>0</v>
      </c>
      <c r="Q6" s="35">
        <f>'Total Fuel Prices'!Q93*(1-INDEX(Tax_share,MATCH('Total Fuel Prices'!$A$87,tax_fuel_labels,0),MATCH(Q$1,'Tax_Share of Price'!$B$1:$AI$1,0)))</f>
        <v>0</v>
      </c>
      <c r="R6" s="35">
        <f>'Total Fuel Prices'!R93*(1-INDEX(Tax_share,MATCH('Total Fuel Prices'!$A$87,tax_fuel_labels,0),MATCH(R$1,'Tax_Share of Price'!$B$1:$AI$1,0)))</f>
        <v>0</v>
      </c>
      <c r="S6" s="35">
        <f>'Total Fuel Prices'!S93*(1-INDEX(Tax_share,MATCH('Total Fuel Prices'!$A$87,tax_fuel_labels,0),MATCH(S$1,'Tax_Share of Price'!$B$1:$AI$1,0)))</f>
        <v>0</v>
      </c>
      <c r="T6" s="35">
        <f>'Total Fuel Prices'!T93*(1-INDEX(Tax_share,MATCH('Total Fuel Prices'!$A$87,tax_fuel_labels,0),MATCH(T$1,'Tax_Share of Price'!$B$1:$AI$1,0)))</f>
        <v>0</v>
      </c>
      <c r="U6" s="35">
        <f>'Total Fuel Prices'!U93*(1-INDEX(Tax_share,MATCH('Total Fuel Prices'!$A$87,tax_fuel_labels,0),MATCH(U$1,'Tax_Share of Price'!$B$1:$AI$1,0)))</f>
        <v>0</v>
      </c>
      <c r="V6" s="35">
        <f>'Total Fuel Prices'!V93*(1-INDEX(Tax_share,MATCH('Total Fuel Prices'!$A$87,tax_fuel_labels,0),MATCH(V$1,'Tax_Share of Price'!$B$1:$AI$1,0)))</f>
        <v>0</v>
      </c>
      <c r="W6" s="35">
        <f>'Total Fuel Prices'!W93*(1-INDEX(Tax_share,MATCH('Total Fuel Prices'!$A$87,tax_fuel_labels,0),MATCH(W$1,'Tax_Share of Price'!$B$1:$AI$1,0)))</f>
        <v>0</v>
      </c>
      <c r="X6" s="35">
        <f>'Total Fuel Prices'!X93*(1-INDEX(Tax_share,MATCH('Total Fuel Prices'!$A$87,tax_fuel_labels,0),MATCH(X$1,'Tax_Share of Price'!$B$1:$AI$1,0)))</f>
        <v>0</v>
      </c>
      <c r="Y6" s="35">
        <f>'Total Fuel Prices'!Y93*(1-INDEX(Tax_share,MATCH('Total Fuel Prices'!$A$87,tax_fuel_labels,0),MATCH(Y$1,'Tax_Share of Price'!$B$1:$AI$1,0)))</f>
        <v>0</v>
      </c>
      <c r="Z6" s="35">
        <f>'Total Fuel Prices'!Z93*(1-INDEX(Tax_share,MATCH('Total Fuel Prices'!$A$87,tax_fuel_labels,0),MATCH(Z$1,'Tax_Share of Price'!$B$1:$AI$1,0)))</f>
        <v>0</v>
      </c>
      <c r="AA6" s="35">
        <f>'Total Fuel Prices'!AA93*(1-INDEX(Tax_share,MATCH('Total Fuel Prices'!$A$87,tax_fuel_labels,0),MATCH(AA$1,'Tax_Share of Price'!$B$1:$AI$1,0)))</f>
        <v>0</v>
      </c>
      <c r="AB6" s="35">
        <f>'Total Fuel Prices'!AB93*(1-INDEX(Tax_share,MATCH('Total Fuel Prices'!$A$87,tax_fuel_labels,0),MATCH(AB$1,'Tax_Share of Price'!$B$1:$AI$1,0)))</f>
        <v>0</v>
      </c>
      <c r="AC6" s="35">
        <f>'Total Fuel Prices'!AC93*(1-INDEX(Tax_share,MATCH('Total Fuel Prices'!$A$87,tax_fuel_labels,0),MATCH(AC$1,'Tax_Share of Price'!$B$1:$AI$1,0)))</f>
        <v>0</v>
      </c>
      <c r="AD6" s="35">
        <f>'Total Fuel Prices'!AD93*(1-INDEX(Tax_share,MATCH('Total Fuel Prices'!$A$87,tax_fuel_labels,0),MATCH(AD$1,'Tax_Share of Price'!$B$1:$AI$1,0)))</f>
        <v>0</v>
      </c>
      <c r="AE6" s="35">
        <f>'Total Fuel Prices'!AE93*(1-INDEX(Tax_share,MATCH('Total Fuel Prices'!$A$87,tax_fuel_labels,0),MATCH(AE$1,'Tax_Share of Price'!$B$1:$AI$1,0)))</f>
        <v>0</v>
      </c>
      <c r="AF6" s="35">
        <f>'Total Fuel Prices'!AF93*(1-INDEX(Tax_share,MATCH('Total Fuel Prices'!$A$87,tax_fuel_labels,0),MATCH(AF$1,'Tax_Share of Price'!$B$1:$AI$1,0)))</f>
        <v>0</v>
      </c>
      <c r="AG6" s="35">
        <f>'Total Fuel Prices'!AG93*(1-INDEX(Tax_share,MATCH('Total Fuel Prices'!$A$87,tax_fuel_labels,0),MATCH(AG$1,'Tax_Share of Price'!$B$1:$AI$1,0)))</f>
        <v>0</v>
      </c>
      <c r="AH6" s="35">
        <f>'Total Fuel Prices'!AH93*(1-INDEX(Tax_share,MATCH('Total Fuel Prices'!$A$87,tax_fuel_labels,0),MATCH(AH$1,'Tax_Share of Price'!$B$1:$AI$1,0)))</f>
        <v>0</v>
      </c>
      <c r="AI6" s="35">
        <f>'Total Fuel Prices'!AI93*(1-INDEX(Tax_share,MATCH('Total Fuel Prices'!$A$87,tax_fuel_labels,0),MATCH(AI$1,'Tax_Share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Prices'!B94*(1-INDEX(Tax_share,MATCH('Total Fuel Prices'!$A$87,tax_fuel_labels,0),MATCH(B$1,'Tax_Share of Price'!$B$1:$AI$1,0)))</f>
        <v>0</v>
      </c>
      <c r="C7" s="35">
        <f>'Total Fuel Prices'!C94*(1-INDEX(Tax_share,MATCH('Total Fuel Prices'!$A$87,tax_fuel_labels,0),MATCH(C$1,'Tax_Share of Price'!$B$1:$AI$1,0)))</f>
        <v>0</v>
      </c>
      <c r="D7" s="35">
        <f>'Total Fuel Prices'!D94*(1-INDEX(Tax_share,MATCH('Total Fuel Prices'!$A$87,tax_fuel_labels,0),MATCH(D$1,'Tax_Share of Price'!$B$1:$AI$1,0)))</f>
        <v>0</v>
      </c>
      <c r="E7" s="35">
        <f>'Total Fuel Prices'!E94*(1-INDEX(Tax_share,MATCH('Total Fuel Prices'!$A$87,tax_fuel_labels,0),MATCH(E$1,'Tax_Share of Price'!$B$1:$AI$1,0)))</f>
        <v>0</v>
      </c>
      <c r="F7" s="35">
        <f>'Total Fuel Prices'!F94*(1-INDEX(Tax_share,MATCH('Total Fuel Prices'!$A$87,tax_fuel_labels,0),MATCH(F$1,'Tax_Share of Price'!$B$1:$AI$1,0)))</f>
        <v>0</v>
      </c>
      <c r="G7" s="35">
        <f>'Total Fuel Prices'!G94*(1-INDEX(Tax_share,MATCH('Total Fuel Prices'!$A$87,tax_fuel_labels,0),MATCH(G$1,'Tax_Share of Price'!$B$1:$AI$1,0)))</f>
        <v>0</v>
      </c>
      <c r="H7" s="35">
        <f>'Total Fuel Prices'!H94*(1-INDEX(Tax_share,MATCH('Total Fuel Prices'!$A$87,tax_fuel_labels,0),MATCH(H$1,'Tax_Share of Price'!$B$1:$AI$1,0)))</f>
        <v>0</v>
      </c>
      <c r="I7" s="35">
        <f>'Total Fuel Prices'!I94*(1-INDEX(Tax_share,MATCH('Total Fuel Prices'!$A$87,tax_fuel_labels,0),MATCH(I$1,'Tax_Share of Price'!$B$1:$AI$1,0)))</f>
        <v>0</v>
      </c>
      <c r="J7" s="35">
        <f>'Total Fuel Prices'!J94*(1-INDEX(Tax_share,MATCH('Total Fuel Prices'!$A$87,tax_fuel_labels,0),MATCH(J$1,'Tax_Share of Price'!$B$1:$AI$1,0)))</f>
        <v>0</v>
      </c>
      <c r="K7" s="35">
        <f>'Total Fuel Prices'!K94*(1-INDEX(Tax_share,MATCH('Total Fuel Prices'!$A$87,tax_fuel_labels,0),MATCH(K$1,'Tax_Share of Price'!$B$1:$AI$1,0)))</f>
        <v>0</v>
      </c>
      <c r="L7" s="35">
        <f>'Total Fuel Prices'!L94*(1-INDEX(Tax_share,MATCH('Total Fuel Prices'!$A$87,tax_fuel_labels,0),MATCH(L$1,'Tax_Share of Price'!$B$1:$AI$1,0)))</f>
        <v>0</v>
      </c>
      <c r="M7" s="35">
        <f>'Total Fuel Prices'!M94*(1-INDEX(Tax_share,MATCH('Total Fuel Prices'!$A$87,tax_fuel_labels,0),MATCH(M$1,'Tax_Share of Price'!$B$1:$AI$1,0)))</f>
        <v>0</v>
      </c>
      <c r="N7" s="35">
        <f>'Total Fuel Prices'!N94*(1-INDEX(Tax_share,MATCH('Total Fuel Prices'!$A$87,tax_fuel_labels,0),MATCH(N$1,'Tax_Share of Price'!$B$1:$AI$1,0)))</f>
        <v>0</v>
      </c>
      <c r="O7" s="35">
        <f>'Total Fuel Prices'!O94*(1-INDEX(Tax_share,MATCH('Total Fuel Prices'!$A$87,tax_fuel_labels,0),MATCH(O$1,'Tax_Share of Price'!$B$1:$AI$1,0)))</f>
        <v>0</v>
      </c>
      <c r="P7" s="35">
        <f>'Total Fuel Prices'!P94*(1-INDEX(Tax_share,MATCH('Total Fuel Prices'!$A$87,tax_fuel_labels,0),MATCH(P$1,'Tax_Share of Price'!$B$1:$AI$1,0)))</f>
        <v>0</v>
      </c>
      <c r="Q7" s="35">
        <f>'Total Fuel Prices'!Q94*(1-INDEX(Tax_share,MATCH('Total Fuel Prices'!$A$87,tax_fuel_labels,0),MATCH(Q$1,'Tax_Share of Price'!$B$1:$AI$1,0)))</f>
        <v>0</v>
      </c>
      <c r="R7" s="35">
        <f>'Total Fuel Prices'!R94*(1-INDEX(Tax_share,MATCH('Total Fuel Prices'!$A$87,tax_fuel_labels,0),MATCH(R$1,'Tax_Share of Price'!$B$1:$AI$1,0)))</f>
        <v>0</v>
      </c>
      <c r="S7" s="35">
        <f>'Total Fuel Prices'!S94*(1-INDEX(Tax_share,MATCH('Total Fuel Prices'!$A$87,tax_fuel_labels,0),MATCH(S$1,'Tax_Share of Price'!$B$1:$AI$1,0)))</f>
        <v>0</v>
      </c>
      <c r="T7" s="35">
        <f>'Total Fuel Prices'!T94*(1-INDEX(Tax_share,MATCH('Total Fuel Prices'!$A$87,tax_fuel_labels,0),MATCH(T$1,'Tax_Share of Price'!$B$1:$AI$1,0)))</f>
        <v>0</v>
      </c>
      <c r="U7" s="35">
        <f>'Total Fuel Prices'!U94*(1-INDEX(Tax_share,MATCH('Total Fuel Prices'!$A$87,tax_fuel_labels,0),MATCH(U$1,'Tax_Share of Price'!$B$1:$AI$1,0)))</f>
        <v>0</v>
      </c>
      <c r="V7" s="35">
        <f>'Total Fuel Prices'!V94*(1-INDEX(Tax_share,MATCH('Total Fuel Prices'!$A$87,tax_fuel_labels,0),MATCH(V$1,'Tax_Share of Price'!$B$1:$AI$1,0)))</f>
        <v>0</v>
      </c>
      <c r="W7" s="35">
        <f>'Total Fuel Prices'!W94*(1-INDEX(Tax_share,MATCH('Total Fuel Prices'!$A$87,tax_fuel_labels,0),MATCH(W$1,'Tax_Share of Price'!$B$1:$AI$1,0)))</f>
        <v>0</v>
      </c>
      <c r="X7" s="35">
        <f>'Total Fuel Prices'!X94*(1-INDEX(Tax_share,MATCH('Total Fuel Prices'!$A$87,tax_fuel_labels,0),MATCH(X$1,'Tax_Share of Price'!$B$1:$AI$1,0)))</f>
        <v>0</v>
      </c>
      <c r="Y7" s="35">
        <f>'Total Fuel Prices'!Y94*(1-INDEX(Tax_share,MATCH('Total Fuel Prices'!$A$87,tax_fuel_labels,0),MATCH(Y$1,'Tax_Share of Price'!$B$1:$AI$1,0)))</f>
        <v>0</v>
      </c>
      <c r="Z7" s="35">
        <f>'Total Fuel Prices'!Z94*(1-INDEX(Tax_share,MATCH('Total Fuel Prices'!$A$87,tax_fuel_labels,0),MATCH(Z$1,'Tax_Share of Price'!$B$1:$AI$1,0)))</f>
        <v>0</v>
      </c>
      <c r="AA7" s="35">
        <f>'Total Fuel Prices'!AA94*(1-INDEX(Tax_share,MATCH('Total Fuel Prices'!$A$87,tax_fuel_labels,0),MATCH(AA$1,'Tax_Share of Price'!$B$1:$AI$1,0)))</f>
        <v>0</v>
      </c>
      <c r="AB7" s="35">
        <f>'Total Fuel Prices'!AB94*(1-INDEX(Tax_share,MATCH('Total Fuel Prices'!$A$87,tax_fuel_labels,0),MATCH(AB$1,'Tax_Share of Price'!$B$1:$AI$1,0)))</f>
        <v>0</v>
      </c>
      <c r="AC7" s="35">
        <f>'Total Fuel Prices'!AC94*(1-INDEX(Tax_share,MATCH('Total Fuel Prices'!$A$87,tax_fuel_labels,0),MATCH(AC$1,'Tax_Share of Price'!$B$1:$AI$1,0)))</f>
        <v>0</v>
      </c>
      <c r="AD7" s="35">
        <f>'Total Fuel Prices'!AD94*(1-INDEX(Tax_share,MATCH('Total Fuel Prices'!$A$87,tax_fuel_labels,0),MATCH(AD$1,'Tax_Share of Price'!$B$1:$AI$1,0)))</f>
        <v>0</v>
      </c>
      <c r="AE7" s="35">
        <f>'Total Fuel Prices'!AE94*(1-INDEX(Tax_share,MATCH('Total Fuel Prices'!$A$87,tax_fuel_labels,0),MATCH(AE$1,'Tax_Share of Price'!$B$1:$AI$1,0)))</f>
        <v>0</v>
      </c>
      <c r="AF7" s="35">
        <f>'Total Fuel Prices'!AF94*(1-INDEX(Tax_share,MATCH('Total Fuel Prices'!$A$87,tax_fuel_labels,0),MATCH(AF$1,'Tax_Share of Price'!$B$1:$AI$1,0)))</f>
        <v>0</v>
      </c>
      <c r="AG7" s="35">
        <f>'Total Fuel Prices'!AG94*(1-INDEX(Tax_share,MATCH('Total Fuel Prices'!$A$87,tax_fuel_labels,0),MATCH(AG$1,'Tax_Share of Price'!$B$1:$AI$1,0)))</f>
        <v>0</v>
      </c>
      <c r="AH7" s="35">
        <f>'Total Fuel Prices'!AH94*(1-INDEX(Tax_share,MATCH('Total Fuel Prices'!$A$87,tax_fuel_labels,0),MATCH(AH$1,'Tax_Share of Price'!$B$1:$AI$1,0)))</f>
        <v>0</v>
      </c>
      <c r="AI7" s="35">
        <f>'Total Fuel Prices'!AI94*(1-INDEX(Tax_share,MATCH('Total Fuel Prices'!$A$87,tax_fuel_labels,0),MATCH(AI$1,'Tax_Share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Prices'!B95*(1-INDEX(Tax_share,MATCH('Total Fuel Prices'!$A$87,tax_fuel_labels,0),MATCH(B$1,'Tax_Share of Price'!$B$1:$AI$1,0)))</f>
        <v>0</v>
      </c>
      <c r="C8" s="35">
        <f>'Total Fuel Prices'!C95*(1-INDEX(Tax_share,MATCH('Total Fuel Prices'!$A$87,tax_fuel_labels,0),MATCH(C$1,'Tax_Share of Price'!$B$1:$AI$1,0)))</f>
        <v>0</v>
      </c>
      <c r="D8" s="35">
        <f>'Total Fuel Prices'!D95*(1-INDEX(Tax_share,MATCH('Total Fuel Prices'!$A$87,tax_fuel_labels,0),MATCH(D$1,'Tax_Share of Price'!$B$1:$AI$1,0)))</f>
        <v>0</v>
      </c>
      <c r="E8" s="35">
        <f>'Total Fuel Prices'!E95*(1-INDEX(Tax_share,MATCH('Total Fuel Prices'!$A$87,tax_fuel_labels,0),MATCH(E$1,'Tax_Share of Price'!$B$1:$AI$1,0)))</f>
        <v>0</v>
      </c>
      <c r="F8" s="35">
        <f>'Total Fuel Prices'!F95*(1-INDEX(Tax_share,MATCH('Total Fuel Prices'!$A$87,tax_fuel_labels,0),MATCH(F$1,'Tax_Share of Price'!$B$1:$AI$1,0)))</f>
        <v>0</v>
      </c>
      <c r="G8" s="35">
        <f>'Total Fuel Prices'!G95*(1-INDEX(Tax_share,MATCH('Total Fuel Prices'!$A$87,tax_fuel_labels,0),MATCH(G$1,'Tax_Share of Price'!$B$1:$AI$1,0)))</f>
        <v>0</v>
      </c>
      <c r="H8" s="35">
        <f>'Total Fuel Prices'!H95*(1-INDEX(Tax_share,MATCH('Total Fuel Prices'!$A$87,tax_fuel_labels,0),MATCH(H$1,'Tax_Share of Price'!$B$1:$AI$1,0)))</f>
        <v>0</v>
      </c>
      <c r="I8" s="35">
        <f>'Total Fuel Prices'!I95*(1-INDEX(Tax_share,MATCH('Total Fuel Prices'!$A$87,tax_fuel_labels,0),MATCH(I$1,'Tax_Share of Price'!$B$1:$AI$1,0)))</f>
        <v>0</v>
      </c>
      <c r="J8" s="35">
        <f>'Total Fuel Prices'!J95*(1-INDEX(Tax_share,MATCH('Total Fuel Prices'!$A$87,tax_fuel_labels,0),MATCH(J$1,'Tax_Share of Price'!$B$1:$AI$1,0)))</f>
        <v>0</v>
      </c>
      <c r="K8" s="35">
        <f>'Total Fuel Prices'!K95*(1-INDEX(Tax_share,MATCH('Total Fuel Prices'!$A$87,tax_fuel_labels,0),MATCH(K$1,'Tax_Share of Price'!$B$1:$AI$1,0)))</f>
        <v>0</v>
      </c>
      <c r="L8" s="35">
        <f>'Total Fuel Prices'!L95*(1-INDEX(Tax_share,MATCH('Total Fuel Prices'!$A$87,tax_fuel_labels,0),MATCH(L$1,'Tax_Share of Price'!$B$1:$AI$1,0)))</f>
        <v>0</v>
      </c>
      <c r="M8" s="35">
        <f>'Total Fuel Prices'!M95*(1-INDEX(Tax_share,MATCH('Total Fuel Prices'!$A$87,tax_fuel_labels,0),MATCH(M$1,'Tax_Share of Price'!$B$1:$AI$1,0)))</f>
        <v>0</v>
      </c>
      <c r="N8" s="35">
        <f>'Total Fuel Prices'!N95*(1-INDEX(Tax_share,MATCH('Total Fuel Prices'!$A$87,tax_fuel_labels,0),MATCH(N$1,'Tax_Share of Price'!$B$1:$AI$1,0)))</f>
        <v>0</v>
      </c>
      <c r="O8" s="35">
        <f>'Total Fuel Prices'!O95*(1-INDEX(Tax_share,MATCH('Total Fuel Prices'!$A$87,tax_fuel_labels,0),MATCH(O$1,'Tax_Share of Price'!$B$1:$AI$1,0)))</f>
        <v>0</v>
      </c>
      <c r="P8" s="35">
        <f>'Total Fuel Prices'!P95*(1-INDEX(Tax_share,MATCH('Total Fuel Prices'!$A$87,tax_fuel_labels,0),MATCH(P$1,'Tax_Share of Price'!$B$1:$AI$1,0)))</f>
        <v>0</v>
      </c>
      <c r="Q8" s="35">
        <f>'Total Fuel Prices'!Q95*(1-INDEX(Tax_share,MATCH('Total Fuel Prices'!$A$87,tax_fuel_labels,0),MATCH(Q$1,'Tax_Share of Price'!$B$1:$AI$1,0)))</f>
        <v>0</v>
      </c>
      <c r="R8" s="35">
        <f>'Total Fuel Prices'!R95*(1-INDEX(Tax_share,MATCH('Total Fuel Prices'!$A$87,tax_fuel_labels,0),MATCH(R$1,'Tax_Share of Price'!$B$1:$AI$1,0)))</f>
        <v>0</v>
      </c>
      <c r="S8" s="35">
        <f>'Total Fuel Prices'!S95*(1-INDEX(Tax_share,MATCH('Total Fuel Prices'!$A$87,tax_fuel_labels,0),MATCH(S$1,'Tax_Share of Price'!$B$1:$AI$1,0)))</f>
        <v>0</v>
      </c>
      <c r="T8" s="35">
        <f>'Total Fuel Prices'!T95*(1-INDEX(Tax_share,MATCH('Total Fuel Prices'!$A$87,tax_fuel_labels,0),MATCH(T$1,'Tax_Share of Price'!$B$1:$AI$1,0)))</f>
        <v>0</v>
      </c>
      <c r="U8" s="35">
        <f>'Total Fuel Prices'!U95*(1-INDEX(Tax_share,MATCH('Total Fuel Prices'!$A$87,tax_fuel_labels,0),MATCH(U$1,'Tax_Share of Price'!$B$1:$AI$1,0)))</f>
        <v>0</v>
      </c>
      <c r="V8" s="35">
        <f>'Total Fuel Prices'!V95*(1-INDEX(Tax_share,MATCH('Total Fuel Prices'!$A$87,tax_fuel_labels,0),MATCH(V$1,'Tax_Share of Price'!$B$1:$AI$1,0)))</f>
        <v>0</v>
      </c>
      <c r="W8" s="35">
        <f>'Total Fuel Prices'!W95*(1-INDEX(Tax_share,MATCH('Total Fuel Prices'!$A$87,tax_fuel_labels,0),MATCH(W$1,'Tax_Share of Price'!$B$1:$AI$1,0)))</f>
        <v>0</v>
      </c>
      <c r="X8" s="35">
        <f>'Total Fuel Prices'!X95*(1-INDEX(Tax_share,MATCH('Total Fuel Prices'!$A$87,tax_fuel_labels,0),MATCH(X$1,'Tax_Share of Price'!$B$1:$AI$1,0)))</f>
        <v>0</v>
      </c>
      <c r="Y8" s="35">
        <f>'Total Fuel Prices'!Y95*(1-INDEX(Tax_share,MATCH('Total Fuel Prices'!$A$87,tax_fuel_labels,0),MATCH(Y$1,'Tax_Share of Price'!$B$1:$AI$1,0)))</f>
        <v>0</v>
      </c>
      <c r="Z8" s="35">
        <f>'Total Fuel Prices'!Z95*(1-INDEX(Tax_share,MATCH('Total Fuel Prices'!$A$87,tax_fuel_labels,0),MATCH(Z$1,'Tax_Share of Price'!$B$1:$AI$1,0)))</f>
        <v>0</v>
      </c>
      <c r="AA8" s="35">
        <f>'Total Fuel Prices'!AA95*(1-INDEX(Tax_share,MATCH('Total Fuel Prices'!$A$87,tax_fuel_labels,0),MATCH(AA$1,'Tax_Share of Price'!$B$1:$AI$1,0)))</f>
        <v>0</v>
      </c>
      <c r="AB8" s="35">
        <f>'Total Fuel Prices'!AB95*(1-INDEX(Tax_share,MATCH('Total Fuel Prices'!$A$87,tax_fuel_labels,0),MATCH(AB$1,'Tax_Share of Price'!$B$1:$AI$1,0)))</f>
        <v>0</v>
      </c>
      <c r="AC8" s="35">
        <f>'Total Fuel Prices'!AC95*(1-INDEX(Tax_share,MATCH('Total Fuel Prices'!$A$87,tax_fuel_labels,0),MATCH(AC$1,'Tax_Share of Price'!$B$1:$AI$1,0)))</f>
        <v>0</v>
      </c>
      <c r="AD8" s="35">
        <f>'Total Fuel Prices'!AD95*(1-INDEX(Tax_share,MATCH('Total Fuel Prices'!$A$87,tax_fuel_labels,0),MATCH(AD$1,'Tax_Share of Price'!$B$1:$AI$1,0)))</f>
        <v>0</v>
      </c>
      <c r="AE8" s="35">
        <f>'Total Fuel Prices'!AE95*(1-INDEX(Tax_share,MATCH('Total Fuel Prices'!$A$87,tax_fuel_labels,0),MATCH(AE$1,'Tax_Share of Price'!$B$1:$AI$1,0)))</f>
        <v>0</v>
      </c>
      <c r="AF8" s="35">
        <f>'Total Fuel Prices'!AF95*(1-INDEX(Tax_share,MATCH('Total Fuel Prices'!$A$87,tax_fuel_labels,0),MATCH(AF$1,'Tax_Share of Price'!$B$1:$AI$1,0)))</f>
        <v>0</v>
      </c>
      <c r="AG8" s="35">
        <f>'Total Fuel Prices'!AG95*(1-INDEX(Tax_share,MATCH('Total Fuel Prices'!$A$87,tax_fuel_labels,0),MATCH(AG$1,'Tax_Share of Price'!$B$1:$AI$1,0)))</f>
        <v>0</v>
      </c>
      <c r="AH8" s="35">
        <f>'Total Fuel Prices'!AH95*(1-INDEX(Tax_share,MATCH('Total Fuel Prices'!$A$87,tax_fuel_labels,0),MATCH(AH$1,'Tax_Share of Price'!$B$1:$AI$1,0)))</f>
        <v>0</v>
      </c>
      <c r="AI8" s="35">
        <f>'Total Fuel Prices'!AI95*(1-INDEX(Tax_share,MATCH('Total Fuel Prices'!$A$87,tax_fuel_labels,0),MATCH(AI$1,'Tax_Share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Prices'!B96*(1-INDEX(Tax_share,MATCH('Total Fuel Prices'!$A$87,tax_fuel_labels,0),MATCH(B$1,'Tax_Share of Price'!$B$1:$AI$1,0)))</f>
        <v>0</v>
      </c>
      <c r="C9" s="35">
        <f>'Total Fuel Prices'!C96*(1-INDEX(Tax_share,MATCH('Total Fuel Prices'!$A$87,tax_fuel_labels,0),MATCH(C$1,'Tax_Share of Price'!$B$1:$AI$1,0)))</f>
        <v>0</v>
      </c>
      <c r="D9" s="35">
        <f>'Total Fuel Prices'!D96*(1-INDEX(Tax_share,MATCH('Total Fuel Prices'!$A$87,tax_fuel_labels,0),MATCH(D$1,'Tax_Share of Price'!$B$1:$AI$1,0)))</f>
        <v>0</v>
      </c>
      <c r="E9" s="35">
        <f>'Total Fuel Prices'!E96*(1-INDEX(Tax_share,MATCH('Total Fuel Prices'!$A$87,tax_fuel_labels,0),MATCH(E$1,'Tax_Share of Price'!$B$1:$AI$1,0)))</f>
        <v>0</v>
      </c>
      <c r="F9" s="35">
        <f>'Total Fuel Prices'!F96*(1-INDEX(Tax_share,MATCH('Total Fuel Prices'!$A$87,tax_fuel_labels,0),MATCH(F$1,'Tax_Share of Price'!$B$1:$AI$1,0)))</f>
        <v>0</v>
      </c>
      <c r="G9" s="35">
        <f>'Total Fuel Prices'!G96*(1-INDEX(Tax_share,MATCH('Total Fuel Prices'!$A$87,tax_fuel_labels,0),MATCH(G$1,'Tax_Share of Price'!$B$1:$AI$1,0)))</f>
        <v>0</v>
      </c>
      <c r="H9" s="35">
        <f>'Total Fuel Prices'!H96*(1-INDEX(Tax_share,MATCH('Total Fuel Prices'!$A$87,tax_fuel_labels,0),MATCH(H$1,'Tax_Share of Price'!$B$1:$AI$1,0)))</f>
        <v>0</v>
      </c>
      <c r="I9" s="35">
        <f>'Total Fuel Prices'!I96*(1-INDEX(Tax_share,MATCH('Total Fuel Prices'!$A$87,tax_fuel_labels,0),MATCH(I$1,'Tax_Share of Price'!$B$1:$AI$1,0)))</f>
        <v>0</v>
      </c>
      <c r="J9" s="35">
        <f>'Total Fuel Prices'!J96*(1-INDEX(Tax_share,MATCH('Total Fuel Prices'!$A$87,tax_fuel_labels,0),MATCH(J$1,'Tax_Share of Price'!$B$1:$AI$1,0)))</f>
        <v>0</v>
      </c>
      <c r="K9" s="35">
        <f>'Total Fuel Prices'!K96*(1-INDEX(Tax_share,MATCH('Total Fuel Prices'!$A$87,tax_fuel_labels,0),MATCH(K$1,'Tax_Share of Price'!$B$1:$AI$1,0)))</f>
        <v>0</v>
      </c>
      <c r="L9" s="35">
        <f>'Total Fuel Prices'!L96*(1-INDEX(Tax_share,MATCH('Total Fuel Prices'!$A$87,tax_fuel_labels,0),MATCH(L$1,'Tax_Share of Price'!$B$1:$AI$1,0)))</f>
        <v>0</v>
      </c>
      <c r="M9" s="35">
        <f>'Total Fuel Prices'!M96*(1-INDEX(Tax_share,MATCH('Total Fuel Prices'!$A$87,tax_fuel_labels,0),MATCH(M$1,'Tax_Share of Price'!$B$1:$AI$1,0)))</f>
        <v>0</v>
      </c>
      <c r="N9" s="35">
        <f>'Total Fuel Prices'!N96*(1-INDEX(Tax_share,MATCH('Total Fuel Prices'!$A$87,tax_fuel_labels,0),MATCH(N$1,'Tax_Share of Price'!$B$1:$AI$1,0)))</f>
        <v>0</v>
      </c>
      <c r="O9" s="35">
        <f>'Total Fuel Prices'!O96*(1-INDEX(Tax_share,MATCH('Total Fuel Prices'!$A$87,tax_fuel_labels,0),MATCH(O$1,'Tax_Share of Price'!$B$1:$AI$1,0)))</f>
        <v>0</v>
      </c>
      <c r="P9" s="35">
        <f>'Total Fuel Prices'!P96*(1-INDEX(Tax_share,MATCH('Total Fuel Prices'!$A$87,tax_fuel_labels,0),MATCH(P$1,'Tax_Share of Price'!$B$1:$AI$1,0)))</f>
        <v>0</v>
      </c>
      <c r="Q9" s="35">
        <f>'Total Fuel Prices'!Q96*(1-INDEX(Tax_share,MATCH('Total Fuel Prices'!$A$87,tax_fuel_labels,0),MATCH(Q$1,'Tax_Share of Price'!$B$1:$AI$1,0)))</f>
        <v>0</v>
      </c>
      <c r="R9" s="35">
        <f>'Total Fuel Prices'!R96*(1-INDEX(Tax_share,MATCH('Total Fuel Prices'!$A$87,tax_fuel_labels,0),MATCH(R$1,'Tax_Share of Price'!$B$1:$AI$1,0)))</f>
        <v>0</v>
      </c>
      <c r="S9" s="35">
        <f>'Total Fuel Prices'!S96*(1-INDEX(Tax_share,MATCH('Total Fuel Prices'!$A$87,tax_fuel_labels,0),MATCH(S$1,'Tax_Share of Price'!$B$1:$AI$1,0)))</f>
        <v>0</v>
      </c>
      <c r="T9" s="35">
        <f>'Total Fuel Prices'!T96*(1-INDEX(Tax_share,MATCH('Total Fuel Prices'!$A$87,tax_fuel_labels,0),MATCH(T$1,'Tax_Share of Price'!$B$1:$AI$1,0)))</f>
        <v>0</v>
      </c>
      <c r="U9" s="35">
        <f>'Total Fuel Prices'!U96*(1-INDEX(Tax_share,MATCH('Total Fuel Prices'!$A$87,tax_fuel_labels,0),MATCH(U$1,'Tax_Share of Price'!$B$1:$AI$1,0)))</f>
        <v>0</v>
      </c>
      <c r="V9" s="35">
        <f>'Total Fuel Prices'!V96*(1-INDEX(Tax_share,MATCH('Total Fuel Prices'!$A$87,tax_fuel_labels,0),MATCH(V$1,'Tax_Share of Price'!$B$1:$AI$1,0)))</f>
        <v>0</v>
      </c>
      <c r="W9" s="35">
        <f>'Total Fuel Prices'!W96*(1-INDEX(Tax_share,MATCH('Total Fuel Prices'!$A$87,tax_fuel_labels,0),MATCH(W$1,'Tax_Share of Price'!$B$1:$AI$1,0)))</f>
        <v>0</v>
      </c>
      <c r="X9" s="35">
        <f>'Total Fuel Prices'!X96*(1-INDEX(Tax_share,MATCH('Total Fuel Prices'!$A$87,tax_fuel_labels,0),MATCH(X$1,'Tax_Share of Price'!$B$1:$AI$1,0)))</f>
        <v>0</v>
      </c>
      <c r="Y9" s="35">
        <f>'Total Fuel Prices'!Y96*(1-INDEX(Tax_share,MATCH('Total Fuel Prices'!$A$87,tax_fuel_labels,0),MATCH(Y$1,'Tax_Share of Price'!$B$1:$AI$1,0)))</f>
        <v>0</v>
      </c>
      <c r="Z9" s="35">
        <f>'Total Fuel Prices'!Z96*(1-INDEX(Tax_share,MATCH('Total Fuel Prices'!$A$87,tax_fuel_labels,0),MATCH(Z$1,'Tax_Share of Price'!$B$1:$AI$1,0)))</f>
        <v>0</v>
      </c>
      <c r="AA9" s="35">
        <f>'Total Fuel Prices'!AA96*(1-INDEX(Tax_share,MATCH('Total Fuel Prices'!$A$87,tax_fuel_labels,0),MATCH(AA$1,'Tax_Share of Price'!$B$1:$AI$1,0)))</f>
        <v>0</v>
      </c>
      <c r="AB9" s="35">
        <f>'Total Fuel Prices'!AB96*(1-INDEX(Tax_share,MATCH('Total Fuel Prices'!$A$87,tax_fuel_labels,0),MATCH(AB$1,'Tax_Share of Price'!$B$1:$AI$1,0)))</f>
        <v>0</v>
      </c>
      <c r="AC9" s="35">
        <f>'Total Fuel Prices'!AC96*(1-INDEX(Tax_share,MATCH('Total Fuel Prices'!$A$87,tax_fuel_labels,0),MATCH(AC$1,'Tax_Share of Price'!$B$1:$AI$1,0)))</f>
        <v>0</v>
      </c>
      <c r="AD9" s="35">
        <f>'Total Fuel Prices'!AD96*(1-INDEX(Tax_share,MATCH('Total Fuel Prices'!$A$87,tax_fuel_labels,0),MATCH(AD$1,'Tax_Share of Price'!$B$1:$AI$1,0)))</f>
        <v>0</v>
      </c>
      <c r="AE9" s="35">
        <f>'Total Fuel Prices'!AE96*(1-INDEX(Tax_share,MATCH('Total Fuel Prices'!$A$87,tax_fuel_labels,0),MATCH(AE$1,'Tax_Share of Price'!$B$1:$AI$1,0)))</f>
        <v>0</v>
      </c>
      <c r="AF9" s="35">
        <f>'Total Fuel Prices'!AF96*(1-INDEX(Tax_share,MATCH('Total Fuel Prices'!$A$87,tax_fuel_labels,0),MATCH(AF$1,'Tax_Share of Price'!$B$1:$AI$1,0)))</f>
        <v>0</v>
      </c>
      <c r="AG9" s="35">
        <f>'Total Fuel Prices'!AG96*(1-INDEX(Tax_share,MATCH('Total Fuel Prices'!$A$87,tax_fuel_labels,0),MATCH(AG$1,'Tax_Share of Price'!$B$1:$AI$1,0)))</f>
        <v>0</v>
      </c>
      <c r="AH9" s="35">
        <f>'Total Fuel Prices'!AH96*(1-INDEX(Tax_share,MATCH('Total Fuel Prices'!$A$87,tax_fuel_labels,0),MATCH(AH$1,'Tax_Share of Price'!$B$1:$AI$1,0)))</f>
        <v>0</v>
      </c>
      <c r="AI9" s="35">
        <f>'Total Fuel Prices'!AI96*(1-INDEX(Tax_share,MATCH('Total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80"/>
  <sheetViews>
    <sheetView workbookViewId="0">
      <selection activeCell="G13" sqref="G13"/>
    </sheetView>
  </sheetViews>
  <sheetFormatPr defaultColWidth="9.1328125" defaultRowHeight="14.25" x14ac:dyDescent="0.45"/>
  <cols>
    <col min="1" max="1" width="22.1328125" style="11" bestFit="1" customWidth="1"/>
    <col min="2" max="2" width="27" style="11" bestFit="1" customWidth="1"/>
    <col min="3" max="4" width="20.3984375" style="11" bestFit="1" customWidth="1"/>
    <col min="5" max="5" width="28.86328125" style="11" bestFit="1" customWidth="1"/>
    <col min="6" max="6" width="20.3984375" style="11" bestFit="1" customWidth="1"/>
    <col min="7" max="7" width="9.86328125" style="11" bestFit="1" customWidth="1"/>
    <col min="8" max="16384" width="9.1328125" style="11"/>
  </cols>
  <sheetData>
    <row r="1" spans="1:7" x14ac:dyDescent="0.45">
      <c r="A1" s="30" t="s">
        <v>933</v>
      </c>
      <c r="B1" s="30"/>
      <c r="C1" s="30"/>
      <c r="D1" s="30"/>
      <c r="E1" s="30"/>
      <c r="F1" s="30"/>
      <c r="G1" s="30"/>
    </row>
    <row r="2" spans="1:7" ht="14.65" thickBot="1" x14ac:dyDescent="0.5">
      <c r="A2" s="196" t="s">
        <v>934</v>
      </c>
      <c r="B2" s="197" t="s">
        <v>494</v>
      </c>
      <c r="C2" s="197" t="s">
        <v>495</v>
      </c>
      <c r="D2" s="197" t="s">
        <v>935</v>
      </c>
      <c r="E2" s="197" t="s">
        <v>936</v>
      </c>
      <c r="F2" s="197" t="s">
        <v>937</v>
      </c>
      <c r="G2" s="198" t="s">
        <v>938</v>
      </c>
    </row>
    <row r="3" spans="1:7" ht="14.65" thickBot="1" x14ac:dyDescent="0.5">
      <c r="A3" s="199" t="s">
        <v>625</v>
      </c>
      <c r="B3" s="200">
        <v>6</v>
      </c>
      <c r="C3" s="200">
        <v>6</v>
      </c>
      <c r="D3" s="200"/>
      <c r="E3" s="200">
        <v>6</v>
      </c>
      <c r="F3" s="200">
        <v>6</v>
      </c>
      <c r="G3" s="201"/>
    </row>
    <row r="4" spans="1:7" ht="14.65" thickBot="1" x14ac:dyDescent="0.5">
      <c r="A4" s="199" t="s">
        <v>567</v>
      </c>
      <c r="B4" s="200">
        <v>10</v>
      </c>
      <c r="C4" s="200">
        <v>10</v>
      </c>
      <c r="D4" s="200">
        <v>10</v>
      </c>
      <c r="E4" s="200">
        <v>10</v>
      </c>
      <c r="F4" s="200">
        <v>10</v>
      </c>
      <c r="G4" s="201"/>
    </row>
    <row r="5" spans="1:7" ht="14.65" thickBot="1" x14ac:dyDescent="0.5">
      <c r="A5" s="199" t="s">
        <v>568</v>
      </c>
      <c r="B5" s="202">
        <v>0.06</v>
      </c>
      <c r="C5" s="202">
        <v>0.06</v>
      </c>
      <c r="D5" s="200">
        <v>4</v>
      </c>
      <c r="E5" s="202">
        <v>0.06</v>
      </c>
      <c r="F5" s="202">
        <v>0.06</v>
      </c>
      <c r="G5" s="203">
        <v>0.06</v>
      </c>
    </row>
    <row r="6" spans="1:7" ht="14.65" thickBot="1" x14ac:dyDescent="0.5">
      <c r="A6" s="199" t="s">
        <v>569</v>
      </c>
      <c r="B6" s="200">
        <v>9</v>
      </c>
      <c r="C6" s="200">
        <v>11</v>
      </c>
      <c r="D6" s="200"/>
      <c r="E6" s="200">
        <v>11</v>
      </c>
      <c r="F6" s="200">
        <v>11</v>
      </c>
      <c r="G6" s="201"/>
    </row>
    <row r="7" spans="1:7" ht="14.65" thickBot="1" x14ac:dyDescent="0.5">
      <c r="A7" s="199" t="s">
        <v>573</v>
      </c>
      <c r="B7" s="202">
        <v>0.05</v>
      </c>
      <c r="C7" s="202">
        <v>0.05</v>
      </c>
      <c r="D7" s="202">
        <v>0.05</v>
      </c>
      <c r="E7" s="202">
        <v>0.05</v>
      </c>
      <c r="F7" s="202">
        <v>0.05</v>
      </c>
      <c r="G7" s="203">
        <v>0.05</v>
      </c>
    </row>
    <row r="8" spans="1:7" ht="14.65" thickBot="1" x14ac:dyDescent="0.5">
      <c r="A8" s="199" t="s">
        <v>574</v>
      </c>
      <c r="B8" s="200">
        <v>20</v>
      </c>
      <c r="C8" s="200">
        <v>70</v>
      </c>
      <c r="D8" s="200">
        <v>20</v>
      </c>
      <c r="E8" s="200">
        <v>70</v>
      </c>
      <c r="F8" s="200">
        <v>70</v>
      </c>
      <c r="G8" s="201"/>
    </row>
    <row r="9" spans="1:7" ht="14.65" thickBot="1" x14ac:dyDescent="0.5">
      <c r="A9" s="199" t="s">
        <v>575</v>
      </c>
      <c r="B9" s="204">
        <f>AVERAGE(0.075,0.15)</f>
        <v>0.11249999999999999</v>
      </c>
      <c r="C9" s="202">
        <v>0.25</v>
      </c>
      <c r="D9" s="200"/>
      <c r="E9" s="202">
        <v>0.1</v>
      </c>
      <c r="F9" s="202">
        <v>0.15</v>
      </c>
      <c r="G9" s="201"/>
    </row>
    <row r="10" spans="1:7" ht="14.65" thickBot="1" x14ac:dyDescent="0.5">
      <c r="A10" s="199" t="s">
        <v>576</v>
      </c>
      <c r="B10" s="200">
        <v>15</v>
      </c>
      <c r="C10" s="200">
        <v>15</v>
      </c>
      <c r="D10" s="200"/>
      <c r="E10" s="200">
        <v>15</v>
      </c>
      <c r="F10" s="200">
        <v>15</v>
      </c>
      <c r="G10" s="201"/>
    </row>
    <row r="11" spans="1:7" ht="14.65" thickBot="1" x14ac:dyDescent="0.5">
      <c r="A11" s="199" t="s">
        <v>939</v>
      </c>
      <c r="B11" s="202">
        <v>0.03</v>
      </c>
      <c r="C11" s="202">
        <v>0.08</v>
      </c>
      <c r="D11" s="202">
        <v>0.1</v>
      </c>
      <c r="E11" s="200">
        <f>0.125</f>
        <v>0.125</v>
      </c>
      <c r="F11" s="202">
        <v>0.17</v>
      </c>
      <c r="G11" s="201"/>
    </row>
    <row r="12" spans="1:7" ht="14.65" thickBot="1" x14ac:dyDescent="0.5">
      <c r="A12" s="199" t="s">
        <v>940</v>
      </c>
      <c r="B12" s="200">
        <f>AVERAGE(0.14,0.22)</f>
        <v>0.18</v>
      </c>
      <c r="C12" s="200">
        <f>AVERAGE(0.14,0.22)</f>
        <v>0.18</v>
      </c>
      <c r="D12" s="202">
        <v>0.22</v>
      </c>
      <c r="E12" s="202">
        <v>0.22</v>
      </c>
      <c r="F12" s="202">
        <v>0.22</v>
      </c>
      <c r="G12" s="201"/>
    </row>
    <row r="13" spans="1:7" ht="14.65" thickBot="1" x14ac:dyDescent="0.5">
      <c r="A13" s="199" t="s">
        <v>579</v>
      </c>
      <c r="B13" s="200">
        <f>AVERAGE(20,22)</f>
        <v>21</v>
      </c>
      <c r="C13" s="200">
        <f>AVERAGE(24,30)</f>
        <v>27</v>
      </c>
      <c r="D13" s="200">
        <v>2</v>
      </c>
      <c r="E13" s="200">
        <v>5</v>
      </c>
      <c r="F13" s="200">
        <v>5</v>
      </c>
      <c r="G13" s="201">
        <v>15</v>
      </c>
    </row>
    <row r="14" spans="1:7" ht="14.65" thickBot="1" x14ac:dyDescent="0.5">
      <c r="A14" s="199" t="s">
        <v>580</v>
      </c>
      <c r="B14" s="202">
        <v>0.06</v>
      </c>
      <c r="C14" s="202">
        <v>0.06</v>
      </c>
      <c r="D14" s="200"/>
      <c r="E14" s="202">
        <v>0.06</v>
      </c>
      <c r="F14" s="202">
        <v>0.06</v>
      </c>
      <c r="G14" s="203">
        <v>0.06</v>
      </c>
    </row>
    <row r="15" spans="1:7" ht="14.65" thickBot="1" x14ac:dyDescent="0.5">
      <c r="A15" s="199" t="s">
        <v>581</v>
      </c>
      <c r="B15" s="202">
        <v>0.1</v>
      </c>
      <c r="C15" s="202">
        <v>0.1</v>
      </c>
      <c r="D15" s="202">
        <v>0.1</v>
      </c>
      <c r="E15" s="202">
        <v>0.1</v>
      </c>
      <c r="F15" s="202">
        <v>0.1</v>
      </c>
      <c r="G15" s="201"/>
    </row>
    <row r="16" spans="1:7" ht="14.65" thickBot="1" x14ac:dyDescent="0.5">
      <c r="A16" s="199" t="s">
        <v>941</v>
      </c>
      <c r="B16" s="204">
        <f>AVERAGE(0.09,0.15)</f>
        <v>0.12</v>
      </c>
      <c r="C16" s="204">
        <f>AVERAGE(0.09,0.15)</f>
        <v>0.12</v>
      </c>
      <c r="D16" s="200"/>
      <c r="E16" s="202">
        <v>0.09</v>
      </c>
      <c r="F16" s="202">
        <v>0.15</v>
      </c>
      <c r="G16" s="201"/>
    </row>
    <row r="17" spans="1:7" ht="14.65" thickBot="1" x14ac:dyDescent="0.5">
      <c r="A17" s="199" t="s">
        <v>584</v>
      </c>
      <c r="B17" s="202">
        <v>0.15</v>
      </c>
      <c r="C17" s="202">
        <v>0.17</v>
      </c>
      <c r="D17" s="200"/>
      <c r="E17" s="202">
        <v>0.09</v>
      </c>
      <c r="F17" s="202">
        <v>0.09</v>
      </c>
      <c r="G17" s="201"/>
    </row>
    <row r="18" spans="1:7" ht="14.65" thickBot="1" x14ac:dyDescent="0.5">
      <c r="A18" s="199" t="s">
        <v>585</v>
      </c>
      <c r="B18" s="202">
        <v>0.1</v>
      </c>
      <c r="C18" s="202">
        <v>0.1</v>
      </c>
      <c r="D18" s="202">
        <v>0.1</v>
      </c>
      <c r="E18" s="200">
        <v>0.1</v>
      </c>
      <c r="F18" s="200">
        <v>0.1</v>
      </c>
      <c r="G18" s="201"/>
    </row>
    <row r="19" spans="1:7" ht="14.65" thickBot="1" x14ac:dyDescent="0.5">
      <c r="A19" s="199" t="s">
        <v>586</v>
      </c>
      <c r="B19" s="200">
        <v>5</v>
      </c>
      <c r="C19" s="200">
        <v>6</v>
      </c>
      <c r="D19" s="200">
        <v>6</v>
      </c>
      <c r="E19" s="202">
        <v>0.02</v>
      </c>
      <c r="F19" s="202">
        <v>0.02</v>
      </c>
      <c r="G19" s="201"/>
    </row>
    <row r="20" spans="1:7" ht="14.65" thickBot="1" x14ac:dyDescent="0.5">
      <c r="A20" s="199" t="s">
        <v>942</v>
      </c>
      <c r="B20" s="202">
        <v>0.04</v>
      </c>
      <c r="C20" s="202">
        <v>0.04</v>
      </c>
      <c r="D20" s="202">
        <v>0.02</v>
      </c>
      <c r="E20" s="202">
        <v>0.04</v>
      </c>
      <c r="F20" s="202">
        <v>7.0000000000000007E-2</v>
      </c>
      <c r="G20" s="201"/>
    </row>
    <row r="21" spans="1:7" ht="14.65" thickBot="1" x14ac:dyDescent="0.5">
      <c r="A21" s="199" t="s">
        <v>591</v>
      </c>
      <c r="B21" s="202">
        <v>0.13</v>
      </c>
      <c r="C21" s="202">
        <v>0.13</v>
      </c>
      <c r="D21" s="200"/>
      <c r="E21" s="202">
        <v>0.13</v>
      </c>
      <c r="F21" s="202">
        <v>0.13</v>
      </c>
      <c r="G21" s="203">
        <v>0.13</v>
      </c>
    </row>
    <row r="22" spans="1:7" ht="14.65" thickBot="1" x14ac:dyDescent="0.5">
      <c r="A22" s="199" t="s">
        <v>592</v>
      </c>
      <c r="B22" s="200">
        <v>40</v>
      </c>
      <c r="C22" s="200">
        <v>40</v>
      </c>
      <c r="D22" s="200">
        <v>4</v>
      </c>
      <c r="E22" s="200">
        <v>40</v>
      </c>
      <c r="F22" s="200">
        <v>40</v>
      </c>
      <c r="G22" s="201"/>
    </row>
    <row r="23" spans="1:7" ht="14.65" thickBot="1" x14ac:dyDescent="0.5">
      <c r="A23" s="199" t="s">
        <v>626</v>
      </c>
      <c r="B23" s="200"/>
      <c r="C23" s="202">
        <v>0.05</v>
      </c>
      <c r="D23" s="200"/>
      <c r="E23" s="202">
        <v>0.05</v>
      </c>
      <c r="F23" s="202">
        <v>0.05</v>
      </c>
      <c r="G23" s="201"/>
    </row>
    <row r="24" spans="1:7" ht="14.65" thickBot="1" x14ac:dyDescent="0.5">
      <c r="A24" s="199" t="s">
        <v>598</v>
      </c>
      <c r="B24" s="200">
        <v>15</v>
      </c>
      <c r="C24" s="200">
        <v>15</v>
      </c>
      <c r="D24" s="200">
        <v>15</v>
      </c>
      <c r="E24" s="200">
        <v>20</v>
      </c>
      <c r="F24" s="200">
        <v>25</v>
      </c>
      <c r="G24" s="201"/>
    </row>
    <row r="25" spans="1:7" ht="14.65" thickBot="1" x14ac:dyDescent="0.5">
      <c r="A25" s="199" t="s">
        <v>627</v>
      </c>
      <c r="B25" s="200">
        <v>5</v>
      </c>
      <c r="C25" s="200">
        <v>7.5</v>
      </c>
      <c r="D25" s="200">
        <v>7.5</v>
      </c>
      <c r="E25" s="200">
        <v>7.5</v>
      </c>
      <c r="F25" s="200">
        <v>7.5</v>
      </c>
      <c r="G25" s="201"/>
    </row>
    <row r="26" spans="1:7" ht="14.65" thickBot="1" x14ac:dyDescent="0.5">
      <c r="A26" s="205" t="s">
        <v>943</v>
      </c>
      <c r="B26" s="206">
        <v>0.1</v>
      </c>
      <c r="C26" s="207">
        <v>0.125</v>
      </c>
      <c r="D26" s="208"/>
      <c r="E26" s="208">
        <f>AVERAGE(0.025,0.125)</f>
        <v>7.4999999999999997E-2</v>
      </c>
      <c r="F26" s="206">
        <v>0.15</v>
      </c>
      <c r="G26" s="209"/>
    </row>
    <row r="27" spans="1:7" x14ac:dyDescent="0.45">
      <c r="A27" s="210" t="s">
        <v>944</v>
      </c>
    </row>
    <row r="28" spans="1:7" x14ac:dyDescent="0.45">
      <c r="A28" s="30" t="s">
        <v>945</v>
      </c>
      <c r="B28" s="30"/>
      <c r="C28" s="30"/>
      <c r="D28" s="30"/>
      <c r="E28" s="30"/>
      <c r="F28" s="30"/>
      <c r="G28" s="30"/>
    </row>
    <row r="29" spans="1:7" ht="14.65" thickBot="1" x14ac:dyDescent="0.5">
      <c r="A29" s="196" t="s">
        <v>934</v>
      </c>
      <c r="B29" s="197" t="s">
        <v>494</v>
      </c>
      <c r="C29" s="197" t="s">
        <v>495</v>
      </c>
      <c r="D29" s="197" t="s">
        <v>935</v>
      </c>
      <c r="E29" s="197" t="s">
        <v>936</v>
      </c>
      <c r="F29" s="197" t="s">
        <v>937</v>
      </c>
      <c r="G29" s="198" t="s">
        <v>938</v>
      </c>
    </row>
    <row r="30" spans="1:7" ht="14.65" thickBot="1" x14ac:dyDescent="0.5">
      <c r="A30" s="199" t="s">
        <v>625</v>
      </c>
      <c r="B30" s="211">
        <f>IF(B3&lt;1,B3,B3/INDEX('Electricity Tariffs and Consump'!$C$4:$I$35,MATCH('Electricity Tax Rates'!$A3,'Electricity Tariffs and Consump'!$B$4:$B$35,0),MATCH('Electricity Tax Rates'!B$2,'Electricity Tariffs and Consump'!$C$3:$I$3,0)))</f>
        <v>1.9966722129783693E-2</v>
      </c>
      <c r="C30" s="211">
        <f>IF(C3&lt;1,C3,C3/INDEX('Electricity Tariffs and Consump'!$C$4:$I$35,MATCH('Electricity Tax Rates'!$A3,'Electricity Tariffs and Consump'!$B$4:$B$35,0),MATCH('Electricity Tax Rates'!C$2,'Electricity Tariffs and Consump'!$C$3:$I$3,0)))</f>
        <v>5.5287309719509051E-3</v>
      </c>
      <c r="D30" s="211">
        <f>IF(D3&lt;1,D3,D3/INDEX('Electricity Tariffs and Consump'!$C$4:$I$35,MATCH('Electricity Tax Rates'!$A3,'Electricity Tariffs and Consump'!$B$4:$B$35,0),MATCH('Electricity Tax Rates'!D$2,'Electricity Tariffs and Consump'!$C$3:$I$3,0)))</f>
        <v>0</v>
      </c>
      <c r="E30" s="211">
        <f>IF(E3&lt;1,E3,E3/INDEX('Electricity Tariffs and Consump'!$C$4:$I$35,MATCH('Electricity Tax Rates'!$A3,'Electricity Tariffs and Consump'!$B$4:$B$35,0),MATCH("Industry",'Electricity Tariffs and Consump'!$C$3:$I$3,0)))</f>
        <v>1.3120202925805253E-2</v>
      </c>
      <c r="F30" s="211">
        <f>IF(F3&lt;1,F3,F3/INDEX('Electricity Tariffs and Consump'!$C$4:$I$35,MATCH('Electricity Tax Rates'!$A3,'Electricity Tariffs and Consump'!$B$4:$B$35,0),MATCH("Industry",'Electricity Tariffs and Consump'!$C$3:$I$3,0)))</f>
        <v>1.3120202925805253E-2</v>
      </c>
      <c r="G30" s="211">
        <f>IF(G3&lt;1,G3,G3/INDEX('Electricity Tariffs and Consump'!$C$4:$I$35,MATCH('Electricity Tax Rates'!$A3,'Electricity Tariffs and Consump'!$B$4:$B$35,0),MATCH("Railway",'Electricity Tariffs and Consump'!$C$3:$I$3,0)))</f>
        <v>0</v>
      </c>
    </row>
    <row r="31" spans="1:7" ht="14.65" thickBot="1" x14ac:dyDescent="0.5">
      <c r="A31" s="199" t="s">
        <v>567</v>
      </c>
      <c r="B31" s="211">
        <f>IF(B4&lt;1,B4,B4/INDEX('Electricity Tariffs and Consump'!$C$4:$I$35,MATCH('Electricity Tax Rates'!$A4,'Electricity Tariffs and Consump'!$B$4:$B$35,0),MATCH('Electricity Tax Rates'!B$2,'Electricity Tariffs and Consump'!$C$3:$I$3,0)))</f>
        <v>2.5510204081632654E-2</v>
      </c>
      <c r="C31" s="211">
        <f>IF(C4&lt;1,C4,C4/INDEX('Electricity Tariffs and Consump'!$C$4:$I$35,MATCH('Electricity Tax Rates'!$A4,'Electricity Tariffs and Consump'!$B$4:$B$35,0),MATCH('Electricity Tax Rates'!C$2,'Electricity Tariffs and Consump'!$C$3:$I$3,0)))</f>
        <v>1.8450184501845018E-2</v>
      </c>
      <c r="D31" s="211">
        <f>IF(D4&lt;1,D4,D4/INDEX('Electricity Tariffs and Consump'!$C$4:$I$35,MATCH('Electricity Tax Rates'!$A4,'Electricity Tariffs and Consump'!$B$4:$B$35,0),MATCH('Electricity Tax Rates'!D$2,'Electricity Tariffs and Consump'!$C$3:$I$3,0)))</f>
        <v>2.5656156194678915E-2</v>
      </c>
      <c r="E31" s="211">
        <f>IF(E4&lt;1,E4,E4/INDEX('Electricity Tariffs and Consump'!$C$4:$I$35,MATCH('Electricity Tax Rates'!$A4,'Electricity Tariffs and Consump'!$B$4:$B$35,0),MATCH("Industry",'Electricity Tariffs and Consump'!$C$3:$I$3,0)))</f>
        <v>2.2371364653243849E-2</v>
      </c>
      <c r="F31" s="211">
        <f>IF(F4&lt;1,F4,F4/INDEX('Electricity Tariffs and Consump'!$C$4:$I$35,MATCH('Electricity Tax Rates'!$A4,'Electricity Tariffs and Consump'!$B$4:$B$35,0),MATCH("Industry",'Electricity Tariffs and Consump'!$C$3:$I$3,0)))</f>
        <v>2.2371364653243849E-2</v>
      </c>
      <c r="G31" s="211">
        <f>IF(G4&lt;1,G4,G4/INDEX('Electricity Tariffs and Consump'!$C$4:$I$35,MATCH('Electricity Tax Rates'!$A4,'Electricity Tariffs and Consump'!$B$4:$B$35,0),MATCH("Railway",'Electricity Tariffs and Consump'!$C$3:$I$3,0)))</f>
        <v>0</v>
      </c>
    </row>
    <row r="32" spans="1:7" ht="14.65" thickBot="1" x14ac:dyDescent="0.5">
      <c r="A32" s="199" t="s">
        <v>568</v>
      </c>
      <c r="B32" s="211">
        <f>IF(B5&lt;1,B5,B5/INDEX('Electricity Tariffs and Consump'!$C$4:$I$35,MATCH('Electricity Tax Rates'!$A5,'Electricity Tariffs and Consump'!$B$4:$B$35,0),MATCH('Electricity Tax Rates'!B$2,'Electricity Tariffs and Consump'!$C$3:$I$3,0)))</f>
        <v>0.06</v>
      </c>
      <c r="C32" s="211">
        <f>IF(C5&lt;1,C5,C5/INDEX('Electricity Tariffs and Consump'!$C$4:$I$35,MATCH('Electricity Tax Rates'!$A5,'Electricity Tariffs and Consump'!$B$4:$B$35,0),MATCH('Electricity Tax Rates'!C$2,'Electricity Tariffs and Consump'!$C$3:$I$3,0)))</f>
        <v>0.06</v>
      </c>
      <c r="D32" s="211">
        <f>IF(D5&lt;1,D5,D5/INDEX('Electricity Tariffs and Consump'!$C$4:$I$35,MATCH('Electricity Tax Rates'!$A5,'Electricity Tariffs and Consump'!$B$4:$B$35,0),MATCH('Electricity Tax Rates'!D$2,'Electricity Tariffs and Consump'!$C$3:$I$3,0)))</f>
        <v>1.789308879445314E-2</v>
      </c>
      <c r="E32" s="211">
        <f>IF(E5&lt;1,E5,E5/INDEX('Electricity Tariffs and Consump'!$C$4:$I$35,MATCH('Electricity Tax Rates'!$A5,'Electricity Tariffs and Consump'!$B$4:$B$35,0),MATCH("Industry",'Electricity Tariffs and Consump'!$C$3:$I$3,0)))</f>
        <v>0.06</v>
      </c>
      <c r="F32" s="211">
        <f>IF(F5&lt;1,F5,F5/INDEX('Electricity Tariffs and Consump'!$C$4:$I$35,MATCH('Electricity Tax Rates'!$A5,'Electricity Tariffs and Consump'!$B$4:$B$35,0),MATCH("Industry",'Electricity Tariffs and Consump'!$C$3:$I$3,0)))</f>
        <v>0.06</v>
      </c>
      <c r="G32" s="211">
        <f>IF(G5&lt;1,G5,G5/INDEX('Electricity Tariffs and Consump'!$C$4:$I$35,MATCH('Electricity Tax Rates'!$A5,'Electricity Tariffs and Consump'!$B$4:$B$35,0),MATCH("Railway",'Electricity Tariffs and Consump'!$C$3:$I$3,0)))</f>
        <v>0.06</v>
      </c>
    </row>
    <row r="33" spans="1:7" ht="14.65" thickBot="1" x14ac:dyDescent="0.5">
      <c r="A33" s="199" t="s">
        <v>569</v>
      </c>
      <c r="B33" s="211">
        <v>0</v>
      </c>
      <c r="C33" s="211">
        <v>0</v>
      </c>
      <c r="D33" s="211">
        <f>IF(D6&lt;1,D6,D6/INDEX('Electricity Tariffs and Consump'!$C$4:$I$35,MATCH('Electricity Tax Rates'!$A6,'Electricity Tariffs and Consump'!$B$4:$B$35,0),MATCH('Electricity Tax Rates'!D$2,'Electricity Tariffs and Consump'!$C$3:$I$3,0)))</f>
        <v>0</v>
      </c>
      <c r="E33" s="211">
        <v>0</v>
      </c>
      <c r="F33" s="211">
        <v>0</v>
      </c>
      <c r="G33" s="211">
        <f>IF(G6&lt;1,G6,G6/INDEX('Electricity Tariffs and Consump'!$C$4:$I$35,MATCH('Electricity Tax Rates'!$A6,'Electricity Tariffs and Consump'!$B$4:$B$35,0),MATCH("Railway",'Electricity Tariffs and Consump'!$C$3:$I$3,0)))</f>
        <v>0</v>
      </c>
    </row>
    <row r="34" spans="1:7" ht="14.65" thickBot="1" x14ac:dyDescent="0.5">
      <c r="A34" s="199" t="s">
        <v>573</v>
      </c>
      <c r="B34" s="211">
        <f>IF(B7&lt;1,B7,B7/INDEX('Electricity Tariffs and Consump'!$C$4:$I$35,MATCH('Electricity Tax Rates'!$A7,'Electricity Tariffs and Consump'!$B$4:$B$35,0),MATCH('Electricity Tax Rates'!B$2,'Electricity Tariffs and Consump'!$C$3:$I$3,0)))</f>
        <v>0.05</v>
      </c>
      <c r="C34" s="211">
        <f>IF(C7&lt;1,C7,C7/INDEX('Electricity Tariffs and Consump'!$C$4:$I$35,MATCH('Electricity Tax Rates'!$A7,'Electricity Tariffs and Consump'!$B$4:$B$35,0),MATCH('Electricity Tax Rates'!C$2,'Electricity Tariffs and Consump'!$C$3:$I$3,0)))</f>
        <v>0.05</v>
      </c>
      <c r="D34" s="211">
        <f>IF(D7&lt;1,D7,D7/INDEX('Electricity Tariffs and Consump'!$C$4:$I$35,MATCH('Electricity Tax Rates'!$A7,'Electricity Tariffs and Consump'!$B$4:$B$35,0),MATCH('Electricity Tax Rates'!D$2,'Electricity Tariffs and Consump'!$C$3:$I$3,0)))</f>
        <v>0.05</v>
      </c>
      <c r="E34" s="211">
        <f>IF(E7&lt;1,E7,E7/INDEX('Electricity Tariffs and Consump'!$C$4:$I$35,MATCH('Electricity Tax Rates'!$A7,'Electricity Tariffs and Consump'!$B$4:$B$35,0),MATCH("Industry",'Electricity Tariffs and Consump'!$C$3:$I$3,0)))</f>
        <v>0.05</v>
      </c>
      <c r="F34" s="211">
        <f>IF(F7&lt;1,F7,F7/INDEX('Electricity Tariffs and Consump'!$C$4:$I$35,MATCH('Electricity Tax Rates'!$A7,'Electricity Tariffs and Consump'!$B$4:$B$35,0),MATCH("Industry",'Electricity Tariffs and Consump'!$C$3:$I$3,0)))</f>
        <v>0.05</v>
      </c>
      <c r="G34" s="211">
        <f>IF(G7&lt;1,G7,G7/INDEX('Electricity Tariffs and Consump'!$C$4:$I$35,MATCH('Electricity Tax Rates'!$A7,'Electricity Tariffs and Consump'!$B$4:$B$35,0),MATCH("Railway",'Electricity Tariffs and Consump'!$C$3:$I$3,0)))</f>
        <v>0.05</v>
      </c>
    </row>
    <row r="35" spans="1:7" ht="14.65" thickBot="1" x14ac:dyDescent="0.5">
      <c r="A35" s="199" t="s">
        <v>574</v>
      </c>
      <c r="B35" s="211">
        <f>IF(B8&lt;1,B8,B8/INDEX('Electricity Tariffs and Consump'!$C$4:$I$35,MATCH('Electricity Tax Rates'!$A8,'Electricity Tariffs and Consump'!$B$4:$B$35,0),MATCH('Electricity Tax Rates'!B$2,'Electricity Tariffs and Consump'!$C$3:$I$3,0)))</f>
        <v>0.13083867591259976</v>
      </c>
      <c r="C35" s="211">
        <f>IF(C8&lt;1,C8,C8/INDEX('Electricity Tariffs and Consump'!$C$4:$I$35,MATCH('Electricity Tax Rates'!$A8,'Electricity Tariffs and Consump'!$B$4:$B$35,0),MATCH('Electricity Tax Rates'!C$2,'Electricity Tariffs and Consump'!$C$3:$I$3,0)))</f>
        <v>0.29048053780396715</v>
      </c>
      <c r="D35" s="211">
        <f>IF(D8&lt;1,D8,D8/INDEX('Electricity Tariffs and Consump'!$C$4:$I$35,MATCH('Electricity Tax Rates'!$A8,'Electricity Tariffs and Consump'!$B$4:$B$35,0),MATCH('Electricity Tax Rates'!D$2,'Electricity Tariffs and Consump'!$C$3:$I$3,0)))</f>
        <v>0.17801513128615934</v>
      </c>
      <c r="E35" s="211">
        <f>IF(E8&lt;1,E8,E8/INDEX('Electricity Tariffs and Consump'!$C$4:$I$35,MATCH('Electricity Tax Rates'!$A8,'Electricity Tariffs and Consump'!$B$4:$B$35,0),MATCH("Industry",'Electricity Tariffs and Consump'!$C$3:$I$3,0)))</f>
        <v>0.15801711099573354</v>
      </c>
      <c r="F35" s="211">
        <f>IF(F8&lt;1,F8,F8/INDEX('Electricity Tariffs and Consump'!$C$4:$I$35,MATCH('Electricity Tax Rates'!$A8,'Electricity Tariffs and Consump'!$B$4:$B$35,0),MATCH("Industry",'Electricity Tariffs and Consump'!$C$3:$I$3,0)))</f>
        <v>0.15801711099573354</v>
      </c>
      <c r="G35" s="211">
        <f>IF(G8&lt;1,G8,G8/INDEX('Electricity Tariffs and Consump'!$C$4:$I$35,MATCH('Electricity Tax Rates'!$A8,'Electricity Tariffs and Consump'!$B$4:$B$35,0),MATCH("Railway",'Electricity Tariffs and Consump'!$C$3:$I$3,0)))</f>
        <v>0</v>
      </c>
    </row>
    <row r="36" spans="1:7" ht="14.65" thickBot="1" x14ac:dyDescent="0.5">
      <c r="A36" s="199" t="s">
        <v>575</v>
      </c>
      <c r="B36" s="211">
        <f>IF(B9&lt;1,B9,B9/INDEX('Electricity Tariffs and Consump'!$C$4:$I$35,MATCH('Electricity Tax Rates'!$A9,'Electricity Tariffs and Consump'!$B$4:$B$35,0),MATCH('Electricity Tax Rates'!B$2,'Electricity Tariffs and Consump'!$C$3:$I$3,0)))</f>
        <v>0.11249999999999999</v>
      </c>
      <c r="C36" s="211">
        <f>IF(C9&lt;1,C9,C9/INDEX('Electricity Tariffs and Consump'!$C$4:$I$35,MATCH('Electricity Tax Rates'!$A9,'Electricity Tariffs and Consump'!$B$4:$B$35,0),MATCH('Electricity Tax Rates'!C$2,'Electricity Tariffs and Consump'!$C$3:$I$3,0)))</f>
        <v>0.25</v>
      </c>
      <c r="D36" s="211">
        <f>IF(D9&lt;1,D9,D9/INDEX('Electricity Tariffs and Consump'!$C$4:$I$35,MATCH('Electricity Tax Rates'!$A9,'Electricity Tariffs and Consump'!$B$4:$B$35,0),MATCH('Electricity Tax Rates'!D$2,'Electricity Tariffs and Consump'!$C$3:$I$3,0)))</f>
        <v>0</v>
      </c>
      <c r="E36" s="211">
        <f>IF(E9&lt;1,E9,E9/INDEX('Electricity Tariffs and Consump'!$C$4:$I$35,MATCH('Electricity Tax Rates'!$A9,'Electricity Tariffs and Consump'!$B$4:$B$35,0),MATCH("Industry",'Electricity Tariffs and Consump'!$C$3:$I$3,0)))</f>
        <v>0.1</v>
      </c>
      <c r="F36" s="211">
        <f>IF(F9&lt;1,F9,F9/INDEX('Electricity Tariffs and Consump'!$C$4:$I$35,MATCH('Electricity Tax Rates'!$A9,'Electricity Tariffs and Consump'!$B$4:$B$35,0),MATCH("Industry",'Electricity Tariffs and Consump'!$C$3:$I$3,0)))</f>
        <v>0.15</v>
      </c>
      <c r="G36" s="211">
        <f>IF(G9&lt;1,G9,G9/INDEX('Electricity Tariffs and Consump'!$C$4:$I$35,MATCH('Electricity Tax Rates'!$A9,'Electricity Tariffs and Consump'!$B$4:$B$35,0),MATCH("Railway",'Electricity Tariffs and Consump'!$C$3:$I$3,0)))</f>
        <v>0</v>
      </c>
    </row>
    <row r="37" spans="1:7" ht="14.65" thickBot="1" x14ac:dyDescent="0.5">
      <c r="A37" s="199" t="s">
        <v>576</v>
      </c>
      <c r="B37" s="211">
        <f>IF(B10&lt;1,B10,B10/INDEX('Electricity Tariffs and Consump'!$C$4:$I$35,MATCH('Electricity Tax Rates'!$A10,'Electricity Tariffs and Consump'!$B$4:$B$35,0),MATCH('Electricity Tax Rates'!B$2,'Electricity Tariffs and Consump'!$C$3:$I$3,0)))</f>
        <v>4.3303790525130635E-2</v>
      </c>
      <c r="C37" s="211">
        <f>IF(C10&lt;1,C10,C10/INDEX('Electricity Tariffs and Consump'!$C$4:$I$35,MATCH('Electricity Tax Rates'!$A10,'Electricity Tariffs and Consump'!$B$4:$B$35,0),MATCH('Electricity Tax Rates'!C$2,'Electricity Tariffs and Consump'!$C$3:$I$3,0)))</f>
        <v>3.3266061963584746E-2</v>
      </c>
      <c r="D37" s="211">
        <f>IF(D10&lt;1,D10,D10/INDEX('Electricity Tariffs and Consump'!$C$4:$I$35,MATCH('Electricity Tax Rates'!$A10,'Electricity Tariffs and Consump'!$B$4:$B$35,0),MATCH('Electricity Tax Rates'!D$2,'Electricity Tariffs and Consump'!$C$3:$I$3,0)))</f>
        <v>0</v>
      </c>
      <c r="E37" s="211">
        <f>IF(E10&lt;1,E10,E10/INDEX('Electricity Tariffs and Consump'!$C$4:$I$35,MATCH('Electricity Tax Rates'!$A10,'Electricity Tariffs and Consump'!$B$4:$B$35,0),MATCH("Industry",'Electricity Tariffs and Consump'!$C$3:$I$3,0)))</f>
        <v>3.164223183208522E-2</v>
      </c>
      <c r="F37" s="211">
        <f>IF(F10&lt;1,F10,F10/INDEX('Electricity Tariffs and Consump'!$C$4:$I$35,MATCH('Electricity Tax Rates'!$A10,'Electricity Tariffs and Consump'!$B$4:$B$35,0),MATCH("Industry",'Electricity Tariffs and Consump'!$C$3:$I$3,0)))</f>
        <v>3.164223183208522E-2</v>
      </c>
      <c r="G37" s="211">
        <f>IF(G10&lt;1,G10,G10/INDEX('Electricity Tariffs and Consump'!$C$4:$I$35,MATCH('Electricity Tax Rates'!$A10,'Electricity Tariffs and Consump'!$B$4:$B$35,0),MATCH("Railway",'Electricity Tariffs and Consump'!$C$3:$I$3,0)))</f>
        <v>0</v>
      </c>
    </row>
    <row r="38" spans="1:7" ht="14.65" thickBot="1" x14ac:dyDescent="0.5">
      <c r="A38" s="199" t="s">
        <v>939</v>
      </c>
      <c r="B38" s="211">
        <f>IF(B11&lt;1,B11,B11/INDEX('Electricity Tariffs and Consump'!$C$4:$I$35,MATCH('Electricity Tax Rates'!$A11,'Electricity Tariffs and Consump'!$B$4:$B$35,0),MATCH('Electricity Tax Rates'!B$2,'Electricity Tariffs and Consump'!$C$3:$I$3,0)))</f>
        <v>0.03</v>
      </c>
      <c r="C38" s="211">
        <f>IF(C11&lt;1,C11,C11/INDEX('Electricity Tariffs and Consump'!$C$4:$I$35,MATCH('Electricity Tax Rates'!$A11,'Electricity Tariffs and Consump'!$B$4:$B$35,0),MATCH('Electricity Tax Rates'!C$2,'Electricity Tariffs and Consump'!$C$3:$I$3,0)))</f>
        <v>0.08</v>
      </c>
      <c r="D38" s="211">
        <f>IF(D11&lt;1,D11,D11/INDEX('Electricity Tariffs and Consump'!$C$4:$I$35,MATCH('Electricity Tax Rates'!$A11,'Electricity Tariffs and Consump'!$B$4:$B$35,0),MATCH('Electricity Tax Rates'!D$2,'Electricity Tariffs and Consump'!$C$3:$I$3,0)))</f>
        <v>0.1</v>
      </c>
      <c r="E38" s="211">
        <f>IF(E11&lt;1,E11,E11/INDEX('Electricity Tariffs and Consump'!$C$4:$I$35,MATCH('Electricity Tax Rates'!$A11,'Electricity Tariffs and Consump'!$B$4:$B$35,0),MATCH("Industry",'Electricity Tariffs and Consump'!$C$3:$I$3,0)))</f>
        <v>0.125</v>
      </c>
      <c r="F38" s="211">
        <f>IF(F11&lt;1,F11,F11/INDEX('Electricity Tariffs and Consump'!$C$4:$I$35,MATCH('Electricity Tax Rates'!$A11,'Electricity Tariffs and Consump'!$B$4:$B$35,0),MATCH("Industry",'Electricity Tariffs and Consump'!$C$3:$I$3,0)))</f>
        <v>0.17</v>
      </c>
      <c r="G38" s="211">
        <f>IF(G11&lt;1,G11,G11/INDEX('Electricity Tariffs and Consump'!$C$4:$I$35,MATCH('Electricity Tax Rates'!$A11,'Electricity Tariffs and Consump'!$B$4:$B$35,0),MATCH("Railway",'Electricity Tariffs and Consump'!$C$3:$I$3,0)))</f>
        <v>0</v>
      </c>
    </row>
    <row r="39" spans="1:7" ht="14.65" thickBot="1" x14ac:dyDescent="0.5">
      <c r="A39" s="199" t="s">
        <v>940</v>
      </c>
      <c r="B39" s="211">
        <f>IF(B12&lt;1,B12,B12/INDEX('Electricity Tariffs and Consump'!$C$4:$I$35,MATCH('Electricity Tax Rates'!$A12,'Electricity Tariffs and Consump'!$B$4:$B$35,0),MATCH('Electricity Tax Rates'!B$2,'Electricity Tariffs and Consump'!$C$3:$I$3,0)))</f>
        <v>0.18</v>
      </c>
      <c r="C39" s="211">
        <f>IF(C12&lt;1,C12,C12/INDEX('Electricity Tariffs and Consump'!$C$4:$I$35,MATCH('Electricity Tax Rates'!$A12,'Electricity Tariffs and Consump'!$B$4:$B$35,0),MATCH('Electricity Tax Rates'!C$2,'Electricity Tariffs and Consump'!$C$3:$I$3,0)))</f>
        <v>0.18</v>
      </c>
      <c r="D39" s="211">
        <f>IF(D12&lt;1,D12,D12/INDEX('Electricity Tariffs and Consump'!$C$4:$I$35,MATCH('Electricity Tax Rates'!$A12,'Electricity Tariffs and Consump'!$B$4:$B$35,0),MATCH('Electricity Tax Rates'!D$2,'Electricity Tariffs and Consump'!$C$3:$I$3,0)))</f>
        <v>0.22</v>
      </c>
      <c r="E39" s="211">
        <f>IF(E12&lt;1,E12,E12/INDEX('Electricity Tariffs and Consump'!$C$4:$I$35,MATCH('Electricity Tax Rates'!$A12,'Electricity Tariffs and Consump'!$B$4:$B$35,0),MATCH("Industry",'Electricity Tariffs and Consump'!$C$3:$I$3,0)))</f>
        <v>0.22</v>
      </c>
      <c r="F39" s="211">
        <f>IF(F12&lt;1,F12,F12/INDEX('Electricity Tariffs and Consump'!$C$4:$I$35,MATCH('Electricity Tax Rates'!$A12,'Electricity Tariffs and Consump'!$B$4:$B$35,0),MATCH("Industry",'Electricity Tariffs and Consump'!$C$3:$I$3,0)))</f>
        <v>0.22</v>
      </c>
      <c r="G39" s="211">
        <f>IF(G12&lt;1,G12,G12/INDEX('Electricity Tariffs and Consump'!$C$4:$I$35,MATCH('Electricity Tax Rates'!$A12,'Electricity Tariffs and Consump'!$B$4:$B$35,0),MATCH("Railway",'Electricity Tariffs and Consump'!$C$3:$I$3,0)))</f>
        <v>0</v>
      </c>
    </row>
    <row r="40" spans="1:7" ht="14.65" thickBot="1" x14ac:dyDescent="0.5">
      <c r="A40" s="199" t="s">
        <v>579</v>
      </c>
      <c r="B40" s="211">
        <f>IF(B13&lt;1,B13,B13/INDEX('Electricity Tariffs and Consump'!$C$4:$I$35,MATCH('Electricity Tax Rates'!$A13,'Electricity Tariffs and Consump'!$B$4:$B$35,0),MATCH('Electricity Tax Rates'!B$2,'Electricity Tariffs and Consump'!$C$3:$I$3,0)))</f>
        <v>0.22639068564036222</v>
      </c>
      <c r="C40" s="211">
        <f>IF(C13&lt;1,C13,C13/INDEX('Electricity Tariffs and Consump'!$C$4:$I$35,MATCH('Electricity Tax Rates'!$A13,'Electricity Tariffs and Consump'!$B$4:$B$35,0),MATCH('Electricity Tax Rates'!C$2,'Electricity Tariffs and Consump'!$C$3:$I$3,0)))</f>
        <v>5.808075375911545E-2</v>
      </c>
      <c r="D40" s="211">
        <f>IF(D13&lt;1,D13,D13/INDEX('Electricity Tariffs and Consump'!$C$4:$I$35,MATCH('Electricity Tax Rates'!$A13,'Electricity Tariffs and Consump'!$B$4:$B$35,0),MATCH('Electricity Tax Rates'!D$2,'Electricity Tariffs and Consump'!$C$3:$I$3,0)))</f>
        <v>4.1937513105472848E-2</v>
      </c>
      <c r="E40" s="211">
        <f>IF(E13&lt;1,E13,E13/INDEX('Electricity Tariffs and Consump'!$C$4:$I$35,MATCH('Electricity Tax Rates'!$A13,'Electricity Tariffs and Consump'!$B$4:$B$35,0),MATCH("Industry",'Electricity Tariffs and Consump'!$C$3:$I$3,0)))</f>
        <v>1.0830012129613585E-2</v>
      </c>
      <c r="F40" s="211">
        <f>IF(F13&lt;1,F13,F13/INDEX('Electricity Tariffs and Consump'!$C$4:$I$35,MATCH('Electricity Tax Rates'!$A13,'Electricity Tariffs and Consump'!$B$4:$B$35,0),MATCH("Industry",'Electricity Tariffs and Consump'!$C$3:$I$3,0)))</f>
        <v>1.0830012129613585E-2</v>
      </c>
      <c r="G40" s="211">
        <f>IF(G13&lt;1,G13,G13/INDEX('Electricity Tariffs and Consump'!$C$4:$I$35,MATCH('Electricity Tax Rates'!$A13,'Electricity Tariffs and Consump'!$B$4:$B$35,0),MATCH("Railway",'Electricity Tariffs and Consump'!$C$3:$I$3,0)))</f>
        <v>2.9200490568241543E-2</v>
      </c>
    </row>
    <row r="41" spans="1:7" ht="14.65" thickBot="1" x14ac:dyDescent="0.5">
      <c r="A41" s="199" t="s">
        <v>580</v>
      </c>
      <c r="B41" s="211">
        <f>IF(B14&lt;1,B14,B14/INDEX('Electricity Tariffs and Consump'!$C$4:$I$35,MATCH('Electricity Tax Rates'!$A14,'Electricity Tariffs and Consump'!$B$4:$B$35,0),MATCH('Electricity Tax Rates'!B$2,'Electricity Tariffs and Consump'!$C$3:$I$3,0)))</f>
        <v>0.06</v>
      </c>
      <c r="C41" s="211">
        <f>IF(C14&lt;1,C14,C14/INDEX('Electricity Tariffs and Consump'!$C$4:$I$35,MATCH('Electricity Tax Rates'!$A14,'Electricity Tariffs and Consump'!$B$4:$B$35,0),MATCH('Electricity Tax Rates'!C$2,'Electricity Tariffs and Consump'!$C$3:$I$3,0)))</f>
        <v>0.06</v>
      </c>
      <c r="D41" s="211">
        <f>IF(D14&lt;1,D14,D14/INDEX('Electricity Tariffs and Consump'!$C$4:$I$35,MATCH('Electricity Tax Rates'!$A14,'Electricity Tariffs and Consump'!$B$4:$B$35,0),MATCH('Electricity Tax Rates'!D$2,'Electricity Tariffs and Consump'!$C$3:$I$3,0)))</f>
        <v>0</v>
      </c>
      <c r="E41" s="211">
        <f>IF(E14&lt;1,E14,E14/INDEX('Electricity Tariffs and Consump'!$C$4:$I$35,MATCH('Electricity Tax Rates'!$A14,'Electricity Tariffs and Consump'!$B$4:$B$35,0),MATCH("Industry",'Electricity Tariffs and Consump'!$C$3:$I$3,0)))</f>
        <v>0.06</v>
      </c>
      <c r="F41" s="211">
        <f>IF(F14&lt;1,F14,F14/INDEX('Electricity Tariffs and Consump'!$C$4:$I$35,MATCH('Electricity Tax Rates'!$A14,'Electricity Tariffs and Consump'!$B$4:$B$35,0),MATCH("Industry",'Electricity Tariffs and Consump'!$C$3:$I$3,0)))</f>
        <v>0.06</v>
      </c>
      <c r="G41" s="211">
        <f>IF(G14&lt;1,G14,G14/INDEX('Electricity Tariffs and Consump'!$C$4:$I$35,MATCH('Electricity Tax Rates'!$A14,'Electricity Tariffs and Consump'!$B$4:$B$35,0),MATCH("Railway",'Electricity Tariffs and Consump'!$C$3:$I$3,0)))</f>
        <v>0.06</v>
      </c>
    </row>
    <row r="42" spans="1:7" ht="14.65" thickBot="1" x14ac:dyDescent="0.5">
      <c r="A42" s="199" t="s">
        <v>581</v>
      </c>
      <c r="B42" s="211">
        <f>IF(B15&lt;1,B15,B15/INDEX('Electricity Tariffs and Consump'!$C$4:$I$35,MATCH('Electricity Tax Rates'!$A15,'Electricity Tariffs and Consump'!$B$4:$B$35,0),MATCH('Electricity Tax Rates'!B$2,'Electricity Tariffs and Consump'!$C$3:$I$3,0)))</f>
        <v>0.1</v>
      </c>
      <c r="C42" s="211">
        <f>IF(C15&lt;1,C15,C15/INDEX('Electricity Tariffs and Consump'!$C$4:$I$35,MATCH('Electricity Tax Rates'!$A15,'Electricity Tariffs and Consump'!$B$4:$B$35,0),MATCH('Electricity Tax Rates'!C$2,'Electricity Tariffs and Consump'!$C$3:$I$3,0)))</f>
        <v>0.1</v>
      </c>
      <c r="D42" s="211">
        <f>IF(D15&lt;1,D15,D15/INDEX('Electricity Tariffs and Consump'!$C$4:$I$35,MATCH('Electricity Tax Rates'!$A15,'Electricity Tariffs and Consump'!$B$4:$B$35,0),MATCH('Electricity Tax Rates'!D$2,'Electricity Tariffs and Consump'!$C$3:$I$3,0)))</f>
        <v>0.1</v>
      </c>
      <c r="E42" s="211">
        <f>IF(E15&lt;1,E15,E15/INDEX('Electricity Tariffs and Consump'!$C$4:$I$35,MATCH('Electricity Tax Rates'!$A15,'Electricity Tariffs and Consump'!$B$4:$B$35,0),MATCH("Industry",'Electricity Tariffs and Consump'!$C$3:$I$3,0)))</f>
        <v>0.1</v>
      </c>
      <c r="F42" s="211">
        <f>IF(F15&lt;1,F15,F15/INDEX('Electricity Tariffs and Consump'!$C$4:$I$35,MATCH('Electricity Tax Rates'!$A15,'Electricity Tariffs and Consump'!$B$4:$B$35,0),MATCH("Industry",'Electricity Tariffs and Consump'!$C$3:$I$3,0)))</f>
        <v>0.1</v>
      </c>
      <c r="G42" s="211">
        <f>IF(G15&lt;1,G15,G15/INDEX('Electricity Tariffs and Consump'!$C$4:$I$35,MATCH('Electricity Tax Rates'!$A15,'Electricity Tariffs and Consump'!$B$4:$B$35,0),MATCH("Railway",'Electricity Tariffs and Consump'!$C$3:$I$3,0)))</f>
        <v>0</v>
      </c>
    </row>
    <row r="43" spans="1:7" ht="14.65" thickBot="1" x14ac:dyDescent="0.5">
      <c r="A43" s="199" t="s">
        <v>941</v>
      </c>
      <c r="B43" s="211">
        <f>IF(B16&lt;1,B16,B16/INDEX('Electricity Tariffs and Consump'!$C$4:$I$35,MATCH('Electricity Tax Rates'!$A16,'Electricity Tariffs and Consump'!$B$4:$B$35,0),MATCH('Electricity Tax Rates'!B$2,'Electricity Tariffs and Consump'!$C$3:$I$3,0)))</f>
        <v>0.12</v>
      </c>
      <c r="C43" s="211">
        <f>IF(C16&lt;1,C16,C16/INDEX('Electricity Tariffs and Consump'!$C$4:$I$35,MATCH('Electricity Tax Rates'!$A16,'Electricity Tariffs and Consump'!$B$4:$B$35,0),MATCH('Electricity Tax Rates'!C$2,'Electricity Tariffs and Consump'!$C$3:$I$3,0)))</f>
        <v>0.12</v>
      </c>
      <c r="D43" s="211">
        <f>IF(D16&lt;1,D16,D16/INDEX('Electricity Tariffs and Consump'!$C$4:$I$35,MATCH('Electricity Tax Rates'!$A16,'Electricity Tariffs and Consump'!$B$4:$B$35,0),MATCH('Electricity Tax Rates'!D$2,'Electricity Tariffs and Consump'!$C$3:$I$3,0)))</f>
        <v>0</v>
      </c>
      <c r="E43" s="211">
        <f>IF(E16&lt;1,E16,E16/INDEX('Electricity Tariffs and Consump'!$C$4:$I$35,MATCH('Electricity Tax Rates'!$A16,'Electricity Tariffs and Consump'!$B$4:$B$35,0),MATCH("Industry",'Electricity Tariffs and Consump'!$C$3:$I$3,0)))</f>
        <v>0.09</v>
      </c>
      <c r="F43" s="211">
        <f>IF(F16&lt;1,F16,F16/INDEX('Electricity Tariffs and Consump'!$C$4:$I$35,MATCH('Electricity Tax Rates'!$A16,'Electricity Tariffs and Consump'!$B$4:$B$35,0),MATCH("Industry",'Electricity Tariffs and Consump'!$C$3:$I$3,0)))</f>
        <v>0.15</v>
      </c>
      <c r="G43" s="211">
        <f>IF(G16&lt;1,G16,G16/INDEX('Electricity Tariffs and Consump'!$C$4:$I$35,MATCH('Electricity Tax Rates'!$A16,'Electricity Tariffs and Consump'!$B$4:$B$35,0),MATCH("Railway",'Electricity Tariffs and Consump'!$C$3:$I$3,0)))</f>
        <v>0</v>
      </c>
    </row>
    <row r="44" spans="1:7" ht="14.65" thickBot="1" x14ac:dyDescent="0.5">
      <c r="A44" s="199" t="s">
        <v>584</v>
      </c>
      <c r="B44" s="211">
        <f>IF(B17&lt;1,B17,B17/INDEX('Electricity Tariffs and Consump'!$C$4:$I$35,MATCH('Electricity Tax Rates'!$A17,'Electricity Tariffs and Consump'!$B$4:$B$35,0),MATCH('Electricity Tax Rates'!B$2,'Electricity Tariffs and Consump'!$C$3:$I$3,0)))</f>
        <v>0.15</v>
      </c>
      <c r="C44" s="211">
        <f>IF(C17&lt;1,C17,C17/INDEX('Electricity Tariffs and Consump'!$C$4:$I$35,MATCH('Electricity Tax Rates'!$A17,'Electricity Tariffs and Consump'!$B$4:$B$35,0),MATCH('Electricity Tax Rates'!C$2,'Electricity Tariffs and Consump'!$C$3:$I$3,0)))</f>
        <v>0.17</v>
      </c>
      <c r="D44" s="211">
        <f>IF(D17&lt;1,D17,D17/INDEX('Electricity Tariffs and Consump'!$C$4:$I$35,MATCH('Electricity Tax Rates'!$A17,'Electricity Tariffs and Consump'!$B$4:$B$35,0),MATCH('Electricity Tax Rates'!D$2,'Electricity Tariffs and Consump'!$C$3:$I$3,0)))</f>
        <v>0</v>
      </c>
      <c r="E44" s="211">
        <f>IF(E17&lt;1,E17,E17/INDEX('Electricity Tariffs and Consump'!$C$4:$I$35,MATCH('Electricity Tax Rates'!$A17,'Electricity Tariffs and Consump'!$B$4:$B$35,0),MATCH("Industry",'Electricity Tariffs and Consump'!$C$3:$I$3,0)))</f>
        <v>0.09</v>
      </c>
      <c r="F44" s="211">
        <f>IF(F17&lt;1,F17,F17/INDEX('Electricity Tariffs and Consump'!$C$4:$I$35,MATCH('Electricity Tax Rates'!$A17,'Electricity Tariffs and Consump'!$B$4:$B$35,0),MATCH("Industry",'Electricity Tariffs and Consump'!$C$3:$I$3,0)))</f>
        <v>0.09</v>
      </c>
      <c r="G44" s="211">
        <f>IF(G17&lt;1,G17,G17/INDEX('Electricity Tariffs and Consump'!$C$4:$I$35,MATCH('Electricity Tax Rates'!$A17,'Electricity Tariffs and Consump'!$B$4:$B$35,0),MATCH("Railway",'Electricity Tariffs and Consump'!$C$3:$I$3,0)))</f>
        <v>0</v>
      </c>
    </row>
    <row r="45" spans="1:7" ht="14.65" thickBot="1" x14ac:dyDescent="0.5">
      <c r="A45" s="199" t="s">
        <v>585</v>
      </c>
      <c r="B45" s="211">
        <f>IF(B18&lt;1,B18,B18/INDEX('Electricity Tariffs and Consump'!$C$4:$I$35,MATCH('Electricity Tax Rates'!$A18,'Electricity Tariffs and Consump'!$B$4:$B$35,0),MATCH('Electricity Tax Rates'!B$2,'Electricity Tariffs and Consump'!$C$3:$I$3,0)))</f>
        <v>0.1</v>
      </c>
      <c r="C45" s="211">
        <f>IF(C18&lt;1,C18,C18/INDEX('Electricity Tariffs and Consump'!$C$4:$I$35,MATCH('Electricity Tax Rates'!$A18,'Electricity Tariffs and Consump'!$B$4:$B$35,0),MATCH('Electricity Tax Rates'!C$2,'Electricity Tariffs and Consump'!$C$3:$I$3,0)))</f>
        <v>0.1</v>
      </c>
      <c r="D45" s="211">
        <f>IF(D18&lt;1,D18,D18/INDEX('Electricity Tariffs and Consump'!$C$4:$I$35,MATCH('Electricity Tax Rates'!$A18,'Electricity Tariffs and Consump'!$B$4:$B$35,0),MATCH('Electricity Tax Rates'!D$2,'Electricity Tariffs and Consump'!$C$3:$I$3,0)))</f>
        <v>0.1</v>
      </c>
      <c r="E45" s="211">
        <f>IF(E18&lt;1,E18,E18/INDEX('Electricity Tariffs and Consump'!$C$4:$I$35,MATCH('Electricity Tax Rates'!$A18,'Electricity Tariffs and Consump'!$B$4:$B$35,0),MATCH("Industry",'Electricity Tariffs and Consump'!$C$3:$I$3,0)))</f>
        <v>0.1</v>
      </c>
      <c r="F45" s="211">
        <f>IF(F18&lt;1,F18,F18/INDEX('Electricity Tariffs and Consump'!$C$4:$I$35,MATCH('Electricity Tax Rates'!$A18,'Electricity Tariffs and Consump'!$B$4:$B$35,0),MATCH("Industry",'Electricity Tariffs and Consump'!$C$3:$I$3,0)))</f>
        <v>0.1</v>
      </c>
      <c r="G45" s="211">
        <f>IF(G18&lt;1,G18,G18/INDEX('Electricity Tariffs and Consump'!$C$4:$I$35,MATCH('Electricity Tax Rates'!$A18,'Electricity Tariffs and Consump'!$B$4:$B$35,0),MATCH("Railway",'Electricity Tariffs and Consump'!$C$3:$I$3,0)))</f>
        <v>0</v>
      </c>
    </row>
    <row r="46" spans="1:7" ht="14.65" thickBot="1" x14ac:dyDescent="0.5">
      <c r="A46" s="199" t="s">
        <v>586</v>
      </c>
      <c r="B46" s="211">
        <f>IF(B19&lt;1,B19,B19/INDEX('Electricity Tariffs and Consump'!$C$4:$I$35,MATCH('Electricity Tax Rates'!$A19,'Electricity Tariffs and Consump'!$B$4:$B$35,0),MATCH('Electricity Tax Rates'!B$2,'Electricity Tariffs and Consump'!$C$3:$I$3,0)))</f>
        <v>1.8560451390177809E-2</v>
      </c>
      <c r="C46" s="211">
        <f>IF(C19&lt;1,C19,C19/INDEX('Electricity Tariffs and Consump'!$C$4:$I$35,MATCH('Electricity Tax Rates'!$A19,'Electricity Tariffs and Consump'!$B$4:$B$35,0),MATCH('Electricity Tax Rates'!C$2,'Electricity Tariffs and Consump'!$C$3:$I$3,0)))</f>
        <v>1.1346444780635402E-2</v>
      </c>
      <c r="D46" s="211">
        <f>IF(D19&lt;1,D19,D19/INDEX('Electricity Tariffs and Consump'!$C$4:$I$35,MATCH('Electricity Tax Rates'!$A19,'Electricity Tariffs and Consump'!$B$4:$B$35,0),MATCH('Electricity Tax Rates'!D$2,'Electricity Tariffs and Consump'!$C$3:$I$3,0)))</f>
        <v>3.6304229442730075E-2</v>
      </c>
      <c r="E46" s="211">
        <f>IF(E19&lt;1,E19,E19/INDEX('Electricity Tariffs and Consump'!$C$4:$I$35,MATCH('Electricity Tax Rates'!$A19,'Electricity Tariffs and Consump'!$B$4:$B$35,0),MATCH("Industry",'Electricity Tariffs and Consump'!$C$3:$I$3,0)))</f>
        <v>0.02</v>
      </c>
      <c r="F46" s="211">
        <f>IF(F19&lt;1,F19,F19/INDEX('Electricity Tariffs and Consump'!$C$4:$I$35,MATCH('Electricity Tax Rates'!$A19,'Electricity Tariffs and Consump'!$B$4:$B$35,0),MATCH("Industry",'Electricity Tariffs and Consump'!$C$3:$I$3,0)))</f>
        <v>0.02</v>
      </c>
      <c r="G46" s="211">
        <f>IF(G19&lt;1,G19,G19/INDEX('Electricity Tariffs and Consump'!$C$4:$I$35,MATCH('Electricity Tax Rates'!$A19,'Electricity Tariffs and Consump'!$B$4:$B$35,0),MATCH("Railway",'Electricity Tariffs and Consump'!$C$3:$I$3,0)))</f>
        <v>0</v>
      </c>
    </row>
    <row r="47" spans="1:7" ht="14.65" thickBot="1" x14ac:dyDescent="0.5">
      <c r="A47" s="199" t="s">
        <v>942</v>
      </c>
      <c r="B47" s="211">
        <f>IF(B20&lt;1,B20,B20/INDEX('Electricity Tariffs and Consump'!$C$4:$I$35,MATCH('Electricity Tax Rates'!$A20,'Electricity Tariffs and Consump'!$B$4:$B$35,0),MATCH('Electricity Tax Rates'!B$2,'Electricity Tariffs and Consump'!$C$3:$I$3,0)))</f>
        <v>0.04</v>
      </c>
      <c r="C47" s="211">
        <f>IF(C20&lt;1,C20,C20/INDEX('Electricity Tariffs and Consump'!$C$4:$I$35,MATCH('Electricity Tax Rates'!$A20,'Electricity Tariffs and Consump'!$B$4:$B$35,0),MATCH('Electricity Tax Rates'!C$2,'Electricity Tariffs and Consump'!$C$3:$I$3,0)))</f>
        <v>0.04</v>
      </c>
      <c r="D47" s="211">
        <f>IF(D20&lt;1,D20,D20/INDEX('Electricity Tariffs and Consump'!$C$4:$I$35,MATCH('Electricity Tax Rates'!$A20,'Electricity Tariffs and Consump'!$B$4:$B$35,0),MATCH('Electricity Tax Rates'!D$2,'Electricity Tariffs and Consump'!$C$3:$I$3,0)))</f>
        <v>0.02</v>
      </c>
      <c r="E47" s="211">
        <f>IF(E20&lt;1,E20,E20/INDEX('Electricity Tariffs and Consump'!$C$4:$I$35,MATCH('Electricity Tax Rates'!$A20,'Electricity Tariffs and Consump'!$B$4:$B$35,0),MATCH("Industry",'Electricity Tariffs and Consump'!$C$3:$I$3,0)))</f>
        <v>0.04</v>
      </c>
      <c r="F47" s="211">
        <f>IF(F20&lt;1,F20,F20/INDEX('Electricity Tariffs and Consump'!$C$4:$I$35,MATCH('Electricity Tax Rates'!$A20,'Electricity Tariffs and Consump'!$B$4:$B$35,0),MATCH("Industry",'Electricity Tariffs and Consump'!$C$3:$I$3,0)))</f>
        <v>7.0000000000000007E-2</v>
      </c>
      <c r="G47" s="211">
        <f>IF(G20&lt;1,G20,G20/INDEX('Electricity Tariffs and Consump'!$C$4:$I$35,MATCH('Electricity Tax Rates'!$A20,'Electricity Tariffs and Consump'!$B$4:$B$35,0),MATCH("Railway",'Electricity Tariffs and Consump'!$C$3:$I$3,0)))</f>
        <v>0</v>
      </c>
    </row>
    <row r="48" spans="1:7" ht="14.65" thickBot="1" x14ac:dyDescent="0.5">
      <c r="A48" s="199" t="s">
        <v>591</v>
      </c>
      <c r="B48" s="211">
        <f>IF(B21&lt;1,B21,B21/INDEX('Electricity Tariffs and Consump'!$C$4:$I$35,MATCH('Electricity Tax Rates'!$A21,'Electricity Tariffs and Consump'!$B$4:$B$35,0),MATCH('Electricity Tax Rates'!B$2,'Electricity Tariffs and Consump'!$C$3:$I$3,0)))</f>
        <v>0.13</v>
      </c>
      <c r="C48" s="211">
        <f>IF(C21&lt;1,C21,C21/INDEX('Electricity Tariffs and Consump'!$C$4:$I$35,MATCH('Electricity Tax Rates'!$A21,'Electricity Tariffs and Consump'!$B$4:$B$35,0),MATCH('Electricity Tax Rates'!C$2,'Electricity Tariffs and Consump'!$C$3:$I$3,0)))</f>
        <v>0.13</v>
      </c>
      <c r="D48" s="211">
        <f>IF(D21&lt;1,D21,D21/INDEX('Electricity Tariffs and Consump'!$C$4:$I$35,MATCH('Electricity Tax Rates'!$A21,'Electricity Tariffs and Consump'!$B$4:$B$35,0),MATCH('Electricity Tax Rates'!D$2,'Electricity Tariffs and Consump'!$C$3:$I$3,0)))</f>
        <v>0</v>
      </c>
      <c r="E48" s="211">
        <f>IF(E21&lt;1,E21,E21/INDEX('Electricity Tariffs and Consump'!$C$4:$I$35,MATCH('Electricity Tax Rates'!$A21,'Electricity Tariffs and Consump'!$B$4:$B$35,0),MATCH("Industry",'Electricity Tariffs and Consump'!$C$3:$I$3,0)))</f>
        <v>0.13</v>
      </c>
      <c r="F48" s="211">
        <f>IF(F21&lt;1,F21,F21/INDEX('Electricity Tariffs and Consump'!$C$4:$I$35,MATCH('Electricity Tax Rates'!$A21,'Electricity Tariffs and Consump'!$B$4:$B$35,0),MATCH("Industry",'Electricity Tariffs and Consump'!$C$3:$I$3,0)))</f>
        <v>0.13</v>
      </c>
      <c r="G48" s="211">
        <f>IF(G21&lt;1,G21,G21/INDEX('Electricity Tariffs and Consump'!$C$4:$I$35,MATCH('Electricity Tax Rates'!$A21,'Electricity Tariffs and Consump'!$B$4:$B$35,0),MATCH("Railway",'Electricity Tariffs and Consump'!$C$3:$I$3,0)))</f>
        <v>0.13</v>
      </c>
    </row>
    <row r="49" spans="1:7" ht="14.65" thickBot="1" x14ac:dyDescent="0.5">
      <c r="A49" s="199" t="s">
        <v>592</v>
      </c>
      <c r="B49" s="211">
        <f>IF(B22&lt;1,B22,B22/INDEX('Electricity Tariffs and Consump'!$C$4:$I$35,MATCH('Electricity Tax Rates'!$A22,'Electricity Tariffs and Consump'!$B$4:$B$35,0),MATCH('Electricity Tax Rates'!B$2,'Electricity Tariffs and Consump'!$C$3:$I$3,0)))</f>
        <v>0.11056137538350977</v>
      </c>
      <c r="C49" s="211">
        <f>IF(C22&lt;1,C22,C22/INDEX('Electricity Tariffs and Consump'!$C$4:$I$35,MATCH('Electricity Tax Rates'!$A22,'Electricity Tariffs and Consump'!$B$4:$B$35,0),MATCH('Electricity Tax Rates'!C$2,'Electricity Tariffs and Consump'!$C$3:$I$3,0)))</f>
        <v>7.4944260206471436E-2</v>
      </c>
      <c r="D49" s="211">
        <f>IF(D22&lt;1,D22,D22/INDEX('Electricity Tariffs and Consump'!$C$4:$I$35,MATCH('Electricity Tax Rates'!$A22,'Electricity Tariffs and Consump'!$B$4:$B$35,0),MATCH('Electricity Tax Rates'!D$2,'Electricity Tariffs and Consump'!$C$3:$I$3,0)))</f>
        <v>3.1466331025802388E-2</v>
      </c>
      <c r="E49" s="211">
        <f>IF(E22&lt;1,E22,E22/INDEX('Electricity Tariffs and Consump'!$C$4:$I$35,MATCH('Electricity Tax Rates'!$A22,'Electricity Tariffs and Consump'!$B$4:$B$35,0),MATCH("Industry",'Electricity Tariffs and Consump'!$C$3:$I$3,0)))</f>
        <v>9.6288093977179717E-2</v>
      </c>
      <c r="F49" s="211">
        <f>IF(F22&lt;1,F22,F22/INDEX('Electricity Tariffs and Consump'!$C$4:$I$35,MATCH('Electricity Tax Rates'!$A22,'Electricity Tariffs and Consump'!$B$4:$B$35,0),MATCH("Industry",'Electricity Tariffs and Consump'!$C$3:$I$3,0)))</f>
        <v>9.6288093977179717E-2</v>
      </c>
      <c r="G49" s="211">
        <f>IF(G22&lt;1,G22,G22/INDEX('Electricity Tariffs and Consump'!$C$4:$I$35,MATCH('Electricity Tax Rates'!$A22,'Electricity Tariffs and Consump'!$B$4:$B$35,0),MATCH("Railway",'Electricity Tariffs and Consump'!$C$3:$I$3,0)))</f>
        <v>0</v>
      </c>
    </row>
    <row r="50" spans="1:7" ht="14.65" thickBot="1" x14ac:dyDescent="0.5">
      <c r="A50" s="199" t="s">
        <v>626</v>
      </c>
      <c r="B50" s="211">
        <f>IF(B23&lt;1,B23,B23/INDEX('Electricity Tariffs and Consump'!$C$4:$I$35,MATCH('Electricity Tax Rates'!$A23,'Electricity Tariffs and Consump'!$B$4:$B$35,0),MATCH('Electricity Tax Rates'!B$2,'Electricity Tariffs and Consump'!$C$3:$I$3,0)))</f>
        <v>0</v>
      </c>
      <c r="C50" s="211">
        <f>IF(C23&lt;1,C23,C23/INDEX('Electricity Tariffs and Consump'!$C$4:$I$35,MATCH('Electricity Tax Rates'!$A23,'Electricity Tariffs and Consump'!$B$4:$B$35,0),MATCH('Electricity Tax Rates'!C$2,'Electricity Tariffs and Consump'!$C$3:$I$3,0)))</f>
        <v>0.05</v>
      </c>
      <c r="D50" s="211">
        <f>IF(D23&lt;1,D23,D23/INDEX('Electricity Tariffs and Consump'!$C$4:$I$35,MATCH('Electricity Tax Rates'!$A23,'Electricity Tariffs and Consump'!$B$4:$B$35,0),MATCH('Electricity Tax Rates'!D$2,'Electricity Tariffs and Consump'!$C$3:$I$3,0)))</f>
        <v>0</v>
      </c>
      <c r="E50" s="211">
        <f>IF(E23&lt;1,E23,E23/INDEX('Electricity Tariffs and Consump'!$C$4:$I$35,MATCH('Electricity Tax Rates'!$A23,'Electricity Tariffs and Consump'!$B$4:$B$35,0),MATCH("Industry",'Electricity Tariffs and Consump'!$C$3:$I$3,0)))</f>
        <v>0.05</v>
      </c>
      <c r="F50" s="211">
        <f>IF(F23&lt;1,F23,F23/INDEX('Electricity Tariffs and Consump'!$C$4:$I$35,MATCH('Electricity Tax Rates'!$A23,'Electricity Tariffs and Consump'!$B$4:$B$35,0),MATCH("Industry",'Electricity Tariffs and Consump'!$C$3:$I$3,0)))</f>
        <v>0.05</v>
      </c>
      <c r="G50" s="211">
        <f>IF(G23&lt;1,G23,G23/INDEX('Electricity Tariffs and Consump'!$C$4:$I$35,MATCH('Electricity Tax Rates'!$A23,'Electricity Tariffs and Consump'!$B$4:$B$35,0),MATCH("Railway",'Electricity Tariffs and Consump'!$C$3:$I$3,0)))</f>
        <v>0</v>
      </c>
    </row>
    <row r="51" spans="1:7" ht="14.65" thickBot="1" x14ac:dyDescent="0.5">
      <c r="A51" s="199" t="s">
        <v>598</v>
      </c>
      <c r="B51" s="211">
        <f>IF(B24&lt;1,B24,B24/INDEX('Electricity Tariffs and Consump'!$C$4:$I$35,MATCH('Electricity Tax Rates'!$A24,'Electricity Tariffs and Consump'!$B$4:$B$35,0),MATCH('Electricity Tax Rates'!B$2,'Electricity Tariffs and Consump'!$C$3:$I$3,0)))</f>
        <v>6.210151527697276E-2</v>
      </c>
      <c r="C51" s="211">
        <f>IF(C24&lt;1,C24,C24/INDEX('Electricity Tariffs and Consump'!$C$4:$I$35,MATCH('Electricity Tax Rates'!$A24,'Electricity Tariffs and Consump'!$B$4:$B$35,0),MATCH('Electricity Tax Rates'!C$2,'Electricity Tariffs and Consump'!$C$3:$I$3,0)))</f>
        <v>3.6095870632399656E-2</v>
      </c>
      <c r="D51" s="211">
        <f>IF(D24&lt;1,D24,D24/INDEX('Electricity Tariffs and Consump'!$C$4:$I$35,MATCH('Electricity Tax Rates'!$A24,'Electricity Tariffs and Consump'!$B$4:$B$35,0),MATCH('Electricity Tax Rates'!D$2,'Electricity Tariffs and Consump'!$C$3:$I$3,0)))</f>
        <v>9.2233905183545475E-2</v>
      </c>
      <c r="E51" s="211">
        <f>IF(E24&lt;1,E24,E24/INDEX('Electricity Tariffs and Consump'!$C$4:$I$35,MATCH('Electricity Tax Rates'!$A24,'Electricity Tariffs and Consump'!$B$4:$B$35,0),MATCH("Industry",'Electricity Tariffs and Consump'!$C$3:$I$3,0)))</f>
        <v>4.8260219101394719E-2</v>
      </c>
      <c r="F51" s="211">
        <f>IF(F24&lt;1,F24,F24/INDEX('Electricity Tariffs and Consump'!$C$4:$I$35,MATCH('Electricity Tax Rates'!$A24,'Electricity Tariffs and Consump'!$B$4:$B$35,0),MATCH("Industry",'Electricity Tariffs and Consump'!$C$3:$I$3,0)))</f>
        <v>6.0325273876743399E-2</v>
      </c>
      <c r="G51" s="211">
        <f>IF(G24&lt;1,G24,G24/INDEX('Electricity Tariffs and Consump'!$C$4:$I$35,MATCH('Electricity Tax Rates'!$A24,'Electricity Tariffs and Consump'!$B$4:$B$35,0),MATCH("Railway",'Electricity Tariffs and Consump'!$C$3:$I$3,0)))</f>
        <v>0</v>
      </c>
    </row>
    <row r="52" spans="1:7" ht="14.65" thickBot="1" x14ac:dyDescent="0.5">
      <c r="A52" s="199" t="s">
        <v>627</v>
      </c>
      <c r="B52" s="211">
        <f>IF(B25&lt;1,B25,B25/INDEX('Electricity Tariffs and Consump'!$C$4:$I$35,MATCH('Electricity Tax Rates'!$A25,'Electricity Tariffs and Consump'!$B$4:$B$35,0),MATCH('Electricity Tax Rates'!B$2,'Electricity Tariffs and Consump'!$C$3:$I$3,0)))</f>
        <v>1.84243496204584E-2</v>
      </c>
      <c r="C52" s="211">
        <f>IF(C25&lt;1,C25,C25/INDEX('Electricity Tariffs and Consump'!$C$4:$I$35,MATCH('Electricity Tax Rates'!$A25,'Electricity Tariffs and Consump'!$B$4:$B$35,0),MATCH('Electricity Tax Rates'!C$2,'Electricity Tariffs and Consump'!$C$3:$I$3,0)))</f>
        <v>1.6971781584485528E-2</v>
      </c>
      <c r="D52" s="211">
        <f>IF(D25&lt;1,D25,D25/INDEX('Electricity Tariffs and Consump'!$C$4:$I$35,MATCH('Electricity Tax Rates'!$A25,'Electricity Tariffs and Consump'!$B$4:$B$35,0),MATCH('Electricity Tax Rates'!D$2,'Electricity Tariffs and Consump'!$C$3:$I$3,0)))</f>
        <v>3.8294613224406436E-2</v>
      </c>
      <c r="E52" s="211">
        <f>IF(E25&lt;1,E25,E25/INDEX('Electricity Tariffs and Consump'!$C$4:$I$35,MATCH('Electricity Tax Rates'!$A25,'Electricity Tariffs and Consump'!$B$4:$B$35,0),MATCH("Industry",'Electricity Tariffs and Consump'!$C$3:$I$3,0)))</f>
        <v>1.5112436527766584E-2</v>
      </c>
      <c r="F52" s="211">
        <f>IF(F25&lt;1,F25,F25/INDEX('Electricity Tariffs and Consump'!$C$4:$I$35,MATCH('Electricity Tax Rates'!$A25,'Electricity Tariffs and Consump'!$B$4:$B$35,0),MATCH("Industry",'Electricity Tariffs and Consump'!$C$3:$I$3,0)))</f>
        <v>1.5112436527766584E-2</v>
      </c>
      <c r="G52" s="211">
        <f>IF(G25&lt;1,G25,G25/INDEX('Electricity Tariffs and Consump'!$C$4:$I$35,MATCH('Electricity Tax Rates'!$A25,'Electricity Tariffs and Consump'!$B$4:$B$35,0),MATCH("Railway",'Electricity Tariffs and Consump'!$C$3:$I$3,0)))</f>
        <v>0</v>
      </c>
    </row>
    <row r="53" spans="1:7" ht="14.65" thickBot="1" x14ac:dyDescent="0.5">
      <c r="A53" s="205" t="s">
        <v>943</v>
      </c>
      <c r="B53" s="211">
        <f>IF(B26&lt;1,B26,B26/INDEX('Electricity Tariffs and Consump'!$C$4:$I$35,MATCH('Electricity Tax Rates'!$A26,'Electricity Tariffs and Consump'!$B$4:$B$35,0),MATCH('Electricity Tax Rates'!B$2,'Electricity Tariffs and Consump'!$C$3:$I$3,0)))</f>
        <v>0.1</v>
      </c>
      <c r="C53" s="211">
        <f>IF(C26&lt;1,C26,C26/INDEX('Electricity Tariffs and Consump'!$C$4:$I$35,MATCH('Electricity Tax Rates'!$A26,'Electricity Tariffs and Consump'!$B$4:$B$35,0),MATCH('Electricity Tax Rates'!C$2,'Electricity Tariffs and Consump'!$C$3:$I$3,0)))</f>
        <v>0.125</v>
      </c>
      <c r="D53" s="211">
        <f>IF(D26&lt;1,D26,D26/INDEX('Electricity Tariffs and Consump'!$C$4:$I$35,MATCH('Electricity Tax Rates'!$A26,'Electricity Tariffs and Consump'!$B$4:$B$35,0),MATCH('Electricity Tax Rates'!D$2,'Electricity Tariffs and Consump'!$C$3:$I$3,0)))</f>
        <v>0</v>
      </c>
      <c r="E53" s="211">
        <f>IF(E26&lt;1,E26,E26/INDEX('Electricity Tariffs and Consump'!$C$4:$I$35,MATCH('Electricity Tax Rates'!$A26,'Electricity Tariffs and Consump'!$B$4:$B$35,0),MATCH("Industry",'Electricity Tariffs and Consump'!$C$3:$I$3,0)))</f>
        <v>7.4999999999999997E-2</v>
      </c>
      <c r="F53" s="211">
        <f>IF(F26&lt;1,F26,F26/INDEX('Electricity Tariffs and Consump'!$C$4:$I$35,MATCH('Electricity Tax Rates'!$A26,'Electricity Tariffs and Consump'!$B$4:$B$35,0),MATCH("Industry",'Electricity Tariffs and Consump'!$C$3:$I$3,0)))</f>
        <v>0.15</v>
      </c>
      <c r="G53" s="211">
        <f>IF(G26&lt;1,G26,G26/INDEX('Electricity Tariffs and Consump'!$C$4:$I$35,MATCH('Electricity Tax Rates'!$A26,'Electricity Tariffs and Consump'!$B$4:$B$35,0),MATCH("Railway",'Electricity Tariffs and Consump'!$C$3:$I$3,0)))</f>
        <v>0</v>
      </c>
    </row>
    <row r="55" spans="1:7" x14ac:dyDescent="0.45">
      <c r="A55" s="30" t="s">
        <v>946</v>
      </c>
      <c r="B55" s="30"/>
      <c r="C55" s="30"/>
      <c r="D55" s="30"/>
      <c r="E55" s="30"/>
      <c r="F55" s="30"/>
      <c r="G55" s="30"/>
    </row>
    <row r="56" spans="1:7" ht="14.65" thickBot="1" x14ac:dyDescent="0.5">
      <c r="A56" s="196" t="s">
        <v>934</v>
      </c>
      <c r="B56" s="197" t="s">
        <v>494</v>
      </c>
      <c r="C56" s="197" t="s">
        <v>495</v>
      </c>
      <c r="D56" s="197" t="s">
        <v>935</v>
      </c>
      <c r="E56" s="197" t="s">
        <v>936</v>
      </c>
      <c r="F56" s="197" t="s">
        <v>937</v>
      </c>
      <c r="G56" s="197" t="s">
        <v>938</v>
      </c>
    </row>
    <row r="57" spans="1:7" ht="14.65" thickBot="1" x14ac:dyDescent="0.5">
      <c r="A57" s="199" t="s">
        <v>625</v>
      </c>
      <c r="B57" s="212">
        <f>IFERROR(INDEX('Electricity Tariffs and Consump'!$C$44:$J$75,MATCH('Electricity Tax Rates'!$A57,'Electricity Tariffs and Consump'!$B$44:$B$75,0),MATCH('Electricity Tax Rates'!B$56,'Electricity Tariffs and Consump'!$C$43:$J$43,0)),"")</f>
        <v>15369.4</v>
      </c>
      <c r="C57" s="212">
        <f>IFERROR(INDEX('Electricity Tariffs and Consump'!$C$44:$J$75,MATCH('Electricity Tax Rates'!$A57,'Electricity Tariffs and Consump'!$B$44:$B$75,0),MATCH('Electricity Tax Rates'!C$56,'Electricity Tariffs and Consump'!$C$43:$J$43,0)),"")</f>
        <v>4126</v>
      </c>
      <c r="D57" s="212">
        <f>IFERROR(INDEX('Electricity Tariffs and Consump'!$C$44:$J$75,MATCH('Electricity Tax Rates'!$A57,'Electricity Tariffs and Consump'!$B$44:$B$75,0),MATCH('Electricity Tax Rates'!D$56,'Electricity Tariffs and Consump'!$C$43:$J$43,0)),"")</f>
        <v>20191</v>
      </c>
      <c r="E57" s="212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F57" s="212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G57" s="212">
        <f>IFERROR(INDEX('Electricity Tariffs and Consump'!$C$44:$J$75,MATCH('Electricity Tax Rates'!$A57,'Electricity Tariffs and Consump'!$B$44:$B$75,0),MATCH('Electricity Tax Rates'!G$56,'Electricity Tariffs and Consump'!$C$43:$J$43,0)),"")</f>
        <v>1713</v>
      </c>
    </row>
    <row r="58" spans="1:7" ht="14.65" thickBot="1" x14ac:dyDescent="0.5">
      <c r="A58" s="199" t="s">
        <v>567</v>
      </c>
      <c r="B58" s="212">
        <f>IFERROR(INDEX('Electricity Tariffs and Consump'!$C$44:$J$75,MATCH('Electricity Tax Rates'!$A58,'Electricity Tariffs and Consump'!$B$44:$B$75,0),MATCH('Electricity Tax Rates'!B$56,'Electricity Tariffs and Consump'!$C$43:$J$43,0)),"")</f>
        <v>1487.3</v>
      </c>
      <c r="C58" s="212">
        <f>IFERROR(INDEX('Electricity Tariffs and Consump'!$C$44:$J$75,MATCH('Electricity Tax Rates'!$A58,'Electricity Tariffs and Consump'!$B$44:$B$75,0),MATCH('Electricity Tax Rates'!C$56,'Electricity Tariffs and Consump'!$C$43:$J$43,0)),"")</f>
        <v>621.9</v>
      </c>
      <c r="D58" s="212">
        <f>IFERROR(INDEX('Electricity Tariffs and Consump'!$C$44:$J$75,MATCH('Electricity Tax Rates'!$A58,'Electricity Tariffs and Consump'!$B$44:$B$75,0),MATCH('Electricity Tax Rates'!D$56,'Electricity Tariffs and Consump'!$C$43:$J$43,0)),"")</f>
        <v>32</v>
      </c>
      <c r="E58" s="212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F58" s="212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G58" s="212">
        <f>IFERROR(INDEX('Electricity Tariffs and Consump'!$C$44:$J$75,MATCH('Electricity Tax Rates'!$A58,'Electricity Tariffs and Consump'!$B$44:$B$75,0),MATCH('Electricity Tax Rates'!G$56,'Electricity Tariffs and Consump'!$C$43:$J$43,0)),"")</f>
        <v>0</v>
      </c>
    </row>
    <row r="59" spans="1:7" ht="14.65" thickBot="1" x14ac:dyDescent="0.5">
      <c r="A59" s="199" t="s">
        <v>568</v>
      </c>
      <c r="B59" s="212">
        <f>IFERROR(INDEX('Electricity Tariffs and Consump'!$C$44:$J$75,MATCH('Electricity Tax Rates'!$A59,'Electricity Tariffs and Consump'!$B$44:$B$75,0),MATCH('Electricity Tax Rates'!B$56,'Electricity Tariffs and Consump'!$C$43:$J$43,0)),"")</f>
        <v>2368.1999999999998</v>
      </c>
      <c r="C59" s="212">
        <f>IFERROR(INDEX('Electricity Tariffs and Consump'!$C$44:$J$75,MATCH('Electricity Tax Rates'!$A59,'Electricity Tariffs and Consump'!$B$44:$B$75,0),MATCH('Electricity Tax Rates'!C$56,'Electricity Tariffs and Consump'!$C$43:$J$43,0)),"")</f>
        <v>520.70000000000005</v>
      </c>
      <c r="D59" s="212">
        <f>IFERROR(INDEX('Electricity Tariffs and Consump'!$C$44:$J$75,MATCH('Electricity Tax Rates'!$A59,'Electricity Tariffs and Consump'!$B$44:$B$75,0),MATCH('Electricity Tax Rates'!D$56,'Electricity Tariffs and Consump'!$C$43:$J$43,0)),"")</f>
        <v>363</v>
      </c>
      <c r="E59" s="212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F59" s="212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G59" s="212">
        <f>IFERROR(INDEX('Electricity Tariffs and Consump'!$C$44:$J$75,MATCH('Electricity Tax Rates'!$A59,'Electricity Tariffs and Consump'!$B$44:$B$75,0),MATCH('Electricity Tax Rates'!G$56,'Electricity Tariffs and Consump'!$C$43:$J$43,0)),"")</f>
        <v>537.4</v>
      </c>
    </row>
    <row r="60" spans="1:7" ht="14.65" thickBot="1" x14ac:dyDescent="0.5">
      <c r="A60" s="199" t="s">
        <v>569</v>
      </c>
      <c r="B60" s="212">
        <v>0</v>
      </c>
      <c r="C60" s="212">
        <v>0</v>
      </c>
      <c r="D60" s="212">
        <v>0</v>
      </c>
      <c r="E60" s="212">
        <v>0</v>
      </c>
      <c r="F60" s="212">
        <v>0</v>
      </c>
      <c r="G60" s="212">
        <v>0</v>
      </c>
    </row>
    <row r="61" spans="1:7" ht="14.65" thickBot="1" x14ac:dyDescent="0.5">
      <c r="A61" s="199" t="s">
        <v>573</v>
      </c>
      <c r="B61" s="212">
        <f>IFERROR(INDEX('Electricity Tariffs and Consump'!$C$44:$J$75,MATCH('Electricity Tax Rates'!$A61,'Electricity Tariffs and Consump'!$B$44:$B$75,0),MATCH('Electricity Tax Rates'!B$56,'Electricity Tariffs and Consump'!$C$43:$J$43,0)),"")</f>
        <v>2893</v>
      </c>
      <c r="C61" s="212">
        <f>IFERROR(INDEX('Electricity Tariffs and Consump'!$C$44:$J$75,MATCH('Electricity Tax Rates'!$A61,'Electricity Tariffs and Consump'!$B$44:$B$75,0),MATCH('Electricity Tax Rates'!C$56,'Electricity Tariffs and Consump'!$C$43:$J$43,0)),"")</f>
        <v>1227</v>
      </c>
      <c r="D61" s="212">
        <f>IFERROR(INDEX('Electricity Tariffs and Consump'!$C$44:$J$75,MATCH('Electricity Tax Rates'!$A61,'Electricity Tariffs and Consump'!$B$44:$B$75,0),MATCH('Electricity Tax Rates'!D$56,'Electricity Tariffs and Consump'!$C$43:$J$43,0)),"")</f>
        <v>17</v>
      </c>
      <c r="E61" s="212">
        <f>IFERROR(INDEX('Electricity Tariffs and Consump'!$C$44:$J$75,MATCH('Electricity Tax Rates'!$A61,'Electricity Tariffs and Consump'!$B$44:$B$75,0),MATCH("industry",'Electricity Tariffs and Consump'!$C$43:$J$43,0))/2,"")</f>
        <v>1007</v>
      </c>
      <c r="F61" s="212">
        <f>IFERROR(INDEX('Electricity Tariffs and Consump'!$C$44:$J$75,MATCH('Electricity Tax Rates'!$A61,'Electricity Tariffs and Consump'!$B$44:$B$75,0),MATCH("industry",'Electricity Tariffs and Consump'!$C$43:$J$43,0))/2,"")</f>
        <v>1007</v>
      </c>
      <c r="G61" s="212">
        <f>IFERROR(INDEX('Electricity Tariffs and Consump'!$C$44:$J$75,MATCH('Electricity Tax Rates'!$A61,'Electricity Tariffs and Consump'!$B$44:$B$75,0),MATCH('Electricity Tax Rates'!G$56,'Electricity Tariffs and Consump'!$C$43:$J$43,0)),"")</f>
        <v>57</v>
      </c>
    </row>
    <row r="62" spans="1:7" ht="14.65" thickBot="1" x14ac:dyDescent="0.5">
      <c r="A62" s="199" t="s">
        <v>574</v>
      </c>
      <c r="B62" s="212">
        <f>IFERROR(INDEX('Electricity Tariffs and Consump'!$C$44:$J$75,MATCH('Electricity Tax Rates'!$A62,'Electricity Tariffs and Consump'!$B$44:$B$75,0),MATCH('Electricity Tax Rates'!B$56,'Electricity Tariffs and Consump'!$C$43:$J$43,0)),"")</f>
        <v>708</v>
      </c>
      <c r="C62" s="212">
        <f>IFERROR(INDEX('Electricity Tariffs and Consump'!$C$44:$J$75,MATCH('Electricity Tax Rates'!$A62,'Electricity Tariffs and Consump'!$B$44:$B$75,0),MATCH('Electricity Tax Rates'!C$56,'Electricity Tariffs and Consump'!$C$43:$J$43,0)),"")</f>
        <v>461</v>
      </c>
      <c r="D62" s="212">
        <f>IFERROR(INDEX('Electricity Tariffs and Consump'!$C$44:$J$75,MATCH('Electricity Tax Rates'!$A62,'Electricity Tariffs and Consump'!$B$44:$B$75,0),MATCH('Electricity Tax Rates'!D$56,'Electricity Tariffs and Consump'!$C$43:$J$43,0)),"")</f>
        <v>19</v>
      </c>
      <c r="E62" s="212">
        <f>IFERROR(INDEX('Electricity Tariffs and Consump'!$C$44:$J$75,MATCH('Electricity Tax Rates'!$A62,'Electricity Tariffs and Consump'!$B$44:$B$75,0),MATCH("industry",'Electricity Tariffs and Consump'!$C$43:$J$43,0))/2,"")</f>
        <v>713</v>
      </c>
      <c r="F62" s="212">
        <f>IFERROR(INDEX('Electricity Tariffs and Consump'!$C$44:$J$75,MATCH('Electricity Tax Rates'!$A62,'Electricity Tariffs and Consump'!$B$44:$B$75,0),MATCH("industry",'Electricity Tariffs and Consump'!$C$43:$J$43,0))/2,"")</f>
        <v>713</v>
      </c>
      <c r="G62" s="212">
        <f>IFERROR(INDEX('Electricity Tariffs and Consump'!$C$44:$J$75,MATCH('Electricity Tax Rates'!$A62,'Electricity Tariffs and Consump'!$B$44:$B$75,0),MATCH('Electricity Tax Rates'!G$56,'Electricity Tariffs and Consump'!$C$43:$J$43,0)),"")</f>
        <v>0</v>
      </c>
    </row>
    <row r="63" spans="1:7" ht="14.65" thickBot="1" x14ac:dyDescent="0.5">
      <c r="A63" s="199" t="s">
        <v>575</v>
      </c>
      <c r="B63" s="212">
        <f>IFERROR(INDEX('Electricity Tariffs and Consump'!$C$44:$J$75,MATCH('Electricity Tax Rates'!$A63,'Electricity Tariffs and Consump'!$B$44:$B$75,0),MATCH('Electricity Tax Rates'!B$56,'Electricity Tariffs and Consump'!$C$43:$J$43,0)),"")</f>
        <v>7473</v>
      </c>
      <c r="C63" s="212">
        <f>IFERROR(INDEX('Electricity Tariffs and Consump'!$C$44:$J$75,MATCH('Electricity Tax Rates'!$A63,'Electricity Tariffs and Consump'!$B$44:$B$75,0),MATCH('Electricity Tax Rates'!C$56,'Electricity Tariffs and Consump'!$C$43:$J$43,0)),"")</f>
        <v>1320</v>
      </c>
      <c r="D63" s="212">
        <f>IFERROR(INDEX('Electricity Tariffs and Consump'!$C$44:$J$75,MATCH('Electricity Tax Rates'!$A63,'Electricity Tariffs and Consump'!$B$44:$B$75,0),MATCH('Electricity Tax Rates'!D$56,'Electricity Tariffs and Consump'!$C$43:$J$43,0)),"")</f>
        <v>13947</v>
      </c>
      <c r="E63" s="212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F63" s="212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G63" s="212">
        <f>IFERROR(INDEX('Electricity Tariffs and Consump'!$C$44:$J$75,MATCH('Electricity Tax Rates'!$A63,'Electricity Tariffs and Consump'!$B$44:$B$75,0),MATCH('Electricity Tax Rates'!G$56,'Electricity Tariffs and Consump'!$C$43:$J$43,0)),"")</f>
        <v>697</v>
      </c>
    </row>
    <row r="64" spans="1:7" ht="14.65" thickBot="1" x14ac:dyDescent="0.5">
      <c r="A64" s="199" t="s">
        <v>576</v>
      </c>
      <c r="B64" s="212">
        <f>IFERROR(INDEX('Electricity Tariffs and Consump'!$C$44:$J$75,MATCH('Electricity Tax Rates'!$A64,'Electricity Tariffs and Consump'!$B$44:$B$75,0),MATCH('Electricity Tax Rates'!B$56,'Electricity Tariffs and Consump'!$C$43:$J$43,0)),"")</f>
        <v>5569.3</v>
      </c>
      <c r="C64" s="212">
        <f>IFERROR(INDEX('Electricity Tariffs and Consump'!$C$44:$J$75,MATCH('Electricity Tax Rates'!$A64,'Electricity Tariffs and Consump'!$B$44:$B$75,0),MATCH('Electricity Tax Rates'!C$56,'Electricity Tariffs and Consump'!$C$43:$J$43,0)),"")</f>
        <v>2771.2</v>
      </c>
      <c r="D64" s="212">
        <f>IFERROR(INDEX('Electricity Tariffs and Consump'!$C$44:$J$75,MATCH('Electricity Tax Rates'!$A64,'Electricity Tariffs and Consump'!$B$44:$B$75,0),MATCH('Electricity Tax Rates'!D$56,'Electricity Tariffs and Consump'!$C$43:$J$43,0)),"")</f>
        <v>9259.7999999999993</v>
      </c>
      <c r="E64" s="212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F64" s="212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G64" s="212">
        <f>IFERROR(INDEX('Electricity Tariffs and Consump'!$C$44:$J$75,MATCH('Electricity Tax Rates'!$A64,'Electricity Tariffs and Consump'!$B$44:$B$75,0),MATCH('Electricity Tax Rates'!G$56,'Electricity Tariffs and Consump'!$C$43:$J$43,0)),"")</f>
        <v>551.4</v>
      </c>
    </row>
    <row r="65" spans="1:7" ht="14.65" thickBot="1" x14ac:dyDescent="0.5">
      <c r="A65" s="199" t="s">
        <v>939</v>
      </c>
      <c r="B65" s="212">
        <f>IFERROR(INDEX('Electricity Tariffs and Consump'!$C$44:$J$75,MATCH('Electricity Tax Rates'!$A65,'Electricity Tariffs and Consump'!$B$44:$B$75,0),MATCH('Electricity Tax Rates'!B$56,'Electricity Tariffs and Consump'!$C$43:$J$43,0)),"")</f>
        <v>1407.3</v>
      </c>
      <c r="C65" s="212">
        <f>IFERROR(INDEX('Electricity Tariffs and Consump'!$C$44:$J$75,MATCH('Electricity Tax Rates'!$A65,'Electricity Tariffs and Consump'!$B$44:$B$75,0),MATCH('Electricity Tax Rates'!C$56,'Electricity Tariffs and Consump'!$C$43:$J$43,0)),"")</f>
        <v>387.2</v>
      </c>
      <c r="D65" s="212">
        <f>IFERROR(INDEX('Electricity Tariffs and Consump'!$C$44:$J$75,MATCH('Electricity Tax Rates'!$A65,'Electricity Tariffs and Consump'!$B$44:$B$75,0),MATCH('Electricity Tax Rates'!D$56,'Electricity Tariffs and Consump'!$C$43:$J$43,0)),"")</f>
        <v>36.200000000000003</v>
      </c>
      <c r="E65" s="212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F65" s="212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G65" s="212">
        <f>IFERROR(INDEX('Electricity Tariffs and Consump'!$C$44:$J$75,MATCH('Electricity Tax Rates'!$A65,'Electricity Tariffs and Consump'!$B$44:$B$75,0),MATCH('Electricity Tax Rates'!G$56,'Electricity Tariffs and Consump'!$C$43:$J$43,0)),"")</f>
        <v>0</v>
      </c>
    </row>
    <row r="66" spans="1:7" ht="14.65" thickBot="1" x14ac:dyDescent="0.5">
      <c r="A66" s="199" t="s">
        <v>947</v>
      </c>
      <c r="B66" s="212">
        <f>IFERROR(INDEX('Electricity Tariffs and Consump'!$C$44:$J$75,MATCH('Electricity Tax Rates'!$A66,'Electricity Tariffs and Consump'!$B$44:$B$75,0),MATCH('Electricity Tax Rates'!B$56,'Electricity Tariffs and Consump'!$C$43:$J$43,0)),"")</f>
        <v>1432</v>
      </c>
      <c r="C66" s="212">
        <f>IFERROR(INDEX('Electricity Tariffs and Consump'!$C$44:$J$75,MATCH('Electricity Tax Rates'!$A66,'Electricity Tariffs and Consump'!$B$44:$B$75,0),MATCH('Electricity Tax Rates'!C$56,'Electricity Tariffs and Consump'!$C$43:$J$43,0)),"")</f>
        <v>333.3</v>
      </c>
      <c r="D66" s="212">
        <f>IFERROR(INDEX('Electricity Tariffs and Consump'!$C$44:$J$75,MATCH('Electricity Tax Rates'!$A66,'Electricity Tariffs and Consump'!$B$44:$B$75,0),MATCH('Electricity Tax Rates'!D$56,'Electricity Tariffs and Consump'!$C$43:$J$43,0)),"")</f>
        <v>140.69999999999999</v>
      </c>
      <c r="E66" s="212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F66" s="212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G66" s="212">
        <f>IFERROR(INDEX('Electricity Tariffs and Consump'!$C$44:$J$75,MATCH('Electricity Tax Rates'!$A66,'Electricity Tariffs and Consump'!$B$44:$B$75,0),MATCH('Electricity Tax Rates'!G$56,'Electricity Tariffs and Consump'!$C$43:$J$43,0)),"")</f>
        <v>0</v>
      </c>
    </row>
    <row r="67" spans="1:7" ht="14.65" thickBot="1" x14ac:dyDescent="0.5">
      <c r="A67" s="199" t="s">
        <v>579</v>
      </c>
      <c r="B67" s="212">
        <f>IFERROR(INDEX('Electricity Tariffs and Consump'!$C$44:$J$75,MATCH('Electricity Tax Rates'!$A67,'Electricity Tariffs and Consump'!$B$44:$B$75,0),MATCH('Electricity Tax Rates'!B$56,'Electricity Tariffs and Consump'!$C$43:$J$43,0)),"")</f>
        <v>2483.3000000000002</v>
      </c>
      <c r="C67" s="212">
        <f>IFERROR(INDEX('Electricity Tariffs and Consump'!$C$44:$J$75,MATCH('Electricity Tax Rates'!$A67,'Electricity Tariffs and Consump'!$B$44:$B$75,0),MATCH('Electricity Tax Rates'!C$56,'Electricity Tariffs and Consump'!$C$43:$J$43,0)),"")</f>
        <v>339.8</v>
      </c>
      <c r="D67" s="212">
        <f>IFERROR(INDEX('Electricity Tariffs and Consump'!$C$44:$J$75,MATCH('Electricity Tax Rates'!$A67,'Electricity Tariffs and Consump'!$B$44:$B$75,0),MATCH('Electricity Tax Rates'!D$56,'Electricity Tariffs and Consump'!$C$43:$J$43,0)),"")</f>
        <v>64.8</v>
      </c>
      <c r="E67" s="212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F67" s="212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G67" s="212">
        <f>IFERROR(INDEX('Electricity Tariffs and Consump'!$C$44:$J$75,MATCH('Electricity Tax Rates'!$A67,'Electricity Tariffs and Consump'!$B$44:$B$75,0),MATCH('Electricity Tax Rates'!G$56,'Electricity Tariffs and Consump'!$C$43:$J$43,0)),"")</f>
        <v>641.20000000000005</v>
      </c>
    </row>
    <row r="68" spans="1:7" ht="14.65" thickBot="1" x14ac:dyDescent="0.5">
      <c r="A68" s="199" t="s">
        <v>580</v>
      </c>
      <c r="B68" s="212">
        <f>IFERROR(INDEX('Electricity Tariffs and Consump'!$C$44:$J$75,MATCH('Electricity Tax Rates'!$A68,'Electricity Tariffs and Consump'!$B$44:$B$75,0),MATCH('Electricity Tax Rates'!B$56,'Electricity Tariffs and Consump'!$C$43:$J$43,0)),"")</f>
        <v>8755.9</v>
      </c>
      <c r="C68" s="212">
        <f>IFERROR(INDEX('Electricity Tariffs and Consump'!$C$44:$J$75,MATCH('Electricity Tax Rates'!$A68,'Electricity Tariffs and Consump'!$B$44:$B$75,0),MATCH('Electricity Tax Rates'!C$56,'Electricity Tariffs and Consump'!$C$43:$J$43,0)),"")</f>
        <v>5393.5</v>
      </c>
      <c r="D68" s="212">
        <f>IFERROR(INDEX('Electricity Tariffs and Consump'!$C$44:$J$75,MATCH('Electricity Tax Rates'!$A68,'Electricity Tariffs and Consump'!$B$44:$B$75,0),MATCH('Electricity Tax Rates'!D$56,'Electricity Tariffs and Consump'!$C$43:$J$43,0)),"")</f>
        <v>15901.7</v>
      </c>
      <c r="E68" s="212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F68" s="212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G68" s="212">
        <f>IFERROR(INDEX('Electricity Tariffs and Consump'!$C$44:$J$75,MATCH('Electricity Tax Rates'!$A68,'Electricity Tariffs and Consump'!$B$44:$B$75,0),MATCH('Electricity Tax Rates'!G$56,'Electricity Tariffs and Consump'!$C$43:$J$43,0)),"")</f>
        <v>0</v>
      </c>
    </row>
    <row r="69" spans="1:7" ht="14.65" thickBot="1" x14ac:dyDescent="0.5">
      <c r="A69" s="199" t="s">
        <v>581</v>
      </c>
      <c r="B69" s="212">
        <f>IFERROR(INDEX('Electricity Tariffs and Consump'!$C$44:$J$75,MATCH('Electricity Tax Rates'!$A69,'Electricity Tariffs and Consump'!$B$44:$B$75,0),MATCH('Electricity Tax Rates'!B$56,'Electricity Tariffs and Consump'!$C$43:$J$43,0)),"")</f>
        <v>7703.2</v>
      </c>
      <c r="C69" s="212">
        <f>IFERROR(INDEX('Electricity Tariffs and Consump'!$C$44:$J$75,MATCH('Electricity Tax Rates'!$A69,'Electricity Tariffs and Consump'!$B$44:$B$75,0),MATCH('Electricity Tax Rates'!C$56,'Electricity Tariffs and Consump'!$C$43:$J$43,0)),"")</f>
        <v>2141.1999999999998</v>
      </c>
      <c r="D69" s="212">
        <f>IFERROR(INDEX('Electricity Tariffs and Consump'!$C$44:$J$75,MATCH('Electricity Tax Rates'!$A69,'Electricity Tariffs and Consump'!$B$44:$B$75,0),MATCH('Electricity Tax Rates'!D$56,'Electricity Tariffs and Consump'!$C$43:$J$43,0)),"")</f>
        <v>286.2</v>
      </c>
      <c r="E69" s="212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F69" s="212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G69" s="212">
        <f>IFERROR(INDEX('Electricity Tariffs and Consump'!$C$44:$J$75,MATCH('Electricity Tax Rates'!$A69,'Electricity Tariffs and Consump'!$B$44:$B$75,0),MATCH('Electricity Tax Rates'!G$56,'Electricity Tariffs and Consump'!$C$43:$J$43,0)),"")</f>
        <v>154.5</v>
      </c>
    </row>
    <row r="70" spans="1:7" ht="14.65" thickBot="1" x14ac:dyDescent="0.5">
      <c r="A70" s="199" t="s">
        <v>941</v>
      </c>
      <c r="B70" s="212">
        <f>IFERROR(INDEX('Electricity Tariffs and Consump'!$C$44:$J$75,MATCH('Electricity Tax Rates'!$A70,'Electricity Tariffs and Consump'!$B$44:$B$75,0),MATCH('Electricity Tax Rates'!B$56,'Electricity Tariffs and Consump'!$C$43:$J$43,0)),"")</f>
        <v>6477</v>
      </c>
      <c r="C70" s="212">
        <f>IFERROR(INDEX('Electricity Tariffs and Consump'!$C$44:$J$75,MATCH('Electricity Tax Rates'!$A70,'Electricity Tariffs and Consump'!$B$44:$B$75,0),MATCH('Electricity Tax Rates'!C$56,'Electricity Tariffs and Consump'!$C$43:$J$43,0)),"")</f>
        <v>1628.2</v>
      </c>
      <c r="D70" s="212">
        <f>IFERROR(INDEX('Electricity Tariffs and Consump'!$C$44:$J$75,MATCH('Electricity Tax Rates'!$A70,'Electricity Tariffs and Consump'!$B$44:$B$75,0),MATCH('Electricity Tax Rates'!D$56,'Electricity Tariffs and Consump'!$C$43:$J$43,0)),"")</f>
        <v>8944</v>
      </c>
      <c r="E70" s="212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F70" s="212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G70" s="212">
        <f>IFERROR(INDEX('Electricity Tariffs and Consump'!$C$44:$J$75,MATCH('Electricity Tax Rates'!$A70,'Electricity Tariffs and Consump'!$B$44:$B$75,0),MATCH('Electricity Tax Rates'!G$56,'Electricity Tariffs and Consump'!$C$43:$J$43,0)),"")</f>
        <v>1702.7</v>
      </c>
    </row>
    <row r="71" spans="1:7" ht="14.65" thickBot="1" x14ac:dyDescent="0.5">
      <c r="A71" s="199" t="s">
        <v>584</v>
      </c>
      <c r="B71" s="212">
        <f>IFERROR(INDEX('Electricity Tariffs and Consump'!$C$44:$J$75,MATCH('Electricity Tax Rates'!$A71,'Electricity Tariffs and Consump'!$B$44:$B$75,0),MATCH('Electricity Tax Rates'!B$56,'Electricity Tariffs and Consump'!$C$43:$J$43,0)),"")</f>
        <v>13369.7</v>
      </c>
      <c r="C71" s="212">
        <f>IFERROR(INDEX('Electricity Tariffs and Consump'!$C$44:$J$75,MATCH('Electricity Tax Rates'!$A71,'Electricity Tariffs and Consump'!$B$44:$B$75,0),MATCH('Electricity Tax Rates'!C$56,'Electricity Tariffs and Consump'!$C$43:$J$43,0)),"")</f>
        <v>5120.2</v>
      </c>
      <c r="D71" s="212">
        <f>IFERROR(INDEX('Electricity Tariffs and Consump'!$C$44:$J$75,MATCH('Electricity Tax Rates'!$A71,'Electricity Tariffs and Consump'!$B$44:$B$75,0),MATCH('Electricity Tax Rates'!D$56,'Electricity Tariffs and Consump'!$C$43:$J$43,0)),"")</f>
        <v>21611.9</v>
      </c>
      <c r="E71" s="212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F71" s="212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G71" s="212">
        <f>IFERROR(INDEX('Electricity Tariffs and Consump'!$C$44:$J$75,MATCH('Electricity Tax Rates'!$A71,'Electricity Tariffs and Consump'!$B$44:$B$75,0),MATCH('Electricity Tax Rates'!G$56,'Electricity Tariffs and Consump'!$C$43:$J$43,0)),"")</f>
        <v>1325</v>
      </c>
    </row>
    <row r="72" spans="1:7" ht="14.65" thickBot="1" x14ac:dyDescent="0.5">
      <c r="A72" s="199" t="s">
        <v>585</v>
      </c>
      <c r="B72" s="212">
        <f>IFERROR(INDEX('Electricity Tariffs and Consump'!$C$44:$J$75,MATCH('Electricity Tax Rates'!$A72,'Electricity Tariffs and Consump'!$B$44:$B$75,0),MATCH('Electricity Tax Rates'!B$56,'Electricity Tariffs and Consump'!$C$43:$J$43,0)),"")</f>
        <v>173.7</v>
      </c>
      <c r="C72" s="212">
        <f>IFERROR(INDEX('Electricity Tariffs and Consump'!$C$44:$J$75,MATCH('Electricity Tax Rates'!$A72,'Electricity Tariffs and Consump'!$B$44:$B$75,0),MATCH('Electricity Tax Rates'!C$56,'Electricity Tariffs and Consump'!$C$43:$J$43,0)),"")</f>
        <v>27.2</v>
      </c>
      <c r="D72" s="212">
        <f>IFERROR(INDEX('Electricity Tariffs and Consump'!$C$44:$J$75,MATCH('Electricity Tax Rates'!$A72,'Electricity Tariffs and Consump'!$B$44:$B$75,0),MATCH('Electricity Tax Rates'!D$56,'Electricity Tariffs and Consump'!$C$43:$J$43,0)),"")</f>
        <v>0.8</v>
      </c>
      <c r="E72" s="212">
        <f>IFERROR(INDEX('Electricity Tariffs and Consump'!$C$44:$J$75,MATCH('Electricity Tax Rates'!$A72,'Electricity Tariffs and Consump'!$B$44:$B$75,0),MATCH("industry",'Electricity Tariffs and Consump'!$C$43:$J$43,0))/2,"")</f>
        <v>14.65</v>
      </c>
      <c r="F72" s="212">
        <f>IFERROR(INDEX('Electricity Tariffs and Consump'!$C$44:$J$75,MATCH('Electricity Tax Rates'!$A72,'Electricity Tariffs and Consump'!$B$44:$B$75,0),MATCH("industry",'Electricity Tariffs and Consump'!$C$43:$J$43,0))/2,"")</f>
        <v>14.65</v>
      </c>
      <c r="G72" s="212">
        <f>IFERROR(INDEX('Electricity Tariffs and Consump'!$C$44:$J$75,MATCH('Electricity Tax Rates'!$A72,'Electricity Tariffs and Consump'!$B$44:$B$75,0),MATCH('Electricity Tax Rates'!G$56,'Electricity Tariffs and Consump'!$C$43:$J$43,0)),"")</f>
        <v>0</v>
      </c>
    </row>
    <row r="73" spans="1:7" ht="14.65" thickBot="1" x14ac:dyDescent="0.5">
      <c r="A73" s="199" t="s">
        <v>586</v>
      </c>
      <c r="B73" s="212">
        <f>IFERROR(INDEX('Electricity Tariffs and Consump'!$C$44:$J$75,MATCH('Electricity Tax Rates'!$A73,'Electricity Tariffs and Consump'!$B$44:$B$75,0),MATCH('Electricity Tax Rates'!B$56,'Electricity Tariffs and Consump'!$C$43:$J$43,0)),"")</f>
        <v>307.10000000000002</v>
      </c>
      <c r="C73" s="212">
        <f>IFERROR(INDEX('Electricity Tariffs and Consump'!$C$44:$J$75,MATCH('Electricity Tax Rates'!$A73,'Electricity Tariffs and Consump'!$B$44:$B$75,0),MATCH('Electricity Tax Rates'!C$56,'Electricity Tariffs and Consump'!$C$43:$J$43,0)),"")</f>
        <v>75.599999999999994</v>
      </c>
      <c r="D73" s="212">
        <f>IFERROR(INDEX('Electricity Tariffs and Consump'!$C$44:$J$75,MATCH('Electricity Tax Rates'!$A73,'Electricity Tariffs and Consump'!$B$44:$B$75,0),MATCH('Electricity Tax Rates'!D$56,'Electricity Tariffs and Consump'!$C$43:$J$43,0)),"")</f>
        <v>0.4</v>
      </c>
      <c r="E73" s="212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F73" s="212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G73" s="212">
        <f>IFERROR(INDEX('Electricity Tariffs and Consump'!$C$44:$J$75,MATCH('Electricity Tax Rates'!$A73,'Electricity Tariffs and Consump'!$B$44:$B$75,0),MATCH('Electricity Tax Rates'!G$56,'Electricity Tariffs and Consump'!$C$43:$J$43,0)),"")</f>
        <v>0</v>
      </c>
    </row>
    <row r="74" spans="1:7" ht="14.65" thickBot="1" x14ac:dyDescent="0.5">
      <c r="A74" s="199" t="s">
        <v>942</v>
      </c>
      <c r="B74" s="212">
        <f>IFERROR(INDEX('Electricity Tariffs and Consump'!$C$44:$J$75,MATCH('Electricity Tax Rates'!$A74,'Electricity Tariffs and Consump'!$B$44:$B$75,0),MATCH('Electricity Tax Rates'!B$56,'Electricity Tariffs and Consump'!$C$43:$J$43,0)),"")</f>
        <v>3964</v>
      </c>
      <c r="C74" s="212">
        <f>IFERROR(INDEX('Electricity Tariffs and Consump'!$C$44:$J$75,MATCH('Electricity Tax Rates'!$A74,'Electricity Tariffs and Consump'!$B$44:$B$75,0),MATCH('Electricity Tax Rates'!C$56,'Electricity Tariffs and Consump'!$C$43:$J$43,0)),"")</f>
        <v>1297</v>
      </c>
      <c r="D74" s="212">
        <f>IFERROR(INDEX('Electricity Tariffs and Consump'!$C$44:$J$75,MATCH('Electricity Tax Rates'!$A74,'Electricity Tariffs and Consump'!$B$44:$B$75,0),MATCH('Electricity Tax Rates'!D$56,'Electricity Tariffs and Consump'!$C$43:$J$43,0)),"")</f>
        <v>163</v>
      </c>
      <c r="E74" s="212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F74" s="212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G74" s="212">
        <f>IFERROR(INDEX('Electricity Tariffs and Consump'!$C$44:$J$75,MATCH('Electricity Tax Rates'!$A74,'Electricity Tariffs and Consump'!$B$44:$B$75,0),MATCH('Electricity Tax Rates'!G$56,'Electricity Tariffs and Consump'!$C$43:$J$43,0)),"")</f>
        <v>616</v>
      </c>
    </row>
    <row r="75" spans="1:7" ht="14.65" thickBot="1" x14ac:dyDescent="0.5">
      <c r="A75" s="199" t="s">
        <v>591</v>
      </c>
      <c r="B75" s="212">
        <f>IFERROR(INDEX('Electricity Tariffs and Consump'!$C$44:$J$75,MATCH('Electricity Tax Rates'!$A75,'Electricity Tariffs and Consump'!$B$44:$B$75,0),MATCH('Electricity Tax Rates'!B$56,'Electricity Tariffs and Consump'!$C$43:$J$43,0)),"")</f>
        <v>8818</v>
      </c>
      <c r="C75" s="212">
        <f>IFERROR(INDEX('Electricity Tariffs and Consump'!$C$44:$J$75,MATCH('Electricity Tax Rates'!$A75,'Electricity Tariffs and Consump'!$B$44:$B$75,0),MATCH('Electricity Tax Rates'!C$56,'Electricity Tariffs and Consump'!$C$43:$J$43,0)),"")</f>
        <v>2682</v>
      </c>
      <c r="D75" s="212">
        <f>IFERROR(INDEX('Electricity Tariffs and Consump'!$C$44:$J$75,MATCH('Electricity Tax Rates'!$A75,'Electricity Tariffs and Consump'!$B$44:$B$75,0),MATCH('Electricity Tax Rates'!D$56,'Electricity Tariffs and Consump'!$C$43:$J$43,0)),"")</f>
        <v>10256</v>
      </c>
      <c r="E75" s="212">
        <f>IFERROR(INDEX('Electricity Tariffs and Consump'!$C$44:$J$75,MATCH('Electricity Tax Rates'!$A75,'Electricity Tariffs and Consump'!$B$44:$B$75,0),MATCH("industry",'Electricity Tariffs and Consump'!$C$43:$J$43,0))/2,"")</f>
        <v>5851</v>
      </c>
      <c r="F75" s="212">
        <f>IFERROR(INDEX('Electricity Tariffs and Consump'!$C$44:$J$75,MATCH('Electricity Tax Rates'!$A75,'Electricity Tariffs and Consump'!$B$44:$B$75,0),MATCH("industry",'Electricity Tariffs and Consump'!$C$43:$J$43,0))/2,"")</f>
        <v>5851</v>
      </c>
      <c r="G75" s="212">
        <f>IFERROR(INDEX('Electricity Tariffs and Consump'!$C$44:$J$75,MATCH('Electricity Tax Rates'!$A75,'Electricity Tariffs and Consump'!$B$44:$B$75,0),MATCH('Electricity Tax Rates'!G$56,'Electricity Tariffs and Consump'!$C$43:$J$43,0)),"")</f>
        <v>138</v>
      </c>
    </row>
    <row r="76" spans="1:7" ht="14.65" thickBot="1" x14ac:dyDescent="0.5">
      <c r="A76" s="199" t="s">
        <v>592</v>
      </c>
      <c r="B76" s="212">
        <f>IFERROR(INDEX('Electricity Tariffs and Consump'!$C$44:$J$75,MATCH('Electricity Tax Rates'!$A76,'Electricity Tariffs and Consump'!$B$44:$B$75,0),MATCH('Electricity Tax Rates'!B$56,'Electricity Tariffs and Consump'!$C$43:$J$43,0)),"")</f>
        <v>7267</v>
      </c>
      <c r="C76" s="212">
        <f>IFERROR(INDEX('Electricity Tariffs and Consump'!$C$44:$J$75,MATCH('Electricity Tax Rates'!$A76,'Electricity Tariffs and Consump'!$B$44:$B$75,0),MATCH('Electricity Tax Rates'!C$56,'Electricity Tariffs and Consump'!$C$43:$J$43,0)),"")</f>
        <v>2271</v>
      </c>
      <c r="D76" s="212">
        <f>IFERROR(INDEX('Electricity Tariffs and Consump'!$C$44:$J$75,MATCH('Electricity Tax Rates'!$A76,'Electricity Tariffs and Consump'!$B$44:$B$75,0),MATCH('Electricity Tax Rates'!D$56,'Electricity Tariffs and Consump'!$C$43:$J$43,0)),"")</f>
        <v>15086.7</v>
      </c>
      <c r="E76" s="212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F76" s="212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G76" s="212">
        <f>IFERROR(INDEX('Electricity Tariffs and Consump'!$C$44:$J$75,MATCH('Electricity Tax Rates'!$A76,'Electricity Tariffs and Consump'!$B$44:$B$75,0),MATCH('Electricity Tax Rates'!G$56,'Electricity Tariffs and Consump'!$C$43:$J$43,0)),"")</f>
        <v>370.3</v>
      </c>
    </row>
    <row r="77" spans="1:7" ht="14.65" thickBot="1" x14ac:dyDescent="0.5">
      <c r="A77" s="199" t="s">
        <v>626</v>
      </c>
      <c r="B77" s="212">
        <f>IFERROR(INDEX('Electricity Tariffs and Consump'!$C$44:$J$75,MATCH('Electricity Tax Rates'!$A77,'Electricity Tariffs and Consump'!$B$44:$B$75,0),MATCH('Electricity Tax Rates'!B$56,'Electricity Tariffs and Consump'!$C$43:$J$43,0)),"")</f>
        <v>17742</v>
      </c>
      <c r="C77" s="212">
        <f>IFERROR(INDEX('Electricity Tariffs and Consump'!$C$44:$J$75,MATCH('Electricity Tax Rates'!$A77,'Electricity Tariffs and Consump'!$B$44:$B$75,0),MATCH('Electricity Tax Rates'!C$56,'Electricity Tariffs and Consump'!$C$43:$J$43,0)),"")</f>
        <v>6823</v>
      </c>
      <c r="D77" s="212">
        <f>IFERROR(INDEX('Electricity Tariffs and Consump'!$C$44:$J$75,MATCH('Electricity Tax Rates'!$A77,'Electricity Tariffs and Consump'!$B$44:$B$75,0),MATCH('Electricity Tax Rates'!D$56,'Electricity Tariffs and Consump'!$C$43:$J$43,0)),"")</f>
        <v>10124</v>
      </c>
      <c r="E77" s="212">
        <f>IFERROR(INDEX('Electricity Tariffs and Consump'!$C$44:$J$75,MATCH('Electricity Tax Rates'!$A77,'Electricity Tariffs and Consump'!$B$44:$B$75,0),MATCH("industry",'Electricity Tariffs and Consump'!$C$43:$J$43,0))/2,"")</f>
        <v>10984</v>
      </c>
      <c r="F77" s="212">
        <f>IFERROR(INDEX('Electricity Tariffs and Consump'!$C$44:$J$75,MATCH('Electricity Tax Rates'!$A77,'Electricity Tariffs and Consump'!$B$44:$B$75,0),MATCH("industry",'Electricity Tariffs and Consump'!$C$43:$J$43,0))/2,"")</f>
        <v>10984</v>
      </c>
      <c r="G77" s="212">
        <f>IFERROR(INDEX('Electricity Tariffs and Consump'!$C$44:$J$75,MATCH('Electricity Tax Rates'!$A77,'Electricity Tariffs and Consump'!$B$44:$B$75,0),MATCH('Electricity Tax Rates'!G$56,'Electricity Tariffs and Consump'!$C$43:$J$43,0)),"")</f>
        <v>0</v>
      </c>
    </row>
    <row r="78" spans="1:7" ht="14.65" thickBot="1" x14ac:dyDescent="0.5">
      <c r="A78" s="199" t="s">
        <v>948</v>
      </c>
      <c r="B78" s="212">
        <f>IFERROR(INDEX('Electricity Tariffs and Consump'!$C$44:$J$75,MATCH('Electricity Tax Rates'!$A78,'Electricity Tariffs and Consump'!$B$44:$B$75,0),MATCH('Electricity Tax Rates'!B$56,'Electricity Tariffs and Consump'!$C$43:$J$43,0)),"")</f>
        <v>1675.9</v>
      </c>
      <c r="C78" s="212">
        <f>IFERROR(INDEX('Electricity Tariffs and Consump'!$C$44:$J$75,MATCH('Electricity Tax Rates'!$A78,'Electricity Tariffs and Consump'!$B$44:$B$75,0),MATCH('Electricity Tax Rates'!C$56,'Electricity Tariffs and Consump'!$C$43:$J$43,0)),"")</f>
        <v>1046.5</v>
      </c>
      <c r="D78" s="212">
        <f>IFERROR(INDEX('Electricity Tariffs and Consump'!$C$44:$J$75,MATCH('Electricity Tax Rates'!$A78,'Electricity Tariffs and Consump'!$B$44:$B$75,0),MATCH('Electricity Tax Rates'!D$56,'Electricity Tariffs and Consump'!$C$43:$J$43,0)),"")</f>
        <v>325</v>
      </c>
      <c r="E78" s="212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F78" s="212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G78" s="212">
        <f>IFERROR(INDEX('Electricity Tariffs and Consump'!$C$44:$J$75,MATCH('Electricity Tax Rates'!$A78,'Electricity Tariffs and Consump'!$B$44:$B$75,0),MATCH('Electricity Tax Rates'!G$56,'Electricity Tariffs and Consump'!$C$43:$J$43,0)),"")</f>
        <v>8.4</v>
      </c>
    </row>
    <row r="79" spans="1:7" ht="14.65" thickBot="1" x14ac:dyDescent="0.5">
      <c r="A79" s="199" t="s">
        <v>627</v>
      </c>
      <c r="B79" s="212">
        <f>IFERROR(INDEX('Electricity Tariffs and Consump'!$C$44:$J$75,MATCH('Electricity Tax Rates'!$A79,'Electricity Tariffs and Consump'!$B$44:$B$75,0),MATCH('Electricity Tax Rates'!B$56,'Electricity Tariffs and Consump'!$C$43:$J$43,0)),"")</f>
        <v>17809</v>
      </c>
      <c r="C79" s="212">
        <f>IFERROR(INDEX('Electricity Tariffs and Consump'!$C$44:$J$75,MATCH('Electricity Tax Rates'!$A79,'Electricity Tariffs and Consump'!$B$44:$B$75,0),MATCH('Electricity Tax Rates'!C$56,'Electricity Tariffs and Consump'!$C$43:$J$43,0)),"")</f>
        <v>3522.3</v>
      </c>
      <c r="D79" s="212">
        <f>IFERROR(INDEX('Electricity Tariffs and Consump'!$C$44:$J$75,MATCH('Electricity Tax Rates'!$A79,'Electricity Tariffs and Consump'!$B$44:$B$75,0),MATCH('Electricity Tax Rates'!D$56,'Electricity Tariffs and Consump'!$C$43:$J$43,0)),"")</f>
        <v>8756</v>
      </c>
      <c r="E79" s="212">
        <f>IFERROR(INDEX('Electricity Tariffs and Consump'!$C$44:$J$75,MATCH('Electricity Tax Rates'!$A79,'Electricity Tariffs and Consump'!$B$44:$B$75,0),MATCH("industry",'Electricity Tariffs and Consump'!$C$43:$J$43,0))/2,"")</f>
        <v>5922</v>
      </c>
      <c r="F79" s="212">
        <f>IFERROR(INDEX('Electricity Tariffs and Consump'!$C$44:$J$75,MATCH('Electricity Tax Rates'!$A79,'Electricity Tariffs and Consump'!$B$44:$B$75,0),MATCH("industry",'Electricity Tariffs and Consump'!$C$43:$J$43,0))/2,"")</f>
        <v>5922</v>
      </c>
      <c r="G79" s="212">
        <f>IFERROR(INDEX('Electricity Tariffs and Consump'!$C$44:$J$75,MATCH('Electricity Tax Rates'!$A79,'Electricity Tariffs and Consump'!$B$44:$B$75,0),MATCH('Electricity Tax Rates'!G$56,'Electricity Tariffs and Consump'!$C$43:$J$43,0)),"")</f>
        <v>709</v>
      </c>
    </row>
    <row r="80" spans="1:7" ht="14.65" thickBot="1" x14ac:dyDescent="0.5">
      <c r="A80" s="205" t="s">
        <v>943</v>
      </c>
      <c r="B80" s="212">
        <f>IFERROR(INDEX('Electricity Tariffs and Consump'!$C$44:$J$75,MATCH('Electricity Tax Rates'!$A80,'Electricity Tariffs and Consump'!$B$44:$B$75,0),MATCH('Electricity Tax Rates'!B$56,'Electricity Tariffs and Consump'!$C$43:$J$43,0)),"")</f>
        <v>6074.1</v>
      </c>
      <c r="C80" s="212">
        <f>IFERROR(INDEX('Electricity Tariffs and Consump'!$C$44:$J$75,MATCH('Electricity Tax Rates'!$A80,'Electricity Tariffs and Consump'!$B$44:$B$75,0),MATCH('Electricity Tax Rates'!C$56,'Electricity Tariffs and Consump'!$C$43:$J$43,0)),"")</f>
        <v>3086.4</v>
      </c>
      <c r="D80" s="212">
        <f>IFERROR(INDEX('Electricity Tariffs and Consump'!$C$44:$J$75,MATCH('Electricity Tax Rates'!$A80,'Electricity Tariffs and Consump'!$B$44:$B$75,0),MATCH('Electricity Tax Rates'!D$56,'Electricity Tariffs and Consump'!$C$43:$J$43,0)),"")</f>
        <v>1295.8</v>
      </c>
      <c r="E80" s="212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F80" s="212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G80" s="212">
        <f>IFERROR(INDEX('Electricity Tariffs and Consump'!$C$44:$J$75,MATCH('Electricity Tax Rates'!$A80,'Electricity Tariffs and Consump'!$B$44:$B$75,0),MATCH('Electricity Tax Rates'!G$56,'Electricity Tariffs and Consump'!$C$43:$J$43,0)),"")</f>
        <v>901.4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1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Prices'!B99*(1-INDEX(Tax_share,MATCH('Total Fuel Prices'!$A$97,tax_fuel_labels,0),MATCH(B$1,'Tax_Share of Price'!$B$1:$AI$1,0)))</f>
        <v>1.6452471196785923E-5</v>
      </c>
      <c r="C2" s="35">
        <f>'Total Fuel Prices'!C99*(1-INDEX(Tax_share,MATCH('Total Fuel Prices'!$A$97,tax_fuel_labels,0),MATCH(C$1,'Tax_Share of Price'!$B$1:$AI$1,0)))</f>
        <v>1.6452471196785923E-5</v>
      </c>
      <c r="D2" s="35">
        <f>'Total Fuel Prices'!D99*(1-INDEX(Tax_share,MATCH('Total Fuel Prices'!$A$97,tax_fuel_labels,0),MATCH(D$1,'Tax_Share of Price'!$B$1:$AI$1,0)))</f>
        <v>1.7046117064711182E-5</v>
      </c>
      <c r="E2" s="35">
        <f>'Total Fuel Prices'!E99*(1-INDEX(Tax_share,MATCH('Total Fuel Prices'!$A$97,tax_fuel_labels,0),MATCH(E$1,'Tax_Share of Price'!$B$1:$AI$1,0)))</f>
        <v>1.6452471196785923E-5</v>
      </c>
      <c r="F2" s="35">
        <f>'Total Fuel Prices'!F99*(1-INDEX(Tax_share,MATCH('Total Fuel Prices'!$A$97,tax_fuel_labels,0),MATCH(F$1,'Tax_Share of Price'!$B$1:$AI$1,0)))</f>
        <v>1.6544987435943107E-5</v>
      </c>
      <c r="G2" s="35">
        <f>'Total Fuel Prices'!G99*(1-INDEX(Tax_share,MATCH('Total Fuel Prices'!$A$97,tax_fuel_labels,0),MATCH(G$1,'Tax_Share of Price'!$B$1:$AI$1,0)))</f>
        <v>1.679940709362536E-5</v>
      </c>
      <c r="H2" s="35">
        <f>'Total Fuel Prices'!H99*(1-INDEX(Tax_share,MATCH('Total Fuel Prices'!$A$97,tax_fuel_labels,0),MATCH(H$1,'Tax_Share of Price'!$B$1:$AI$1,0)))</f>
        <v>1.6899633019378979E-5</v>
      </c>
      <c r="I2" s="35">
        <f>'Total Fuel Prices'!I99*(1-INDEX(Tax_share,MATCH('Total Fuel Prices'!$A$97,tax_fuel_labels,0),MATCH(I$1,'Tax_Share of Price'!$B$1:$AI$1,0)))</f>
        <v>1.7200310796639826E-5</v>
      </c>
      <c r="J2" s="35">
        <f>'Total Fuel Prices'!J99*(1-INDEX(Tax_share,MATCH('Total Fuel Prices'!$A$97,tax_fuel_labels,0),MATCH(J$1,'Tax_Share of Price'!$B$1:$AI$1,0)))</f>
        <v>1.7308246408989876E-5</v>
      </c>
      <c r="K2" s="35">
        <f>'Total Fuel Prices'!K99*(1-INDEX(Tax_share,MATCH('Total Fuel Prices'!$A$97,tax_fuel_labels,0),MATCH(K$1,'Tax_Share of Price'!$B$1:$AI$1,0)))</f>
        <v>1.7624343559443589E-5</v>
      </c>
      <c r="L2" s="35">
        <f>'Total Fuel Prices'!L99*(1-INDEX(Tax_share,MATCH('Total Fuel Prices'!$A$97,tax_fuel_labels,0),MATCH(L$1,'Tax_Share of Price'!$B$1:$AI$1,0)))</f>
        <v>1.7662891992425748E-5</v>
      </c>
      <c r="M2" s="35">
        <f>'Total Fuel Prices'!M99*(1-INDEX(Tax_share,MATCH('Total Fuel Prices'!$A$97,tax_fuel_labels,0),MATCH(M$1,'Tax_Share of Price'!$B$1:$AI$1,0)))</f>
        <v>1.7940440709897301E-5</v>
      </c>
      <c r="N2" s="35">
        <f>'Total Fuel Prices'!N99*(1-INDEX(Tax_share,MATCH('Total Fuel Prices'!$A$97,tax_fuel_labels,0),MATCH(N$1,'Tax_Share of Price'!$B$1:$AI$1,0)))</f>
        <v>1.8102344128422373E-5</v>
      </c>
      <c r="O2" s="35">
        <f>'Total Fuel Prices'!O99*(1-INDEX(Tax_share,MATCH('Total Fuel Prices'!$A$97,tax_fuel_labels,0),MATCH(O$1,'Tax_Share of Price'!$B$1:$AI$1,0)))</f>
        <v>1.8480118771647539E-5</v>
      </c>
      <c r="P2" s="35">
        <f>'Total Fuel Prices'!P99*(1-INDEX(Tax_share,MATCH('Total Fuel Prices'!$A$97,tax_fuel_labels,0),MATCH(P$1,'Tax_Share of Price'!$B$1:$AI$1,0)))</f>
        <v>1.8688280309751205E-5</v>
      </c>
      <c r="Q2" s="35">
        <f>'Total Fuel Prices'!Q99*(1-INDEX(Tax_share,MATCH('Total Fuel Prices'!$A$97,tax_fuel_labels,0),MATCH(Q$1,'Tax_Share of Price'!$B$1:$AI$1,0)))</f>
        <v>1.8827054668486986E-5</v>
      </c>
      <c r="R2" s="35">
        <f>'Total Fuel Prices'!R99*(1-INDEX(Tax_share,MATCH('Total Fuel Prices'!$A$97,tax_fuel_labels,0),MATCH(R$1,'Tax_Share of Price'!$B$1:$AI$1,0)))</f>
        <v>1.912773244574783E-5</v>
      </c>
      <c r="S2" s="35">
        <f>'Total Fuel Prices'!S99*(1-INDEX(Tax_share,MATCH('Total Fuel Prices'!$A$97,tax_fuel_labels,0),MATCH(S$1,'Tax_Share of Price'!$B$1:$AI$1,0)))</f>
        <v>1.9281926177676471E-5</v>
      </c>
      <c r="T2" s="35">
        <f>'Total Fuel Prices'!T99*(1-INDEX(Tax_share,MATCH('Total Fuel Prices'!$A$97,tax_fuel_labels,0),MATCH(T$1,'Tax_Share of Price'!$B$1:$AI$1,0)))</f>
        <v>1.9451539282797974E-5</v>
      </c>
      <c r="U2" s="35">
        <f>'Total Fuel Prices'!U99*(1-INDEX(Tax_share,MATCH('Total Fuel Prices'!$A$97,tax_fuel_labels,0),MATCH(U$1,'Tax_Share of Price'!$B$1:$AI$1,0)))</f>
        <v>1.9651991134305208E-5</v>
      </c>
      <c r="V2" s="35">
        <f>'Total Fuel Prices'!V99*(1-INDEX(Tax_share,MATCH('Total Fuel Prices'!$A$97,tax_fuel_labels,0),MATCH(V$1,'Tax_Share of Price'!$B$1:$AI$1,0)))</f>
        <v>1.9783055806444552E-5</v>
      </c>
      <c r="W2" s="35">
        <f>'Total Fuel Prices'!W99*(1-INDEX(Tax_share,MATCH('Total Fuel Prices'!$A$97,tax_fuel_labels,0),MATCH(W$1,'Tax_Share of Price'!$B$1:$AI$1,0)))</f>
        <v>1.9952668911566055E-5</v>
      </c>
      <c r="X2" s="35">
        <f>'Total Fuel Prices'!X99*(1-INDEX(Tax_share,MATCH('Total Fuel Prices'!$A$97,tax_fuel_labels,0),MATCH(X$1,'Tax_Share of Price'!$B$1:$AI$1,0)))</f>
        <v>2.0122282016687565E-5</v>
      </c>
      <c r="Y2" s="35">
        <f>'Total Fuel Prices'!Y99*(1-INDEX(Tax_share,MATCH('Total Fuel Prices'!$A$97,tax_fuel_labels,0),MATCH(Y$1,'Tax_Share of Price'!$B$1:$AI$1,0)))</f>
        <v>2.0122282016687565E-5</v>
      </c>
      <c r="Z2" s="35">
        <f>'Total Fuel Prices'!Z99*(1-INDEX(Tax_share,MATCH('Total Fuel Prices'!$A$97,tax_fuel_labels,0),MATCH(Z$1,'Tax_Share of Price'!$B$1:$AI$1,0)))</f>
        <v>2.0253346688826905E-5</v>
      </c>
      <c r="AA2" s="35">
        <f>'Total Fuel Prices'!AA99*(1-INDEX(Tax_share,MATCH('Total Fuel Prices'!$A$97,tax_fuel_labels,0),MATCH(AA$1,'Tax_Share of Price'!$B$1:$AI$1,0)))</f>
        <v>2.0554024466087752E-5</v>
      </c>
      <c r="AB2" s="35">
        <f>'Total Fuel Prices'!AB99*(1-INDEX(Tax_share,MATCH('Total Fuel Prices'!$A$97,tax_fuel_labels,0),MATCH(AB$1,'Tax_Share of Price'!$B$1:$AI$1,0)))</f>
        <v>2.0677379451630668E-5</v>
      </c>
      <c r="AC2" s="35">
        <f>'Total Fuel Prices'!AC99*(1-INDEX(Tax_share,MATCH('Total Fuel Prices'!$A$97,tax_fuel_labels,0),MATCH(AC$1,'Tax_Share of Price'!$B$1:$AI$1,0)))</f>
        <v>2.083928287015574E-5</v>
      </c>
      <c r="AD2" s="35">
        <f>'Total Fuel Prices'!AD99*(1-INDEX(Tax_share,MATCH('Total Fuel Prices'!$A$97,tax_fuel_labels,0),MATCH(AD$1,'Tax_Share of Price'!$B$1:$AI$1,0)))</f>
        <v>2.1124541274223721E-5</v>
      </c>
      <c r="AE2" s="35">
        <f>'Total Fuel Prices'!AE99*(1-INDEX(Tax_share,MATCH('Total Fuel Prices'!$A$97,tax_fuel_labels,0),MATCH(AE$1,'Tax_Share of Price'!$B$1:$AI$1,0)))</f>
        <v>2.1132250960820156E-5</v>
      </c>
      <c r="AF2" s="35">
        <f>'Total Fuel Prices'!AF99*(1-INDEX(Tax_share,MATCH('Total Fuel Prices'!$A$97,tax_fuel_labels,0),MATCH(AF$1,'Tax_Share of Price'!$B$1:$AI$1,0)))</f>
        <v>2.133270281232739E-5</v>
      </c>
      <c r="AG2" s="35">
        <f>'Total Fuel Prices'!AG99*(1-INDEX(Tax_share,MATCH('Total Fuel Prices'!$A$97,tax_fuel_labels,0),MATCH(AG$1,'Tax_Share of Price'!$B$1:$AI$1,0)))</f>
        <v>2.1517735290641753E-5</v>
      </c>
      <c r="AH2" s="35">
        <f>'Total Fuel Prices'!AH99*(1-INDEX(Tax_share,MATCH('Total Fuel Prices'!$A$97,tax_fuel_labels,0),MATCH(AH$1,'Tax_Share of Price'!$B$1:$AI$1,0)))</f>
        <v>2.1648799962781103E-5</v>
      </c>
      <c r="AI2" s="35">
        <f>'Total Fuel Prices'!AI99*(1-INDEX(Tax_share,MATCH('Total Fuel Prices'!$A$97,tax_fuel_labels,0),MATCH(AI$1,'Tax_Share of Price'!$B$1:$AI$1,0)))</f>
        <v>2.1764445261727578E-5</v>
      </c>
      <c r="AJ2" s="11"/>
      <c r="AK2" s="11"/>
    </row>
    <row r="3" spans="1:37" x14ac:dyDescent="0.45">
      <c r="A3" s="2" t="s">
        <v>271</v>
      </c>
      <c r="B3" s="35">
        <f>'Total Fuel Prices'!B100*(1-INDEX(Tax_share,MATCH('Total Fuel Prices'!$A$97,tax_fuel_labels,0),MATCH(B$1,'Tax_Share of Price'!$B$1:$AI$1,0)))</f>
        <v>1.6452471196785923E-5</v>
      </c>
      <c r="C3" s="35">
        <f>'Total Fuel Prices'!C100*(1-INDEX(Tax_share,MATCH('Total Fuel Prices'!$A$97,tax_fuel_labels,0),MATCH(C$1,'Tax_Share of Price'!$B$1:$AI$1,0)))</f>
        <v>1.6452471196785923E-5</v>
      </c>
      <c r="D3" s="35">
        <f>'Total Fuel Prices'!D100*(1-INDEX(Tax_share,MATCH('Total Fuel Prices'!$A$97,tax_fuel_labels,0),MATCH(D$1,'Tax_Share of Price'!$B$1:$AI$1,0)))</f>
        <v>1.6907983069432736E-5</v>
      </c>
      <c r="E3" s="35">
        <f>'Total Fuel Prices'!E100*(1-INDEX(Tax_share,MATCH('Total Fuel Prices'!$A$97,tax_fuel_labels,0),MATCH(E$1,'Tax_Share of Price'!$B$1:$AI$1,0)))</f>
        <v>1.6452471196785923E-5</v>
      </c>
      <c r="F3" s="35">
        <f>'Total Fuel Prices'!F100*(1-INDEX(Tax_share,MATCH('Total Fuel Prices'!$A$97,tax_fuel_labels,0),MATCH(F$1,'Tax_Share of Price'!$B$1:$AI$1,0)))</f>
        <v>1.588115122092381E-5</v>
      </c>
      <c r="G3" s="35">
        <f>'Total Fuel Prices'!G100*(1-INDEX(Tax_share,MATCH('Total Fuel Prices'!$A$97,tax_fuel_labels,0),MATCH(G$1,'Tax_Share of Price'!$B$1:$AI$1,0)))</f>
        <v>1.5441080428705698E-5</v>
      </c>
      <c r="H3" s="35">
        <f>'Total Fuel Prices'!H100*(1-INDEX(Tax_share,MATCH('Total Fuel Prices'!$A$97,tax_fuel_labels,0),MATCH(H$1,'Tax_Share of Price'!$B$1:$AI$1,0)))</f>
        <v>1.4923804234344057E-5</v>
      </c>
      <c r="I3" s="35">
        <f>'Total Fuel Prices'!I100*(1-INDEX(Tax_share,MATCH('Total Fuel Prices'!$A$97,tax_fuel_labels,0),MATCH(I$1,'Tax_Share of Price'!$B$1:$AI$1,0)))</f>
        <v>1.4607262085555592E-5</v>
      </c>
      <c r="J3" s="35">
        <f>'Total Fuel Prices'!J100*(1-INDEX(Tax_share,MATCH('Total Fuel Prices'!$A$97,tax_fuel_labels,0),MATCH(J$1,'Tax_Share of Price'!$B$1:$AI$1,0)))</f>
        <v>1.4097706431408305E-5</v>
      </c>
      <c r="K3" s="35">
        <f>'Total Fuel Prices'!K100*(1-INDEX(Tax_share,MATCH('Total Fuel Prices'!$A$97,tax_fuel_labels,0),MATCH(K$1,'Tax_Share of Price'!$B$1:$AI$1,0)))</f>
        <v>1.4267558316124067E-5</v>
      </c>
      <c r="L3" s="35">
        <f>'Total Fuel Prices'!L100*(1-INDEX(Tax_share,MATCH('Total Fuel Prices'!$A$97,tax_fuel_labels,0),MATCH(L$1,'Tax_Share of Price'!$B$1:$AI$1,0)))</f>
        <v>1.4228955615052301E-5</v>
      </c>
      <c r="M3" s="35">
        <f>'Total Fuel Prices'!M100*(1-INDEX(Tax_share,MATCH('Total Fuel Prices'!$A$97,tax_fuel_labels,0),MATCH(M$1,'Tax_Share of Price'!$B$1:$AI$1,0)))</f>
        <v>1.4460571821482885E-5</v>
      </c>
      <c r="N3" s="35">
        <f>'Total Fuel Prices'!N100*(1-INDEX(Tax_share,MATCH('Total Fuel Prices'!$A$97,tax_fuel_labels,0),MATCH(N$1,'Tax_Share of Price'!$B$1:$AI$1,0)))</f>
        <v>1.4607262085555592E-5</v>
      </c>
      <c r="O3" s="35">
        <f>'Total Fuel Prices'!O100*(1-INDEX(Tax_share,MATCH('Total Fuel Prices'!$A$97,tax_fuel_labels,0),MATCH(O$1,'Tax_Share of Price'!$B$1:$AI$1,0)))</f>
        <v>1.4684467487699119E-5</v>
      </c>
      <c r="P3" s="35">
        <f>'Total Fuel Prices'!P100*(1-INDEX(Tax_share,MATCH('Total Fuel Prices'!$A$97,tax_fuel_labels,0),MATCH(P$1,'Tax_Share of Price'!$B$1:$AI$1,0)))</f>
        <v>1.482343721155747E-5</v>
      </c>
      <c r="Q3" s="35">
        <f>'Total Fuel Prices'!Q100*(1-INDEX(Tax_share,MATCH('Total Fuel Prices'!$A$97,tax_fuel_labels,0),MATCH(Q$1,'Tax_Share of Price'!$B$1:$AI$1,0)))</f>
        <v>1.4939245314772765E-5</v>
      </c>
      <c r="R3" s="35">
        <f>'Total Fuel Prices'!R100*(1-INDEX(Tax_share,MATCH('Total Fuel Prices'!$A$97,tax_fuel_labels,0),MATCH(R$1,'Tax_Share of Price'!$B$1:$AI$1,0)))</f>
        <v>1.5224905302703818E-5</v>
      </c>
      <c r="S3" s="35">
        <f>'Total Fuel Prices'!S100*(1-INDEX(Tax_share,MATCH('Total Fuel Prices'!$A$97,tax_fuel_labels,0),MATCH(S$1,'Tax_Share of Price'!$B$1:$AI$1,0)))</f>
        <v>1.5417918808062638E-5</v>
      </c>
      <c r="T3" s="35">
        <f>'Total Fuel Prices'!T100*(1-INDEX(Tax_share,MATCH('Total Fuel Prices'!$A$97,tax_fuel_labels,0),MATCH(T$1,'Tax_Share of Price'!$B$1:$AI$1,0)))</f>
        <v>1.5603211773207107E-5</v>
      </c>
      <c r="U3" s="35">
        <f>'Total Fuel Prices'!U100*(1-INDEX(Tax_share,MATCH('Total Fuel Prices'!$A$97,tax_fuel_labels,0),MATCH(U$1,'Tax_Share of Price'!$B$1:$AI$1,0)))</f>
        <v>1.5819386899208986E-5</v>
      </c>
      <c r="V3" s="35">
        <f>'Total Fuel Prices'!V100*(1-INDEX(Tax_share,MATCH('Total Fuel Prices'!$A$97,tax_fuel_labels,0),MATCH(V$1,'Tax_Share of Price'!$B$1:$AI$1,0)))</f>
        <v>1.592747446220993E-5</v>
      </c>
      <c r="W3" s="35">
        <f>'Total Fuel Prices'!W100*(1-INDEX(Tax_share,MATCH('Total Fuel Prices'!$A$97,tax_fuel_labels,0),MATCH(W$1,'Tax_Share of Price'!$B$1:$AI$1,0)))</f>
        <v>1.6004679864353455E-5</v>
      </c>
      <c r="X3" s="35">
        <f>'Total Fuel Prices'!X100*(1-INDEX(Tax_share,MATCH('Total Fuel Prices'!$A$97,tax_fuel_labels,0),MATCH(X$1,'Tax_Share of Price'!$B$1:$AI$1,0)))</f>
        <v>1.6189972829497921E-5</v>
      </c>
      <c r="Y3" s="35">
        <f>'Total Fuel Prices'!Y100*(1-INDEX(Tax_share,MATCH('Total Fuel Prices'!$A$97,tax_fuel_labels,0),MATCH(Y$1,'Tax_Share of Price'!$B$1:$AI$1,0)))</f>
        <v>1.6236296070784041E-5</v>
      </c>
      <c r="Z3" s="35">
        <f>'Total Fuel Prices'!Z100*(1-INDEX(Tax_share,MATCH('Total Fuel Prices'!$A$97,tax_fuel_labels,0),MATCH(Z$1,'Tax_Share of Price'!$B$1:$AI$1,0)))</f>
        <v>1.6390706875071098E-5</v>
      </c>
      <c r="AA3" s="35">
        <f>'Total Fuel Prices'!AA100*(1-INDEX(Tax_share,MATCH('Total Fuel Prices'!$A$97,tax_fuel_labels,0),MATCH(AA$1,'Tax_Share of Price'!$B$1:$AI$1,0)))</f>
        <v>1.6684087403216509E-5</v>
      </c>
      <c r="AB3" s="35">
        <f>'Total Fuel Prices'!AB100*(1-INDEX(Tax_share,MATCH('Total Fuel Prices'!$A$97,tax_fuel_labels,0),MATCH(AB$1,'Tax_Share of Price'!$B$1:$AI$1,0)))</f>
        <v>1.6799895506431802E-5</v>
      </c>
      <c r="AC3" s="35">
        <f>'Total Fuel Prices'!AC100*(1-INDEX(Tax_share,MATCH('Total Fuel Prices'!$A$97,tax_fuel_labels,0),MATCH(AC$1,'Tax_Share of Price'!$B$1:$AI$1,0)))</f>
        <v>1.6946585770504503E-5</v>
      </c>
      <c r="AD3" s="35">
        <f>'Total Fuel Prices'!AD100*(1-INDEX(Tax_share,MATCH('Total Fuel Prices'!$A$97,tax_fuel_labels,0),MATCH(AD$1,'Tax_Share of Price'!$B$1:$AI$1,0)))</f>
        <v>1.7255407379078621E-5</v>
      </c>
      <c r="AE3" s="35">
        <f>'Total Fuel Prices'!AE100*(1-INDEX(Tax_share,MATCH('Total Fuel Prices'!$A$97,tax_fuel_labels,0),MATCH(AE$1,'Tax_Share of Price'!$B$1:$AI$1,0)))</f>
        <v>1.7324892241007794E-5</v>
      </c>
      <c r="AF3" s="35">
        <f>'Total Fuel Prices'!AF100*(1-INDEX(Tax_share,MATCH('Total Fuel Prices'!$A$97,tax_fuel_labels,0),MATCH(AF$1,'Tax_Share of Price'!$B$1:$AI$1,0)))</f>
        <v>1.7602831688724497E-5</v>
      </c>
      <c r="AG3" s="35">
        <f>'Total Fuel Prices'!AG100*(1-INDEX(Tax_share,MATCH('Total Fuel Prices'!$A$97,tax_fuel_labels,0),MATCH(AG$1,'Tax_Share of Price'!$B$1:$AI$1,0)))</f>
        <v>1.7873050596226847E-5</v>
      </c>
      <c r="AH3" s="35">
        <f>'Total Fuel Prices'!AH100*(1-INDEX(Tax_share,MATCH('Total Fuel Prices'!$A$97,tax_fuel_labels,0),MATCH(AH$1,'Tax_Share of Price'!$B$1:$AI$1,0)))</f>
        <v>1.8050623021156961E-5</v>
      </c>
      <c r="AI3" s="35">
        <f>'Total Fuel Prices'!AI100*(1-INDEX(Tax_share,MATCH('Total Fuel Prices'!$A$97,tax_fuel_labels,0),MATCH(AI$1,'Tax_Share of Price'!$B$1:$AI$1,0)))</f>
        <v>1.8166431124372258E-5</v>
      </c>
      <c r="AJ3" s="11"/>
      <c r="AK3" s="11"/>
    </row>
    <row r="4" spans="1:37" x14ac:dyDescent="0.45">
      <c r="A4" s="2" t="s">
        <v>272</v>
      </c>
      <c r="B4" s="35">
        <f>'Total Fuel Prices'!B101*(1-INDEX(Tax_share,MATCH('Total Fuel Prices'!$A$97,tax_fuel_labels,0),MATCH(B$1,'Tax_Share of Price'!$B$1:$AI$1,0)))</f>
        <v>4.9666733199070288E-6</v>
      </c>
      <c r="C4" s="35">
        <f>'Total Fuel Prices'!C101*(1-INDEX(Tax_share,MATCH('Total Fuel Prices'!$A$97,tax_fuel_labels,0),MATCH(C$1,'Tax_Share of Price'!$B$1:$AI$1,0)))</f>
        <v>4.9666733199070288E-6</v>
      </c>
      <c r="D4" s="35">
        <f>'Total Fuel Prices'!D101*(1-INDEX(Tax_share,MATCH('Total Fuel Prices'!$A$97,tax_fuel_labels,0),MATCH(D$1,'Tax_Share of Price'!$B$1:$AI$1,0)))</f>
        <v>5.104247839096941E-6</v>
      </c>
      <c r="E4" s="35">
        <f>'Total Fuel Prices'!E101*(1-INDEX(Tax_share,MATCH('Total Fuel Prices'!$A$97,tax_fuel_labels,0),MATCH(E$1,'Tax_Share of Price'!$B$1:$AI$1,0)))</f>
        <v>4.9666733199070288E-6</v>
      </c>
      <c r="F4" s="35">
        <f>'Total Fuel Prices'!F101*(1-INDEX(Tax_share,MATCH('Total Fuel Prices'!$A$97,tax_fuel_labels,0),MATCH(F$1,'Tax_Share of Price'!$B$1:$AI$1,0)))</f>
        <v>5.0436217797929124E-6</v>
      </c>
      <c r="G4" s="35">
        <f>'Total Fuel Prices'!G101*(1-INDEX(Tax_share,MATCH('Total Fuel Prices'!$A$97,tax_fuel_labels,0),MATCH(G$1,'Tax_Share of Price'!$B$1:$AI$1,0)))</f>
        <v>5.1788645274711327E-6</v>
      </c>
      <c r="H4" s="35">
        <f>'Total Fuel Prices'!H101*(1-INDEX(Tax_share,MATCH('Total Fuel Prices'!$A$97,tax_fuel_labels,0),MATCH(H$1,'Tax_Share of Price'!$B$1:$AI$1,0)))</f>
        <v>5.2721353879388696E-6</v>
      </c>
      <c r="I4" s="35">
        <f>'Total Fuel Prices'!I101*(1-INDEX(Tax_share,MATCH('Total Fuel Prices'!$A$97,tax_fuel_labels,0),MATCH(I$1,'Tax_Share of Price'!$B$1:$AI$1,0)))</f>
        <v>5.4260323077106367E-6</v>
      </c>
      <c r="J4" s="35">
        <f>'Total Fuel Prices'!J101*(1-INDEX(Tax_share,MATCH('Total Fuel Prices'!$A$97,tax_fuel_labels,0),MATCH(J$1,'Tax_Share of Price'!$B$1:$AI$1,0)))</f>
        <v>5.5286302542251487E-6</v>
      </c>
      <c r="K4" s="35">
        <f>'Total Fuel Prices'!K101*(1-INDEX(Tax_share,MATCH('Total Fuel Prices'!$A$97,tax_fuel_labels,0),MATCH(K$1,'Tax_Share of Price'!$B$1:$AI$1,0)))</f>
        <v>5.6125740286461122E-6</v>
      </c>
      <c r="L4" s="35">
        <f>'Total Fuel Prices'!L101*(1-INDEX(Tax_share,MATCH('Total Fuel Prices'!$A$97,tax_fuel_labels,0),MATCH(L$1,'Tax_Share of Price'!$B$1:$AI$1,0)))</f>
        <v>5.6195693431811929E-6</v>
      </c>
      <c r="M4" s="35">
        <f>'Total Fuel Prices'!M101*(1-INDEX(Tax_share,MATCH('Total Fuel Prices'!$A$97,tax_fuel_labels,0),MATCH(M$1,'Tax_Share of Price'!$B$1:$AI$1,0)))</f>
        <v>5.6988495745787692E-6</v>
      </c>
      <c r="N4" s="35">
        <f>'Total Fuel Prices'!N101*(1-INDEX(Tax_share,MATCH('Total Fuel Prices'!$A$97,tax_fuel_labels,0),MATCH(N$1,'Tax_Share of Price'!$B$1:$AI$1,0)))</f>
        <v>5.7454850048126389E-6</v>
      </c>
      <c r="O4" s="35">
        <f>'Total Fuel Prices'!O101*(1-INDEX(Tax_share,MATCH('Total Fuel Prices'!$A$97,tax_fuel_labels,0),MATCH(O$1,'Tax_Share of Price'!$B$1:$AI$1,0)))</f>
        <v>5.7734662629529592E-6</v>
      </c>
      <c r="P4" s="35">
        <f>'Total Fuel Prices'!P101*(1-INDEX(Tax_share,MATCH('Total Fuel Prices'!$A$97,tax_fuel_labels,0),MATCH(P$1,'Tax_Share of Price'!$B$1:$AI$1,0)))</f>
        <v>5.836424093768683E-6</v>
      </c>
      <c r="Q4" s="35">
        <f>'Total Fuel Prices'!Q101*(1-INDEX(Tax_share,MATCH('Total Fuel Prices'!$A$97,tax_fuel_labels,0),MATCH(Q$1,'Tax_Share of Price'!$B$1:$AI$1,0)))</f>
        <v>5.8760642094674712E-6</v>
      </c>
      <c r="R4" s="35">
        <f>'Total Fuel Prices'!R101*(1-INDEX(Tax_share,MATCH('Total Fuel Prices'!$A$97,tax_fuel_labels,0),MATCH(R$1,'Tax_Share of Price'!$B$1:$AI$1,0)))</f>
        <v>5.9506808978416603E-6</v>
      </c>
      <c r="S4" s="35">
        <f>'Total Fuel Prices'!S101*(1-INDEX(Tax_share,MATCH('Total Fuel Prices'!$A$97,tax_fuel_labels,0),MATCH(S$1,'Tax_Share of Price'!$B$1:$AI$1,0)))</f>
        <v>6.0019798710989172E-6</v>
      </c>
      <c r="T4" s="35">
        <f>'Total Fuel Prices'!T101*(1-INDEX(Tax_share,MATCH('Total Fuel Prices'!$A$97,tax_fuel_labels,0),MATCH(T$1,'Tax_Share of Price'!$B$1:$AI$1,0)))</f>
        <v>6.0509470728444787E-6</v>
      </c>
      <c r="U4" s="35">
        <f>'Total Fuel Prices'!U101*(1-INDEX(Tax_share,MATCH('Total Fuel Prices'!$A$97,tax_fuel_labels,0),MATCH(U$1,'Tax_Share of Price'!$B$1:$AI$1,0)))</f>
        <v>6.1069095891251219E-6</v>
      </c>
      <c r="V4" s="35">
        <f>'Total Fuel Prices'!V101*(1-INDEX(Tax_share,MATCH('Total Fuel Prices'!$A$97,tax_fuel_labels,0),MATCH(V$1,'Tax_Share of Price'!$B$1:$AI$1,0)))</f>
        <v>6.1442179333122165E-6</v>
      </c>
      <c r="W4" s="35">
        <f>'Total Fuel Prices'!W101*(1-INDEX(Tax_share,MATCH('Total Fuel Prices'!$A$97,tax_fuel_labels,0),MATCH(W$1,'Tax_Share of Price'!$B$1:$AI$1,0)))</f>
        <v>6.1931851350577789E-6</v>
      </c>
      <c r="X4" s="35">
        <f>'Total Fuel Prices'!X101*(1-INDEX(Tax_share,MATCH('Total Fuel Prices'!$A$97,tax_fuel_labels,0),MATCH(X$1,'Tax_Share of Price'!$B$1:$AI$1,0)))</f>
        <v>6.2444841083150349E-6</v>
      </c>
      <c r="Y4" s="35">
        <f>'Total Fuel Prices'!Y101*(1-INDEX(Tax_share,MATCH('Total Fuel Prices'!$A$97,tax_fuel_labels,0),MATCH(Y$1,'Tax_Share of Price'!$B$1:$AI$1,0)))</f>
        <v>6.2468158798267268E-6</v>
      </c>
      <c r="Z4" s="35">
        <f>'Total Fuel Prices'!Z101*(1-INDEX(Tax_share,MATCH('Total Fuel Prices'!$A$97,tax_fuel_labels,0),MATCH(Z$1,'Tax_Share of Price'!$B$1:$AI$1,0)))</f>
        <v>6.2911195385489038E-6</v>
      </c>
      <c r="AA4" s="35">
        <f>'Total Fuel Prices'!AA101*(1-INDEX(Tax_share,MATCH('Total Fuel Prices'!$A$97,tax_fuel_labels,0),MATCH(AA$1,'Tax_Share of Price'!$B$1:$AI$1,0)))</f>
        <v>6.3773950844815608E-6</v>
      </c>
      <c r="AB4" s="35">
        <f>'Total Fuel Prices'!AB101*(1-INDEX(Tax_share,MATCH('Total Fuel Prices'!$A$97,tax_fuel_labels,0),MATCH(AB$1,'Tax_Share of Price'!$B$1:$AI$1,0)))</f>
        <v>6.4147034286686562E-6</v>
      </c>
      <c r="AC4" s="35">
        <f>'Total Fuel Prices'!AC101*(1-INDEX(Tax_share,MATCH('Total Fuel Prices'!$A$97,tax_fuel_labels,0),MATCH(AC$1,'Tax_Share of Price'!$B$1:$AI$1,0)))</f>
        <v>6.461338858902525E-6</v>
      </c>
      <c r="AD4" s="35">
        <f>'Total Fuel Prices'!AD101*(1-INDEX(Tax_share,MATCH('Total Fuel Prices'!$A$97,tax_fuel_labels,0),MATCH(AD$1,'Tax_Share of Price'!$B$1:$AI$1,0)))</f>
        <v>6.5429508618117941E-6</v>
      </c>
      <c r="AE4" s="35">
        <f>'Total Fuel Prices'!AE101*(1-INDEX(Tax_share,MATCH('Total Fuel Prices'!$A$97,tax_fuel_labels,0),MATCH(AE$1,'Tax_Share of Price'!$B$1:$AI$1,0)))</f>
        <v>6.5546097193702628E-6</v>
      </c>
      <c r="AF4" s="35">
        <f>'Total Fuel Prices'!AF101*(1-INDEX(Tax_share,MATCH('Total Fuel Prices'!$A$97,tax_fuel_labels,0),MATCH(AF$1,'Tax_Share of Price'!$B$1:$AI$1,0)))</f>
        <v>6.6129040071625978E-6</v>
      </c>
      <c r="AG4" s="35">
        <f>'Total Fuel Prices'!AG101*(1-INDEX(Tax_share,MATCH('Total Fuel Prices'!$A$97,tax_fuel_labels,0),MATCH(AG$1,'Tax_Share of Price'!$B$1:$AI$1,0)))</f>
        <v>6.6758618379783199E-6</v>
      </c>
      <c r="AH4" s="35">
        <f>'Total Fuel Prices'!AH101*(1-INDEX(Tax_share,MATCH('Total Fuel Prices'!$A$97,tax_fuel_labels,0),MATCH(AH$1,'Tax_Share of Price'!$B$1:$AI$1,0)))</f>
        <v>6.7178337251888025E-6</v>
      </c>
      <c r="AI4" s="35">
        <f>'Total Fuel Prices'!AI101*(1-INDEX(Tax_share,MATCH('Total Fuel Prices'!$A$97,tax_fuel_labels,0),MATCH(AI$1,'Tax_Share of Price'!$B$1:$AI$1,0)))</f>
        <v>6.7481467548408181E-6</v>
      </c>
      <c r="AJ4" s="11"/>
      <c r="AK4" s="11"/>
    </row>
    <row r="5" spans="1:37" x14ac:dyDescent="0.45">
      <c r="A5" s="2" t="s">
        <v>273</v>
      </c>
      <c r="B5" s="35">
        <f>'Total Fuel Prices'!B102*(1-INDEX(Tax_share,MATCH('Total Fuel Prices'!$A$97,tax_fuel_labels,0),MATCH(B$1,'Tax_Share of Price'!$B$1:$AI$1,0)))</f>
        <v>1.6452471196785923E-5</v>
      </c>
      <c r="C5" s="35">
        <f>'Total Fuel Prices'!C102*(1-INDEX(Tax_share,MATCH('Total Fuel Prices'!$A$97,tax_fuel_labels,0),MATCH(C$1,'Tax_Share of Price'!$B$1:$AI$1,0)))</f>
        <v>1.6452471196785923E-5</v>
      </c>
      <c r="D5" s="35">
        <f>'Total Fuel Prices'!D102*(1-INDEX(Tax_share,MATCH('Total Fuel Prices'!$A$97,tax_fuel_labels,0),MATCH(D$1,'Tax_Share of Price'!$B$1:$AI$1,0)))</f>
        <v>1.6906491683507328E-5</v>
      </c>
      <c r="E5" s="35">
        <f>'Total Fuel Prices'!E102*(1-INDEX(Tax_share,MATCH('Total Fuel Prices'!$A$97,tax_fuel_labels,0),MATCH(E$1,'Tax_Share of Price'!$B$1:$AI$1,0)))</f>
        <v>1.6452471196785923E-5</v>
      </c>
      <c r="F5" s="35">
        <f>'Total Fuel Prices'!F102*(1-INDEX(Tax_share,MATCH('Total Fuel Prices'!$A$97,tax_fuel_labels,0),MATCH(F$1,'Tax_Share of Price'!$B$1:$AI$1,0)))</f>
        <v>1.5952279135143692E-5</v>
      </c>
      <c r="G5" s="35">
        <f>'Total Fuel Prices'!G102*(1-INDEX(Tax_share,MATCH('Total Fuel Prices'!$A$97,tax_fuel_labels,0),MATCH(G$1,'Tax_Share of Price'!$B$1:$AI$1,0)))</f>
        <v>1.5636773373184748E-5</v>
      </c>
      <c r="H5" s="35">
        <f>'Total Fuel Prices'!H102*(1-INDEX(Tax_share,MATCH('Total Fuel Prices'!$A$97,tax_fuel_labels,0),MATCH(H$1,'Tax_Share of Price'!$B$1:$AI$1,0)))</f>
        <v>1.5190448148950143E-5</v>
      </c>
      <c r="I5" s="35">
        <f>'Total Fuel Prices'!I102*(1-INDEX(Tax_share,MATCH('Total Fuel Prices'!$A$97,tax_fuel_labels,0),MATCH(I$1,'Tax_Share of Price'!$B$1:$AI$1,0)))</f>
        <v>1.4936504486885628E-5</v>
      </c>
      <c r="J5" s="35">
        <f>'Total Fuel Prices'!J102*(1-INDEX(Tax_share,MATCH('Total Fuel Prices'!$A$97,tax_fuel_labels,0),MATCH(J$1,'Tax_Share of Price'!$B$1:$AI$1,0)))</f>
        <v>1.4497874525137828E-5</v>
      </c>
      <c r="K5" s="35">
        <f>'Total Fuel Prices'!K102*(1-INDEX(Tax_share,MATCH('Total Fuel Prices'!$A$97,tax_fuel_labels,0),MATCH(K$1,'Tax_Share of Price'!$B$1:$AI$1,0)))</f>
        <v>1.479029449963636E-5</v>
      </c>
      <c r="L5" s="35">
        <f>'Total Fuel Prices'!L102*(1-INDEX(Tax_share,MATCH('Total Fuel Prices'!$A$97,tax_fuel_labels,0),MATCH(L$1,'Tax_Share of Price'!$B$1:$AI$1,0)))</f>
        <v>1.4821075549583578E-5</v>
      </c>
      <c r="M5" s="35">
        <f>'Total Fuel Prices'!M102*(1-INDEX(Tax_share,MATCH('Total Fuel Prices'!$A$97,tax_fuel_labels,0),MATCH(M$1,'Tax_Share of Price'!$B$1:$AI$1,0)))</f>
        <v>1.5082714474134899E-5</v>
      </c>
      <c r="N5" s="35">
        <f>'Total Fuel Prices'!N102*(1-INDEX(Tax_share,MATCH('Total Fuel Prices'!$A$97,tax_fuel_labels,0),MATCH(N$1,'Tax_Share of Price'!$B$1:$AI$1,0)))</f>
        <v>1.5244314986357767E-5</v>
      </c>
      <c r="O5" s="35">
        <f>'Total Fuel Prices'!O102*(1-INDEX(Tax_share,MATCH('Total Fuel Prices'!$A$97,tax_fuel_labels,0),MATCH(O$1,'Tax_Share of Price'!$B$1:$AI$1,0)))</f>
        <v>1.5567516010803519E-5</v>
      </c>
      <c r="P5" s="35">
        <f>'Total Fuel Prices'!P102*(1-INDEX(Tax_share,MATCH('Total Fuel Prices'!$A$97,tax_fuel_labels,0),MATCH(P$1,'Tax_Share of Price'!$B$1:$AI$1,0)))</f>
        <v>1.5775288097947212E-5</v>
      </c>
      <c r="Q5" s="35">
        <f>'Total Fuel Prices'!Q102*(1-INDEX(Tax_share,MATCH('Total Fuel Prices'!$A$97,tax_fuel_labels,0),MATCH(Q$1,'Tax_Share of Price'!$B$1:$AI$1,0)))</f>
        <v>1.5906107560222874E-5</v>
      </c>
      <c r="R5" s="35">
        <f>'Total Fuel Prices'!R102*(1-INDEX(Tax_share,MATCH('Total Fuel Prices'!$A$97,tax_fuel_labels,0),MATCH(R$1,'Tax_Share of Price'!$B$1:$AI$1,0)))</f>
        <v>1.620622279720821E-5</v>
      </c>
      <c r="S5" s="35">
        <f>'Total Fuel Prices'!S102*(1-INDEX(Tax_share,MATCH('Total Fuel Prices'!$A$97,tax_fuel_labels,0),MATCH(S$1,'Tax_Share of Price'!$B$1:$AI$1,0)))</f>
        <v>1.6367823309431082E-5</v>
      </c>
      <c r="T5" s="35">
        <f>'Total Fuel Prices'!T102*(1-INDEX(Tax_share,MATCH('Total Fuel Prices'!$A$97,tax_fuel_labels,0),MATCH(T$1,'Tax_Share of Price'!$B$1:$AI$1,0)))</f>
        <v>1.653711908414076E-5</v>
      </c>
      <c r="U5" s="35">
        <f>'Total Fuel Prices'!U102*(1-INDEX(Tax_share,MATCH('Total Fuel Prices'!$A$97,tax_fuel_labels,0),MATCH(U$1,'Tax_Share of Price'!$B$1:$AI$1,0)))</f>
        <v>1.6737195908797651E-5</v>
      </c>
      <c r="V5" s="35">
        <f>'Total Fuel Prices'!V102*(1-INDEX(Tax_share,MATCH('Total Fuel Prices'!$A$97,tax_fuel_labels,0),MATCH(V$1,'Tax_Share of Price'!$B$1:$AI$1,0)))</f>
        <v>1.6852624846099704E-5</v>
      </c>
      <c r="W5" s="35">
        <f>'Total Fuel Prices'!W102*(1-INDEX(Tax_share,MATCH('Total Fuel Prices'!$A$97,tax_fuel_labels,0),MATCH(W$1,'Tax_Share of Price'!$B$1:$AI$1,0)))</f>
        <v>1.7014225358322579E-5</v>
      </c>
      <c r="X5" s="35">
        <f>'Total Fuel Prices'!X102*(1-INDEX(Tax_share,MATCH('Total Fuel Prices'!$A$97,tax_fuel_labels,0),MATCH(X$1,'Tax_Share of Price'!$B$1:$AI$1,0)))</f>
        <v>1.7198911658005862E-5</v>
      </c>
      <c r="Y5" s="35">
        <f>'Total Fuel Prices'!Y102*(1-INDEX(Tax_share,MATCH('Total Fuel Prices'!$A$97,tax_fuel_labels,0),MATCH(Y$1,'Tax_Share of Price'!$B$1:$AI$1,0)))</f>
        <v>1.7206606920492668E-5</v>
      </c>
      <c r="Z5" s="35">
        <f>'Total Fuel Prices'!Z102*(1-INDEX(Tax_share,MATCH('Total Fuel Prices'!$A$97,tax_fuel_labels,0),MATCH(Z$1,'Tax_Share of Price'!$B$1:$AI$1,0)))</f>
        <v>1.7360512170228734E-5</v>
      </c>
      <c r="AA5" s="35">
        <f>'Total Fuel Prices'!AA102*(1-INDEX(Tax_share,MATCH('Total Fuel Prices'!$A$97,tax_fuel_labels,0),MATCH(AA$1,'Tax_Share of Price'!$B$1:$AI$1,0)))</f>
        <v>1.7645236882240465E-5</v>
      </c>
      <c r="AB5" s="35">
        <f>'Total Fuel Prices'!AB102*(1-INDEX(Tax_share,MATCH('Total Fuel Prices'!$A$97,tax_fuel_labels,0),MATCH(AB$1,'Tax_Share of Price'!$B$1:$AI$1,0)))</f>
        <v>1.777605634451613E-5</v>
      </c>
      <c r="AC5" s="35">
        <f>'Total Fuel Prices'!AC102*(1-INDEX(Tax_share,MATCH('Total Fuel Prices'!$A$97,tax_fuel_labels,0),MATCH(AC$1,'Tax_Share of Price'!$B$1:$AI$1,0)))</f>
        <v>1.7929961594252196E-5</v>
      </c>
      <c r="AD5" s="35">
        <f>'Total Fuel Prices'!AD102*(1-INDEX(Tax_share,MATCH('Total Fuel Prices'!$A$97,tax_fuel_labels,0),MATCH(AD$1,'Tax_Share of Price'!$B$1:$AI$1,0)))</f>
        <v>1.8214686306263927E-5</v>
      </c>
      <c r="AE5" s="35">
        <f>'Total Fuel Prices'!AE102*(1-INDEX(Tax_share,MATCH('Total Fuel Prices'!$A$97,tax_fuel_labels,0),MATCH(AE$1,'Tax_Share of Price'!$B$1:$AI$1,0)))</f>
        <v>1.8253162618697943E-5</v>
      </c>
      <c r="AF5" s="35">
        <f>'Total Fuel Prices'!AF102*(1-INDEX(Tax_share,MATCH('Total Fuel Prices'!$A$97,tax_fuel_labels,0),MATCH(AF$1,'Tax_Share of Price'!$B$1:$AI$1,0)))</f>
        <v>1.8460934705841636E-5</v>
      </c>
      <c r="AG5" s="35">
        <f>'Total Fuel Prices'!AG102*(1-INDEX(Tax_share,MATCH('Total Fuel Prices'!$A$97,tax_fuel_labels,0),MATCH(AG$1,'Tax_Share of Price'!$B$1:$AI$1,0)))</f>
        <v>1.8668706792985336E-5</v>
      </c>
      <c r="AH5" s="35">
        <f>'Total Fuel Prices'!AH102*(1-INDEX(Tax_share,MATCH('Total Fuel Prices'!$A$97,tax_fuel_labels,0),MATCH(AH$1,'Tax_Share of Price'!$B$1:$AI$1,0)))</f>
        <v>1.88149167802346E-5</v>
      </c>
      <c r="AI5" s="35">
        <f>'Total Fuel Prices'!AI102*(1-INDEX(Tax_share,MATCH('Total Fuel Prices'!$A$97,tax_fuel_labels,0),MATCH(AI$1,'Tax_Share of Price'!$B$1:$AI$1,0)))</f>
        <v>1.8930345717536657E-5</v>
      </c>
      <c r="AJ5" s="11"/>
      <c r="AK5" s="11"/>
    </row>
    <row r="6" spans="1:37" x14ac:dyDescent="0.45">
      <c r="A6" s="2" t="s">
        <v>274</v>
      </c>
      <c r="B6" s="35">
        <f>'Total Fuel Prices'!B103*(1-INDEX(Tax_share,MATCH('Total Fuel Prices'!$A$97,tax_fuel_labels,0),MATCH(B$1,'Tax_Share of Price'!$B$1:$AI$1,0)))</f>
        <v>1.6452471196785923E-5</v>
      </c>
      <c r="C6" s="35">
        <f>'Total Fuel Prices'!C103*(1-INDEX(Tax_share,MATCH('Total Fuel Prices'!$A$97,tax_fuel_labels,0),MATCH(C$1,'Tax_Share of Price'!$B$1:$AI$1,0)))</f>
        <v>1.6452471196785923E-5</v>
      </c>
      <c r="D6" s="35">
        <f>'Total Fuel Prices'!D103*(1-INDEX(Tax_share,MATCH('Total Fuel Prices'!$A$97,tax_fuel_labels,0),MATCH(D$1,'Tax_Share of Price'!$B$1:$AI$1,0)))</f>
        <v>1.6908196924772009E-5</v>
      </c>
      <c r="E6" s="35">
        <f>'Total Fuel Prices'!E103*(1-INDEX(Tax_share,MATCH('Total Fuel Prices'!$A$97,tax_fuel_labels,0),MATCH(E$1,'Tax_Share of Price'!$B$1:$AI$1,0)))</f>
        <v>1.6452471196785923E-5</v>
      </c>
      <c r="F6" s="35">
        <f>'Total Fuel Prices'!F103*(1-INDEX(Tax_share,MATCH('Total Fuel Prices'!$A$97,tax_fuel_labels,0),MATCH(F$1,'Tax_Share of Price'!$B$1:$AI$1,0)))</f>
        <v>1.5973572974156471E-5</v>
      </c>
      <c r="G6" s="35">
        <f>'Total Fuel Prices'!G103*(1-INDEX(Tax_share,MATCH('Total Fuel Prices'!$A$97,tax_fuel_labels,0),MATCH(G$1,'Tax_Share of Price'!$B$1:$AI$1,0)))</f>
        <v>1.5672330543792785E-5</v>
      </c>
      <c r="H6" s="35">
        <f>'Total Fuel Prices'!H103*(1-INDEX(Tax_share,MATCH('Total Fuel Prices'!$A$97,tax_fuel_labels,0),MATCH(H$1,'Tax_Share of Price'!$B$1:$AI$1,0)))</f>
        <v>1.5232053145568937E-5</v>
      </c>
      <c r="I6" s="35">
        <f>'Total Fuel Prices'!I103*(1-INDEX(Tax_share,MATCH('Total Fuel Prices'!$A$97,tax_fuel_labels,0),MATCH(I$1,'Tax_Share of Price'!$B$1:$AI$1,0)))</f>
        <v>1.5000328199135334E-5</v>
      </c>
      <c r="J6" s="35">
        <f>'Total Fuel Prices'!J103*(1-INDEX(Tax_share,MATCH('Total Fuel Prices'!$A$97,tax_fuel_labels,0),MATCH(J$1,'Tax_Share of Price'!$B$1:$AI$1,0)))</f>
        <v>1.4560050800911483E-5</v>
      </c>
      <c r="K6" s="35">
        <f>'Total Fuel Prices'!K103*(1-INDEX(Tax_share,MATCH('Total Fuel Prices'!$A$97,tax_fuel_labels,0),MATCH(K$1,'Tax_Share of Price'!$B$1:$AI$1,0)))</f>
        <v>1.4869017396156291E-5</v>
      </c>
      <c r="L6" s="35">
        <f>'Total Fuel Prices'!L103*(1-INDEX(Tax_share,MATCH('Total Fuel Prices'!$A$97,tax_fuel_labels,0),MATCH(L$1,'Tax_Share of Price'!$B$1:$AI$1,0)))</f>
        <v>1.4907638220561889E-5</v>
      </c>
      <c r="M6" s="35">
        <f>'Total Fuel Prices'!M103*(1-INDEX(Tax_share,MATCH('Total Fuel Prices'!$A$97,tax_fuel_labels,0),MATCH(M$1,'Tax_Share of Price'!$B$1:$AI$1,0)))</f>
        <v>1.5177983991401095E-5</v>
      </c>
      <c r="N6" s="35">
        <f>'Total Fuel Prices'!N103*(1-INDEX(Tax_share,MATCH('Total Fuel Prices'!$A$97,tax_fuel_labels,0),MATCH(N$1,'Tax_Share of Price'!$B$1:$AI$1,0)))</f>
        <v>1.5340191453904619E-5</v>
      </c>
      <c r="O6" s="35">
        <f>'Total Fuel Prices'!O103*(1-INDEX(Tax_share,MATCH('Total Fuel Prices'!$A$97,tax_fuel_labels,0),MATCH(O$1,'Tax_Share of Price'!$B$1:$AI$1,0)))</f>
        <v>1.5440605597359181E-5</v>
      </c>
      <c r="P6" s="35">
        <f>'Total Fuel Prices'!P103*(1-INDEX(Tax_share,MATCH('Total Fuel Prices'!$A$97,tax_fuel_labels,0),MATCH(P$1,'Tax_Share of Price'!$B$1:$AI$1,0)))</f>
        <v>1.5649158049149427E-5</v>
      </c>
      <c r="Q6" s="35">
        <f>'Total Fuel Prices'!Q103*(1-INDEX(Tax_share,MATCH('Total Fuel Prices'!$A$97,tax_fuel_labels,0),MATCH(Q$1,'Tax_Share of Price'!$B$1:$AI$1,0)))</f>
        <v>1.5788193017009587E-5</v>
      </c>
      <c r="R6" s="35">
        <f>'Total Fuel Prices'!R103*(1-INDEX(Tax_share,MATCH('Total Fuel Prices'!$A$97,tax_fuel_labels,0),MATCH(R$1,'Tax_Share of Price'!$B$1:$AI$1,0)))</f>
        <v>1.6066262952729911E-5</v>
      </c>
      <c r="S6" s="35">
        <f>'Total Fuel Prices'!S103*(1-INDEX(Tax_share,MATCH('Total Fuel Prices'!$A$97,tax_fuel_labels,0),MATCH(S$1,'Tax_Share of Price'!$B$1:$AI$1,0)))</f>
        <v>1.622847041523344E-5</v>
      </c>
      <c r="T6" s="35">
        <f>'Total Fuel Prices'!T103*(1-INDEX(Tax_share,MATCH('Total Fuel Prices'!$A$97,tax_fuel_labels,0),MATCH(T$1,'Tax_Share of Price'!$B$1:$AI$1,0)))</f>
        <v>1.6406126207499199E-5</v>
      </c>
      <c r="U6" s="35">
        <f>'Total Fuel Prices'!U103*(1-INDEX(Tax_share,MATCH('Total Fuel Prices'!$A$97,tax_fuel_labels,0),MATCH(U$1,'Tax_Share of Price'!$B$1:$AI$1,0)))</f>
        <v>1.6606954494408323E-5</v>
      </c>
      <c r="V6" s="35">
        <f>'Total Fuel Prices'!V103*(1-INDEX(Tax_share,MATCH('Total Fuel Prices'!$A$97,tax_fuel_labels,0),MATCH(V$1,'Tax_Share of Price'!$B$1:$AI$1,0)))</f>
        <v>1.6722816967625125E-5</v>
      </c>
      <c r="W6" s="35">
        <f>'Total Fuel Prices'!W103*(1-INDEX(Tax_share,MATCH('Total Fuel Prices'!$A$97,tax_fuel_labels,0),MATCH(W$1,'Tax_Share of Price'!$B$1:$AI$1,0)))</f>
        <v>1.6892748595009769E-5</v>
      </c>
      <c r="X6" s="35">
        <f>'Total Fuel Prices'!X103*(1-INDEX(Tax_share,MATCH('Total Fuel Prices'!$A$97,tax_fuel_labels,0),MATCH(X$1,'Tax_Share of Price'!$B$1:$AI$1,0)))</f>
        <v>1.7070404387275535E-5</v>
      </c>
      <c r="Y6" s="35">
        <f>'Total Fuel Prices'!Y103*(1-INDEX(Tax_share,MATCH('Total Fuel Prices'!$A$97,tax_fuel_labels,0),MATCH(Y$1,'Tax_Share of Price'!$B$1:$AI$1,0)))</f>
        <v>1.7085852717037771E-5</v>
      </c>
      <c r="Z6" s="35">
        <f>'Total Fuel Prices'!Z103*(1-INDEX(Tax_share,MATCH('Total Fuel Prices'!$A$97,tax_fuel_labels,0),MATCH(Z$1,'Tax_Share of Price'!$B$1:$AI$1,0)))</f>
        <v>1.7240336014660175E-5</v>
      </c>
      <c r="AA6" s="35">
        <f>'Total Fuel Prices'!AA103*(1-INDEX(Tax_share,MATCH('Total Fuel Prices'!$A$97,tax_fuel_labels,0),MATCH(AA$1,'Tax_Share of Price'!$B$1:$AI$1,0)))</f>
        <v>1.7526130115261621E-5</v>
      </c>
      <c r="AB6" s="35">
        <f>'Total Fuel Prices'!AB103*(1-INDEX(Tax_share,MATCH('Total Fuel Prices'!$A$97,tax_fuel_labels,0),MATCH(AB$1,'Tax_Share of Price'!$B$1:$AI$1,0)))</f>
        <v>1.7665165083121785E-5</v>
      </c>
      <c r="AC6" s="35">
        <f>'Total Fuel Prices'!AC103*(1-INDEX(Tax_share,MATCH('Total Fuel Prices'!$A$97,tax_fuel_labels,0),MATCH(AC$1,'Tax_Share of Price'!$B$1:$AI$1,0)))</f>
        <v>1.7819648380744186E-5</v>
      </c>
      <c r="AD6" s="35">
        <f>'Total Fuel Prices'!AD103*(1-INDEX(Tax_share,MATCH('Total Fuel Prices'!$A$97,tax_fuel_labels,0),MATCH(AD$1,'Tax_Share of Price'!$B$1:$AI$1,0)))</f>
        <v>1.8113166646226753E-5</v>
      </c>
      <c r="AE6" s="35">
        <f>'Total Fuel Prices'!AE103*(1-INDEX(Tax_share,MATCH('Total Fuel Prices'!$A$97,tax_fuel_labels,0),MATCH(AE$1,'Tax_Share of Price'!$B$1:$AI$1,0)))</f>
        <v>1.814406330575123E-5</v>
      </c>
      <c r="AF6" s="35">
        <f>'Total Fuel Prices'!AF103*(1-INDEX(Tax_share,MATCH('Total Fuel Prices'!$A$97,tax_fuel_labels,0),MATCH(AF$1,'Tax_Share of Price'!$B$1:$AI$1,0)))</f>
        <v>1.8360339922422597E-5</v>
      </c>
      <c r="AG6" s="35">
        <f>'Total Fuel Prices'!AG103*(1-INDEX(Tax_share,MATCH('Total Fuel Prices'!$A$97,tax_fuel_labels,0),MATCH(AG$1,'Tax_Share of Price'!$B$1:$AI$1,0)))</f>
        <v>1.8553444044450603E-5</v>
      </c>
      <c r="AH6" s="35">
        <f>'Total Fuel Prices'!AH103*(1-INDEX(Tax_share,MATCH('Total Fuel Prices'!$A$97,tax_fuel_labels,0),MATCH(AH$1,'Tax_Share of Price'!$B$1:$AI$1,0)))</f>
        <v>1.8700203177191885E-5</v>
      </c>
      <c r="AI6" s="35">
        <f>'Total Fuel Prices'!AI103*(1-INDEX(Tax_share,MATCH('Total Fuel Prices'!$A$97,tax_fuel_labels,0),MATCH(AI$1,'Tax_Share of Price'!$B$1:$AI$1,0)))</f>
        <v>1.8823789815289809E-5</v>
      </c>
      <c r="AJ6" s="11"/>
      <c r="AK6" s="11"/>
    </row>
    <row r="7" spans="1:37" x14ac:dyDescent="0.45">
      <c r="A7" s="2" t="s">
        <v>275</v>
      </c>
      <c r="B7" s="35">
        <f>B6</f>
        <v>1.6452471196785923E-5</v>
      </c>
      <c r="C7" s="35">
        <f t="shared" ref="C7:AI7" si="0">C6</f>
        <v>1.6452471196785923E-5</v>
      </c>
      <c r="D7" s="35">
        <f t="shared" si="0"/>
        <v>1.6908196924772009E-5</v>
      </c>
      <c r="E7" s="35">
        <f t="shared" si="0"/>
        <v>1.6452471196785923E-5</v>
      </c>
      <c r="F7" s="35">
        <f t="shared" si="0"/>
        <v>1.5973572974156471E-5</v>
      </c>
      <c r="G7" s="35">
        <f t="shared" si="0"/>
        <v>1.5672330543792785E-5</v>
      </c>
      <c r="H7" s="35">
        <f t="shared" si="0"/>
        <v>1.5232053145568937E-5</v>
      </c>
      <c r="I7" s="35">
        <f t="shared" si="0"/>
        <v>1.5000328199135334E-5</v>
      </c>
      <c r="J7" s="35">
        <f t="shared" si="0"/>
        <v>1.4560050800911483E-5</v>
      </c>
      <c r="K7" s="35">
        <f t="shared" si="0"/>
        <v>1.4869017396156291E-5</v>
      </c>
      <c r="L7" s="35">
        <f t="shared" si="0"/>
        <v>1.4907638220561889E-5</v>
      </c>
      <c r="M7" s="35">
        <f t="shared" si="0"/>
        <v>1.5177983991401095E-5</v>
      </c>
      <c r="N7" s="35">
        <f t="shared" si="0"/>
        <v>1.5340191453904619E-5</v>
      </c>
      <c r="O7" s="35">
        <f t="shared" si="0"/>
        <v>1.5440605597359181E-5</v>
      </c>
      <c r="P7" s="35">
        <f t="shared" si="0"/>
        <v>1.5649158049149427E-5</v>
      </c>
      <c r="Q7" s="35">
        <f t="shared" si="0"/>
        <v>1.5788193017009587E-5</v>
      </c>
      <c r="R7" s="35">
        <f t="shared" si="0"/>
        <v>1.6066262952729911E-5</v>
      </c>
      <c r="S7" s="35">
        <f t="shared" si="0"/>
        <v>1.622847041523344E-5</v>
      </c>
      <c r="T7" s="35">
        <f t="shared" si="0"/>
        <v>1.6406126207499199E-5</v>
      </c>
      <c r="U7" s="35">
        <f t="shared" si="0"/>
        <v>1.6606954494408323E-5</v>
      </c>
      <c r="V7" s="35">
        <f t="shared" si="0"/>
        <v>1.6722816967625125E-5</v>
      </c>
      <c r="W7" s="35">
        <f t="shared" si="0"/>
        <v>1.6892748595009769E-5</v>
      </c>
      <c r="X7" s="35">
        <f t="shared" si="0"/>
        <v>1.7070404387275535E-5</v>
      </c>
      <c r="Y7" s="35">
        <f t="shared" si="0"/>
        <v>1.7085852717037771E-5</v>
      </c>
      <c r="Z7" s="35">
        <f t="shared" si="0"/>
        <v>1.7240336014660175E-5</v>
      </c>
      <c r="AA7" s="35">
        <f t="shared" si="0"/>
        <v>1.7526130115261621E-5</v>
      </c>
      <c r="AB7" s="35">
        <f t="shared" si="0"/>
        <v>1.7665165083121785E-5</v>
      </c>
      <c r="AC7" s="35">
        <f t="shared" si="0"/>
        <v>1.7819648380744186E-5</v>
      </c>
      <c r="AD7" s="35">
        <f t="shared" si="0"/>
        <v>1.8113166646226753E-5</v>
      </c>
      <c r="AE7" s="35">
        <f t="shared" si="0"/>
        <v>1.814406330575123E-5</v>
      </c>
      <c r="AF7" s="35">
        <f t="shared" si="0"/>
        <v>1.8360339922422597E-5</v>
      </c>
      <c r="AG7" s="35">
        <f t="shared" si="0"/>
        <v>1.8553444044450603E-5</v>
      </c>
      <c r="AH7" s="35">
        <f t="shared" si="0"/>
        <v>1.8700203177191885E-5</v>
      </c>
      <c r="AI7" s="35">
        <f t="shared" si="0"/>
        <v>1.8823789815289809E-5</v>
      </c>
      <c r="AJ7" s="11"/>
      <c r="AK7" s="11"/>
    </row>
    <row r="8" spans="1:37" x14ac:dyDescent="0.45">
      <c r="A8" s="2" t="s">
        <v>276</v>
      </c>
      <c r="B8" s="35">
        <f>'Total Fuel Prices'!B105*(1-INDEX(Tax_share,MATCH('Total Fuel Prices'!$A$97,tax_fuel_labels,0),MATCH(B$1,'Tax_Share of Price'!$B$1:$AI$1,0)))</f>
        <v>0</v>
      </c>
      <c r="C8" s="35">
        <f>'Total Fuel Prices'!C105*(1-INDEX(Tax_share,MATCH('Total Fuel Prices'!$A$97,tax_fuel_labels,0),MATCH(C$1,'Tax_Share of Price'!$B$1:$AI$1,0)))</f>
        <v>0</v>
      </c>
      <c r="D8" s="35">
        <f>'Total Fuel Prices'!D105*(1-INDEX(Tax_share,MATCH('Total Fuel Prices'!$A$97,tax_fuel_labels,0),MATCH(D$1,'Tax_Share of Price'!$B$1:$AI$1,0)))</f>
        <v>0</v>
      </c>
      <c r="E8" s="35">
        <f>'Total Fuel Prices'!E105*(1-INDEX(Tax_share,MATCH('Total Fuel Prices'!$A$97,tax_fuel_labels,0),MATCH(E$1,'Tax_Share of Price'!$B$1:$AI$1,0)))</f>
        <v>0</v>
      </c>
      <c r="F8" s="35">
        <f>'Total Fuel Prices'!F105*(1-INDEX(Tax_share,MATCH('Total Fuel Prices'!$A$97,tax_fuel_labels,0),MATCH(F$1,'Tax_Share of Price'!$B$1:$AI$1,0)))</f>
        <v>0</v>
      </c>
      <c r="G8" s="35">
        <f>'Total Fuel Prices'!G105*(1-INDEX(Tax_share,MATCH('Total Fuel Prices'!$A$97,tax_fuel_labels,0),MATCH(G$1,'Tax_Share of Price'!$B$1:$AI$1,0)))</f>
        <v>0</v>
      </c>
      <c r="H8" s="35">
        <f>'Total Fuel Prices'!H105*(1-INDEX(Tax_share,MATCH('Total Fuel Prices'!$A$97,tax_fuel_labels,0),MATCH(H$1,'Tax_Share of Price'!$B$1:$AI$1,0)))</f>
        <v>0</v>
      </c>
      <c r="I8" s="35">
        <f>'Total Fuel Prices'!I105*(1-INDEX(Tax_share,MATCH('Total Fuel Prices'!$A$97,tax_fuel_labels,0),MATCH(I$1,'Tax_Share of Price'!$B$1:$AI$1,0)))</f>
        <v>0</v>
      </c>
      <c r="J8" s="35">
        <f>'Total Fuel Prices'!J105*(1-INDEX(Tax_share,MATCH('Total Fuel Prices'!$A$97,tax_fuel_labels,0),MATCH(J$1,'Tax_Share of Price'!$B$1:$AI$1,0)))</f>
        <v>0</v>
      </c>
      <c r="K8" s="35">
        <f>'Total Fuel Prices'!K105*(1-INDEX(Tax_share,MATCH('Total Fuel Prices'!$A$97,tax_fuel_labels,0),MATCH(K$1,'Tax_Share of Price'!$B$1:$AI$1,0)))</f>
        <v>0</v>
      </c>
      <c r="L8" s="35">
        <f>'Total Fuel Prices'!L105*(1-INDEX(Tax_share,MATCH('Total Fuel Prices'!$A$97,tax_fuel_labels,0),MATCH(L$1,'Tax_Share of Price'!$B$1:$AI$1,0)))</f>
        <v>0</v>
      </c>
      <c r="M8" s="35">
        <f>'Total Fuel Prices'!M105*(1-INDEX(Tax_share,MATCH('Total Fuel Prices'!$A$97,tax_fuel_labels,0),MATCH(M$1,'Tax_Share of Price'!$B$1:$AI$1,0)))</f>
        <v>0</v>
      </c>
      <c r="N8" s="35">
        <f>'Total Fuel Prices'!N105*(1-INDEX(Tax_share,MATCH('Total Fuel Prices'!$A$97,tax_fuel_labels,0),MATCH(N$1,'Tax_Share of Price'!$B$1:$AI$1,0)))</f>
        <v>0</v>
      </c>
      <c r="O8" s="35">
        <f>'Total Fuel Prices'!O105*(1-INDEX(Tax_share,MATCH('Total Fuel Prices'!$A$97,tax_fuel_labels,0),MATCH(O$1,'Tax_Share of Price'!$B$1:$AI$1,0)))</f>
        <v>0</v>
      </c>
      <c r="P8" s="35">
        <f>'Total Fuel Prices'!P105*(1-INDEX(Tax_share,MATCH('Total Fuel Prices'!$A$97,tax_fuel_labels,0),MATCH(P$1,'Tax_Share of Price'!$B$1:$AI$1,0)))</f>
        <v>0</v>
      </c>
      <c r="Q8" s="35">
        <f>'Total Fuel Prices'!Q105*(1-INDEX(Tax_share,MATCH('Total Fuel Prices'!$A$97,tax_fuel_labels,0),MATCH(Q$1,'Tax_Share of Price'!$B$1:$AI$1,0)))</f>
        <v>0</v>
      </c>
      <c r="R8" s="35">
        <f>'Total Fuel Prices'!R105*(1-INDEX(Tax_share,MATCH('Total Fuel Prices'!$A$97,tax_fuel_labels,0),MATCH(R$1,'Tax_Share of Price'!$B$1:$AI$1,0)))</f>
        <v>0</v>
      </c>
      <c r="S8" s="35">
        <f>'Total Fuel Prices'!S105*(1-INDEX(Tax_share,MATCH('Total Fuel Prices'!$A$97,tax_fuel_labels,0),MATCH(S$1,'Tax_Share of Price'!$B$1:$AI$1,0)))</f>
        <v>0</v>
      </c>
      <c r="T8" s="35">
        <f>'Total Fuel Prices'!T105*(1-INDEX(Tax_share,MATCH('Total Fuel Prices'!$A$97,tax_fuel_labels,0),MATCH(T$1,'Tax_Share of Price'!$B$1:$AI$1,0)))</f>
        <v>0</v>
      </c>
      <c r="U8" s="35">
        <f>'Total Fuel Prices'!U105*(1-INDEX(Tax_share,MATCH('Total Fuel Prices'!$A$97,tax_fuel_labels,0),MATCH(U$1,'Tax_Share of Price'!$B$1:$AI$1,0)))</f>
        <v>0</v>
      </c>
      <c r="V8" s="35">
        <f>'Total Fuel Prices'!V105*(1-INDEX(Tax_share,MATCH('Total Fuel Prices'!$A$97,tax_fuel_labels,0),MATCH(V$1,'Tax_Share of Price'!$B$1:$AI$1,0)))</f>
        <v>0</v>
      </c>
      <c r="W8" s="35">
        <f>'Total Fuel Prices'!W105*(1-INDEX(Tax_share,MATCH('Total Fuel Prices'!$A$97,tax_fuel_labels,0),MATCH(W$1,'Tax_Share of Price'!$B$1:$AI$1,0)))</f>
        <v>0</v>
      </c>
      <c r="X8" s="35">
        <f>'Total Fuel Prices'!X105*(1-INDEX(Tax_share,MATCH('Total Fuel Prices'!$A$97,tax_fuel_labels,0),MATCH(X$1,'Tax_Share of Price'!$B$1:$AI$1,0)))</f>
        <v>0</v>
      </c>
      <c r="Y8" s="35">
        <f>'Total Fuel Prices'!Y105*(1-INDEX(Tax_share,MATCH('Total Fuel Prices'!$A$97,tax_fuel_labels,0),MATCH(Y$1,'Tax_Share of Price'!$B$1:$AI$1,0)))</f>
        <v>0</v>
      </c>
      <c r="Z8" s="35">
        <f>'Total Fuel Prices'!Z105*(1-INDEX(Tax_share,MATCH('Total Fuel Prices'!$A$97,tax_fuel_labels,0),MATCH(Z$1,'Tax_Share of Price'!$B$1:$AI$1,0)))</f>
        <v>0</v>
      </c>
      <c r="AA8" s="35">
        <f>'Total Fuel Prices'!AA105*(1-INDEX(Tax_share,MATCH('Total Fuel Prices'!$A$97,tax_fuel_labels,0),MATCH(AA$1,'Tax_Share of Price'!$B$1:$AI$1,0)))</f>
        <v>0</v>
      </c>
      <c r="AB8" s="35">
        <f>'Total Fuel Prices'!AB105*(1-INDEX(Tax_share,MATCH('Total Fuel Prices'!$A$97,tax_fuel_labels,0),MATCH(AB$1,'Tax_Share of Price'!$B$1:$AI$1,0)))</f>
        <v>0</v>
      </c>
      <c r="AC8" s="35">
        <f>'Total Fuel Prices'!AC105*(1-INDEX(Tax_share,MATCH('Total Fuel Prices'!$A$97,tax_fuel_labels,0),MATCH(AC$1,'Tax_Share of Price'!$B$1:$AI$1,0)))</f>
        <v>0</v>
      </c>
      <c r="AD8" s="35">
        <f>'Total Fuel Prices'!AD105*(1-INDEX(Tax_share,MATCH('Total Fuel Prices'!$A$97,tax_fuel_labels,0),MATCH(AD$1,'Tax_Share of Price'!$B$1:$AI$1,0)))</f>
        <v>0</v>
      </c>
      <c r="AE8" s="35">
        <f>'Total Fuel Prices'!AE105*(1-INDEX(Tax_share,MATCH('Total Fuel Prices'!$A$97,tax_fuel_labels,0),MATCH(AE$1,'Tax_Share of Price'!$B$1:$AI$1,0)))</f>
        <v>0</v>
      </c>
      <c r="AF8" s="35">
        <f>'Total Fuel Prices'!AF105*(1-INDEX(Tax_share,MATCH('Total Fuel Prices'!$A$97,tax_fuel_labels,0),MATCH(AF$1,'Tax_Share of Price'!$B$1:$AI$1,0)))</f>
        <v>0</v>
      </c>
      <c r="AG8" s="35">
        <f>'Total Fuel Prices'!AG105*(1-INDEX(Tax_share,MATCH('Total Fuel Prices'!$A$97,tax_fuel_labels,0),MATCH(AG$1,'Tax_Share of Price'!$B$1:$AI$1,0)))</f>
        <v>0</v>
      </c>
      <c r="AH8" s="35">
        <f>'Total Fuel Prices'!AH105*(1-INDEX(Tax_share,MATCH('Total Fuel Prices'!$A$97,tax_fuel_labels,0),MATCH(AH$1,'Tax_Share of Price'!$B$1:$AI$1,0)))</f>
        <v>0</v>
      </c>
      <c r="AI8" s="35">
        <f>'Total Fuel Prices'!AI105*(1-INDEX(Tax_share,MATCH('Total Fuel Prices'!$A$97,tax_fuel_labels,0),MATCH(AI$1,'Tax_Share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Prices'!B106*(1-INDEX(Tax_share,MATCH('Total Fuel Prices'!$A$97,tax_fuel_labels,0),MATCH(B$1,'Tax_Share of Price'!$B$1:$AI$1,0)))</f>
        <v>1.6452471196785923E-5</v>
      </c>
      <c r="C9" s="35">
        <f>'Total Fuel Prices'!C106*(1-INDEX(Tax_share,MATCH('Total Fuel Prices'!$A$97,tax_fuel_labels,0),MATCH(C$1,'Tax_Share of Price'!$B$1:$AI$1,0)))</f>
        <v>1.6452471196785923E-5</v>
      </c>
      <c r="D9" s="35">
        <f>'Total Fuel Prices'!D106*(1-INDEX(Tax_share,MATCH('Total Fuel Prices'!$A$97,tax_fuel_labels,0),MATCH(D$1,'Tax_Share of Price'!$B$1:$AI$1,0)))</f>
        <v>1.6908196924772009E-5</v>
      </c>
      <c r="E9" s="35">
        <f>'Total Fuel Prices'!E106*(1-INDEX(Tax_share,MATCH('Total Fuel Prices'!$A$97,tax_fuel_labels,0),MATCH(E$1,'Tax_Share of Price'!$B$1:$AI$1,0)))</f>
        <v>1.6452471196785923E-5</v>
      </c>
      <c r="F9" s="35">
        <f>'Total Fuel Prices'!F106*(1-INDEX(Tax_share,MATCH('Total Fuel Prices'!$A$97,tax_fuel_labels,0),MATCH(F$1,'Tax_Share of Price'!$B$1:$AI$1,0)))</f>
        <v>1.5973572974156471E-5</v>
      </c>
      <c r="G9" s="35">
        <f>'Total Fuel Prices'!G106*(1-INDEX(Tax_share,MATCH('Total Fuel Prices'!$A$97,tax_fuel_labels,0),MATCH(G$1,'Tax_Share of Price'!$B$1:$AI$1,0)))</f>
        <v>1.5672330543792785E-5</v>
      </c>
      <c r="H9" s="35">
        <f>'Total Fuel Prices'!H106*(1-INDEX(Tax_share,MATCH('Total Fuel Prices'!$A$97,tax_fuel_labels,0),MATCH(H$1,'Tax_Share of Price'!$B$1:$AI$1,0)))</f>
        <v>1.5232053145568937E-5</v>
      </c>
      <c r="I9" s="35">
        <f>'Total Fuel Prices'!I106*(1-INDEX(Tax_share,MATCH('Total Fuel Prices'!$A$97,tax_fuel_labels,0),MATCH(I$1,'Tax_Share of Price'!$B$1:$AI$1,0)))</f>
        <v>1.5000328199135334E-5</v>
      </c>
      <c r="J9" s="35">
        <f>'Total Fuel Prices'!J106*(1-INDEX(Tax_share,MATCH('Total Fuel Prices'!$A$97,tax_fuel_labels,0),MATCH(J$1,'Tax_Share of Price'!$B$1:$AI$1,0)))</f>
        <v>1.4560050800911483E-5</v>
      </c>
      <c r="K9" s="35">
        <f>'Total Fuel Prices'!K106*(1-INDEX(Tax_share,MATCH('Total Fuel Prices'!$A$97,tax_fuel_labels,0),MATCH(K$1,'Tax_Share of Price'!$B$1:$AI$1,0)))</f>
        <v>1.4869017396156291E-5</v>
      </c>
      <c r="L9" s="35">
        <f>'Total Fuel Prices'!L106*(1-INDEX(Tax_share,MATCH('Total Fuel Prices'!$A$97,tax_fuel_labels,0),MATCH(L$1,'Tax_Share of Price'!$B$1:$AI$1,0)))</f>
        <v>1.4907638220561889E-5</v>
      </c>
      <c r="M9" s="35">
        <f>'Total Fuel Prices'!M106*(1-INDEX(Tax_share,MATCH('Total Fuel Prices'!$A$97,tax_fuel_labels,0),MATCH(M$1,'Tax_Share of Price'!$B$1:$AI$1,0)))</f>
        <v>1.5177983991401095E-5</v>
      </c>
      <c r="N9" s="35">
        <f>'Total Fuel Prices'!N106*(1-INDEX(Tax_share,MATCH('Total Fuel Prices'!$A$97,tax_fuel_labels,0),MATCH(N$1,'Tax_Share of Price'!$B$1:$AI$1,0)))</f>
        <v>1.5340191453904619E-5</v>
      </c>
      <c r="O9" s="35">
        <f>'Total Fuel Prices'!O106*(1-INDEX(Tax_share,MATCH('Total Fuel Prices'!$A$97,tax_fuel_labels,0),MATCH(O$1,'Tax_Share of Price'!$B$1:$AI$1,0)))</f>
        <v>1.5440605597359181E-5</v>
      </c>
      <c r="P9" s="35">
        <f>'Total Fuel Prices'!P106*(1-INDEX(Tax_share,MATCH('Total Fuel Prices'!$A$97,tax_fuel_labels,0),MATCH(P$1,'Tax_Share of Price'!$B$1:$AI$1,0)))</f>
        <v>1.5649158049149427E-5</v>
      </c>
      <c r="Q9" s="35">
        <f>'Total Fuel Prices'!Q106*(1-INDEX(Tax_share,MATCH('Total Fuel Prices'!$A$97,tax_fuel_labels,0),MATCH(Q$1,'Tax_Share of Price'!$B$1:$AI$1,0)))</f>
        <v>1.5788193017009587E-5</v>
      </c>
      <c r="R9" s="35">
        <f>'Total Fuel Prices'!R106*(1-INDEX(Tax_share,MATCH('Total Fuel Prices'!$A$97,tax_fuel_labels,0),MATCH(R$1,'Tax_Share of Price'!$B$1:$AI$1,0)))</f>
        <v>1.6066262952729911E-5</v>
      </c>
      <c r="S9" s="35">
        <f>'Total Fuel Prices'!S106*(1-INDEX(Tax_share,MATCH('Total Fuel Prices'!$A$97,tax_fuel_labels,0),MATCH(S$1,'Tax_Share of Price'!$B$1:$AI$1,0)))</f>
        <v>1.622847041523344E-5</v>
      </c>
      <c r="T9" s="35">
        <f>'Total Fuel Prices'!T106*(1-INDEX(Tax_share,MATCH('Total Fuel Prices'!$A$97,tax_fuel_labels,0),MATCH(T$1,'Tax_Share of Price'!$B$1:$AI$1,0)))</f>
        <v>1.6406126207499199E-5</v>
      </c>
      <c r="U9" s="35">
        <f>'Total Fuel Prices'!U106*(1-INDEX(Tax_share,MATCH('Total Fuel Prices'!$A$97,tax_fuel_labels,0),MATCH(U$1,'Tax_Share of Price'!$B$1:$AI$1,0)))</f>
        <v>1.6606954494408323E-5</v>
      </c>
      <c r="V9" s="35">
        <f>'Total Fuel Prices'!V106*(1-INDEX(Tax_share,MATCH('Total Fuel Prices'!$A$97,tax_fuel_labels,0),MATCH(V$1,'Tax_Share of Price'!$B$1:$AI$1,0)))</f>
        <v>1.6722816967625125E-5</v>
      </c>
      <c r="W9" s="35">
        <f>'Total Fuel Prices'!W106*(1-INDEX(Tax_share,MATCH('Total Fuel Prices'!$A$97,tax_fuel_labels,0),MATCH(W$1,'Tax_Share of Price'!$B$1:$AI$1,0)))</f>
        <v>1.6892748595009769E-5</v>
      </c>
      <c r="X9" s="35">
        <f>'Total Fuel Prices'!X106*(1-INDEX(Tax_share,MATCH('Total Fuel Prices'!$A$97,tax_fuel_labels,0),MATCH(X$1,'Tax_Share of Price'!$B$1:$AI$1,0)))</f>
        <v>1.7070404387275535E-5</v>
      </c>
      <c r="Y9" s="35">
        <f>'Total Fuel Prices'!Y106*(1-INDEX(Tax_share,MATCH('Total Fuel Prices'!$A$97,tax_fuel_labels,0),MATCH(Y$1,'Tax_Share of Price'!$B$1:$AI$1,0)))</f>
        <v>1.7085852717037771E-5</v>
      </c>
      <c r="Z9" s="35">
        <f>'Total Fuel Prices'!Z106*(1-INDEX(Tax_share,MATCH('Total Fuel Prices'!$A$97,tax_fuel_labels,0),MATCH(Z$1,'Tax_Share of Price'!$B$1:$AI$1,0)))</f>
        <v>1.7240336014660175E-5</v>
      </c>
      <c r="AA9" s="35">
        <f>'Total Fuel Prices'!AA106*(1-INDEX(Tax_share,MATCH('Total Fuel Prices'!$A$97,tax_fuel_labels,0),MATCH(AA$1,'Tax_Share of Price'!$B$1:$AI$1,0)))</f>
        <v>1.7526130115261621E-5</v>
      </c>
      <c r="AB9" s="35">
        <f>'Total Fuel Prices'!AB106*(1-INDEX(Tax_share,MATCH('Total Fuel Prices'!$A$97,tax_fuel_labels,0),MATCH(AB$1,'Tax_Share of Price'!$B$1:$AI$1,0)))</f>
        <v>1.7665165083121785E-5</v>
      </c>
      <c r="AC9" s="35">
        <f>'Total Fuel Prices'!AC106*(1-INDEX(Tax_share,MATCH('Total Fuel Prices'!$A$97,tax_fuel_labels,0),MATCH(AC$1,'Tax_Share of Price'!$B$1:$AI$1,0)))</f>
        <v>1.7819648380744186E-5</v>
      </c>
      <c r="AD9" s="35">
        <f>'Total Fuel Prices'!AD106*(1-INDEX(Tax_share,MATCH('Total Fuel Prices'!$A$97,tax_fuel_labels,0),MATCH(AD$1,'Tax_Share of Price'!$B$1:$AI$1,0)))</f>
        <v>1.8113166646226753E-5</v>
      </c>
      <c r="AE9" s="35">
        <f>'Total Fuel Prices'!AE106*(1-INDEX(Tax_share,MATCH('Total Fuel Prices'!$A$97,tax_fuel_labels,0),MATCH(AE$1,'Tax_Share of Price'!$B$1:$AI$1,0)))</f>
        <v>1.814406330575123E-5</v>
      </c>
      <c r="AF9" s="35">
        <f>'Total Fuel Prices'!AF106*(1-INDEX(Tax_share,MATCH('Total Fuel Prices'!$A$97,tax_fuel_labels,0),MATCH(AF$1,'Tax_Share of Price'!$B$1:$AI$1,0)))</f>
        <v>1.8360339922422597E-5</v>
      </c>
      <c r="AG9" s="35">
        <f>'Total Fuel Prices'!AG106*(1-INDEX(Tax_share,MATCH('Total Fuel Prices'!$A$97,tax_fuel_labels,0),MATCH(AG$1,'Tax_Share of Price'!$B$1:$AI$1,0)))</f>
        <v>1.8553444044450603E-5</v>
      </c>
      <c r="AH9" s="35">
        <f>'Total Fuel Prices'!AH106*(1-INDEX(Tax_share,MATCH('Total Fuel Prices'!$A$97,tax_fuel_labels,0),MATCH(AH$1,'Tax_Share of Price'!$B$1:$AI$1,0)))</f>
        <v>1.8700203177191885E-5</v>
      </c>
      <c r="AI9" s="35">
        <f>'Total Fuel Prices'!AI106*(1-INDEX(Tax_share,MATCH('Total Fuel Prices'!$A$97,tax_fuel_labels,0),MATCH(AI$1,'Tax_Share of Price'!$B$1:$AI$1,0)))</f>
        <v>1.8823789815289809E-5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3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Prices'!B109*(1-INDEX(Tax_share,MATCH('Total Fuel Prices'!$A$107,tax_fuel_labels,0),MATCH(B$1,'Tax_Share of Price'!$B$1:$AI$1,0)))</f>
        <v>3.1285725323142859E-5</v>
      </c>
      <c r="C2" s="35">
        <f>'Total Fuel Prices'!C109*(1-INDEX(Tax_share,MATCH('Total Fuel Prices'!$A$107,tax_fuel_labels,0),MATCH(C$1,'Tax_Share of Price'!$B$1:$AI$1,0)))</f>
        <v>3.1285725323142859E-5</v>
      </c>
      <c r="D2" s="35">
        <f>'Total Fuel Prices'!D109*(1-INDEX(Tax_share,MATCH('Total Fuel Prices'!$A$107,tax_fuel_labels,0),MATCH(D$1,'Tax_Share of Price'!$B$1:$AI$1,0)))</f>
        <v>3.1672924893973831E-5</v>
      </c>
      <c r="E2" s="35">
        <f>'Total Fuel Prices'!E109*(1-INDEX(Tax_share,MATCH('Total Fuel Prices'!$A$107,tax_fuel_labels,0),MATCH(E$1,'Tax_Share of Price'!$B$1:$AI$1,0)))</f>
        <v>3.1285725323142859E-5</v>
      </c>
      <c r="F2" s="35">
        <f>'Total Fuel Prices'!F109*(1-INDEX(Tax_share,MATCH('Total Fuel Prices'!$A$107,tax_fuel_labels,0),MATCH(F$1,'Tax_Share of Price'!$B$1:$AI$1,0)))</f>
        <v>3.8603797211848303E-5</v>
      </c>
      <c r="G2" s="35">
        <f>'Total Fuel Prices'!G109*(1-INDEX(Tax_share,MATCH('Total Fuel Prices'!$A$107,tax_fuel_labels,0),MATCH(G$1,'Tax_Share of Price'!$B$1:$AI$1,0)))</f>
        <v>3.6693612662415486E-5</v>
      </c>
      <c r="H2" s="35">
        <f>'Total Fuel Prices'!H109*(1-INDEX(Tax_share,MATCH('Total Fuel Prices'!$A$107,tax_fuel_labels,0),MATCH(H$1,'Tax_Share of Price'!$B$1:$AI$1,0)))</f>
        <v>3.6938839057275107E-5</v>
      </c>
      <c r="I2" s="35">
        <f>'Total Fuel Prices'!I109*(1-INDEX(Tax_share,MATCH('Total Fuel Prices'!$A$107,tax_fuel_labels,0),MATCH(I$1,'Tax_Share of Price'!$B$1:$AI$1,0)))</f>
        <v>3.6809772533664778E-5</v>
      </c>
      <c r="J2" s="35">
        <f>'Total Fuel Prices'!J109*(1-INDEX(Tax_share,MATCH('Total Fuel Prices'!$A$107,tax_fuel_labels,0),MATCH(J$1,'Tax_Share of Price'!$B$1:$AI$1,0)))</f>
        <v>3.5957933477836636E-5</v>
      </c>
      <c r="K2" s="35">
        <f>'Total Fuel Prices'!K109*(1-INDEX(Tax_share,MATCH('Total Fuel Prices'!$A$107,tax_fuel_labels,0),MATCH(K$1,'Tax_Share of Price'!$B$1:$AI$1,0)))</f>
        <v>3.6061186696724899E-5</v>
      </c>
      <c r="L2" s="35">
        <f>'Total Fuel Prices'!L109*(1-INDEX(Tax_share,MATCH('Total Fuel Prices'!$A$107,tax_fuel_labels,0),MATCH(L$1,'Tax_Share of Price'!$B$1:$AI$1,0)))</f>
        <v>3.6345133048667608E-5</v>
      </c>
      <c r="M2" s="35">
        <f>'Total Fuel Prices'!M109*(1-INDEX(Tax_share,MATCH('Total Fuel Prices'!$A$107,tax_fuel_labels,0),MATCH(M$1,'Tax_Share of Price'!$B$1:$AI$1,0)))</f>
        <v>3.6693612662415486E-5</v>
      </c>
      <c r="N2" s="35">
        <f>'Total Fuel Prices'!N109*(1-INDEX(Tax_share,MATCH('Total Fuel Prices'!$A$107,tax_fuel_labels,0),MATCH(N$1,'Tax_Share of Price'!$B$1:$AI$1,0)))</f>
        <v>3.7054998928524399E-5</v>
      </c>
      <c r="O2" s="35">
        <f>'Total Fuel Prices'!O109*(1-INDEX(Tax_share,MATCH('Total Fuel Prices'!$A$107,tax_fuel_labels,0),MATCH(O$1,'Tax_Share of Price'!$B$1:$AI$1,0)))</f>
        <v>3.8797396997263786E-5</v>
      </c>
      <c r="P2" s="35">
        <f>'Total Fuel Prices'!P109*(1-INDEX(Tax_share,MATCH('Total Fuel Prices'!$A$107,tax_fuel_labels,0),MATCH(P$1,'Tax_Share of Price'!$B$1:$AI$1,0)))</f>
        <v>3.9223316525177867E-5</v>
      </c>
      <c r="Q2" s="35">
        <f>'Total Fuel Prices'!Q109*(1-INDEX(Tax_share,MATCH('Total Fuel Prices'!$A$107,tax_fuel_labels,0),MATCH(Q$1,'Tax_Share of Price'!$B$1:$AI$1,0)))</f>
        <v>3.9429822962954387E-5</v>
      </c>
      <c r="R2" s="35">
        <f>'Total Fuel Prices'!R109*(1-INDEX(Tax_share,MATCH('Total Fuel Prices'!$A$107,tax_fuel_labels,0),MATCH(R$1,'Tax_Share of Price'!$B$1:$AI$1,0)))</f>
        <v>4.0281662018782536E-5</v>
      </c>
      <c r="S2" s="35">
        <f>'Total Fuel Prices'!S109*(1-INDEX(Tax_share,MATCH('Total Fuel Prices'!$A$107,tax_fuel_labels,0),MATCH(S$1,'Tax_Share of Price'!$B$1:$AI$1,0)))</f>
        <v>4.0914087984473123E-5</v>
      </c>
      <c r="T2" s="35">
        <f>'Total Fuel Prices'!T109*(1-INDEX(Tax_share,MATCH('Total Fuel Prices'!$A$107,tax_fuel_labels,0),MATCH(T$1,'Tax_Share of Price'!$B$1:$AI$1,0)))</f>
        <v>4.2308006439464646E-5</v>
      </c>
      <c r="U2" s="35">
        <f>'Total Fuel Prices'!U109*(1-INDEX(Tax_share,MATCH('Total Fuel Prices'!$A$107,tax_fuel_labels,0),MATCH(U$1,'Tax_Share of Price'!$B$1:$AI$1,0)))</f>
        <v>4.2153126611132244E-5</v>
      </c>
      <c r="V2" s="35">
        <f>'Total Fuel Prices'!V109*(1-INDEX(Tax_share,MATCH('Total Fuel Prices'!$A$107,tax_fuel_labels,0),MATCH(V$1,'Tax_Share of Price'!$B$1:$AI$1,0)))</f>
        <v>4.2372539701269807E-5</v>
      </c>
      <c r="W2" s="35">
        <f>'Total Fuel Prices'!W109*(1-INDEX(Tax_share,MATCH('Total Fuel Prices'!$A$107,tax_fuel_labels,0),MATCH(W$1,'Tax_Share of Price'!$B$1:$AI$1,0)))</f>
        <v>4.3585765023206863E-5</v>
      </c>
      <c r="X2" s="35">
        <f>'Total Fuel Prices'!X109*(1-INDEX(Tax_share,MATCH('Total Fuel Prices'!$A$107,tax_fuel_labels,0),MATCH(X$1,'Tax_Share of Price'!$B$1:$AI$1,0)))</f>
        <v>4.4876430259310116E-5</v>
      </c>
      <c r="Y2" s="35">
        <f>'Total Fuel Prices'!Y109*(1-INDEX(Tax_share,MATCH('Total Fuel Prices'!$A$107,tax_fuel_labels,0),MATCH(Y$1,'Tax_Share of Price'!$B$1:$AI$1,0)))</f>
        <v>4.5960589057636843E-5</v>
      </c>
      <c r="Z2" s="35">
        <f>'Total Fuel Prices'!Z109*(1-INDEX(Tax_share,MATCH('Total Fuel Prices'!$A$107,tax_fuel_labels,0),MATCH(Z$1,'Tax_Share of Price'!$B$1:$AI$1,0)))</f>
        <v>4.6360695280828859E-5</v>
      </c>
      <c r="AA2" s="35">
        <f>'Total Fuel Prices'!AA109*(1-INDEX(Tax_share,MATCH('Total Fuel Prices'!$A$107,tax_fuel_labels,0),MATCH(AA$1,'Tax_Share of Price'!$B$1:$AI$1,0)))</f>
        <v>4.8374133049149919E-5</v>
      </c>
      <c r="AB2" s="35">
        <f>'Total Fuel Prices'!AB109*(1-INDEX(Tax_share,MATCH('Total Fuel Prices'!$A$107,tax_fuel_labels,0),MATCH(AB$1,'Tax_Share of Price'!$B$1:$AI$1,0)))</f>
        <v>4.8967839057757424E-5</v>
      </c>
      <c r="AC2" s="35">
        <f>'Total Fuel Prices'!AC109*(1-INDEX(Tax_share,MATCH('Total Fuel Prices'!$A$107,tax_fuel_labels,0),MATCH(AC$1,'Tax_Share of Price'!$B$1:$AI$1,0)))</f>
        <v>4.9497011804559762E-5</v>
      </c>
      <c r="AD2" s="35">
        <f>'Total Fuel Prices'!AD109*(1-INDEX(Tax_share,MATCH('Total Fuel Prices'!$A$107,tax_fuel_labels,0),MATCH(AD$1,'Tax_Share of Price'!$B$1:$AI$1,0)))</f>
        <v>5.0039091203723135E-5</v>
      </c>
      <c r="AE2" s="35">
        <f>'Total Fuel Prices'!AE109*(1-INDEX(Tax_share,MATCH('Total Fuel Prices'!$A$107,tax_fuel_labels,0),MATCH(AE$1,'Tax_Share of Price'!$B$1:$AI$1,0)))</f>
        <v>5.0671517169413715E-5</v>
      </c>
      <c r="AF2" s="35">
        <f>'Total Fuel Prices'!AF109*(1-INDEX(Tax_share,MATCH('Total Fuel Prices'!$A$107,tax_fuel_labels,0),MATCH(AF$1,'Tax_Share of Price'!$B$1:$AI$1,0)))</f>
        <v>5.4801645924944132E-5</v>
      </c>
      <c r="AG2" s="35">
        <f>'Total Fuel Prices'!AG109*(1-INDEX(Tax_share,MATCH('Total Fuel Prices'!$A$107,tax_fuel_labels,0),MATCH(AG$1,'Tax_Share of Price'!$B$1:$AI$1,0)))</f>
        <v>5.6195564379935649E-5</v>
      </c>
      <c r="AH2" s="35">
        <f>'Total Fuel Prices'!AH109*(1-INDEX(Tax_share,MATCH('Total Fuel Prices'!$A$107,tax_fuel_labels,0),MATCH(AH$1,'Tax_Share of Price'!$B$1:$AI$1,0)))</f>
        <v>5.626009764174081E-5</v>
      </c>
      <c r="AI2" s="35">
        <f>'Total Fuel Prices'!AI109*(1-INDEX(Tax_share,MATCH('Total Fuel Prices'!$A$107,tax_fuel_labels,0),MATCH(AI$1,'Tax_Share of Price'!$B$1:$AI$1,0)))</f>
        <v>5.6647297212571789E-5</v>
      </c>
      <c r="AJ2" s="4"/>
      <c r="AK2" s="4"/>
    </row>
    <row r="3" spans="1:37" x14ac:dyDescent="0.45">
      <c r="A3" s="2" t="s">
        <v>271</v>
      </c>
      <c r="B3" s="35">
        <f>'Total Fuel Prices'!B110*(1-INDEX(Tax_share,MATCH('Total Fuel Prices'!$A$107,tax_fuel_labels,0),MATCH(B$1,'Tax_Share of Price'!$B$1:$AI$1,0)))</f>
        <v>0</v>
      </c>
      <c r="C3" s="35">
        <f>'Total Fuel Prices'!C110*(1-INDEX(Tax_share,MATCH('Total Fuel Prices'!$A$107,tax_fuel_labels,0),MATCH(C$1,'Tax_Share of Price'!$B$1:$AI$1,0)))</f>
        <v>0</v>
      </c>
      <c r="D3" s="35">
        <f>'Total Fuel Prices'!D110*(1-INDEX(Tax_share,MATCH('Total Fuel Prices'!$A$107,tax_fuel_labels,0),MATCH(D$1,'Tax_Share of Price'!$B$1:$AI$1,0)))</f>
        <v>0</v>
      </c>
      <c r="E3" s="35">
        <f>'Total Fuel Prices'!E110*(1-INDEX(Tax_share,MATCH('Total Fuel Prices'!$A$107,tax_fuel_labels,0),MATCH(E$1,'Tax_Share of Price'!$B$1:$AI$1,0)))</f>
        <v>0</v>
      </c>
      <c r="F3" s="35">
        <f>'Total Fuel Prices'!F110*(1-INDEX(Tax_share,MATCH('Total Fuel Prices'!$A$107,tax_fuel_labels,0),MATCH(F$1,'Tax_Share of Price'!$B$1:$AI$1,0)))</f>
        <v>0</v>
      </c>
      <c r="G3" s="35">
        <f>'Total Fuel Prices'!G110*(1-INDEX(Tax_share,MATCH('Total Fuel Prices'!$A$107,tax_fuel_labels,0),MATCH(G$1,'Tax_Share of Price'!$B$1:$AI$1,0)))</f>
        <v>0</v>
      </c>
      <c r="H3" s="35">
        <f>'Total Fuel Prices'!H110*(1-INDEX(Tax_share,MATCH('Total Fuel Prices'!$A$107,tax_fuel_labels,0),MATCH(H$1,'Tax_Share of Price'!$B$1:$AI$1,0)))</f>
        <v>0</v>
      </c>
      <c r="I3" s="35">
        <f>'Total Fuel Prices'!I110*(1-INDEX(Tax_share,MATCH('Total Fuel Prices'!$A$107,tax_fuel_labels,0),MATCH(I$1,'Tax_Share of Price'!$B$1:$AI$1,0)))</f>
        <v>0</v>
      </c>
      <c r="J3" s="35">
        <f>'Total Fuel Prices'!J110*(1-INDEX(Tax_share,MATCH('Total Fuel Prices'!$A$107,tax_fuel_labels,0),MATCH(J$1,'Tax_Share of Price'!$B$1:$AI$1,0)))</f>
        <v>0</v>
      </c>
      <c r="K3" s="35">
        <f>'Total Fuel Prices'!K110*(1-INDEX(Tax_share,MATCH('Total Fuel Prices'!$A$107,tax_fuel_labels,0),MATCH(K$1,'Tax_Share of Price'!$B$1:$AI$1,0)))</f>
        <v>0</v>
      </c>
      <c r="L3" s="35">
        <f>'Total Fuel Prices'!L110*(1-INDEX(Tax_share,MATCH('Total Fuel Prices'!$A$107,tax_fuel_labels,0),MATCH(L$1,'Tax_Share of Price'!$B$1:$AI$1,0)))</f>
        <v>0</v>
      </c>
      <c r="M3" s="35">
        <f>'Total Fuel Prices'!M110*(1-INDEX(Tax_share,MATCH('Total Fuel Prices'!$A$107,tax_fuel_labels,0),MATCH(M$1,'Tax_Share of Price'!$B$1:$AI$1,0)))</f>
        <v>0</v>
      </c>
      <c r="N3" s="35">
        <f>'Total Fuel Prices'!N110*(1-INDEX(Tax_share,MATCH('Total Fuel Prices'!$A$107,tax_fuel_labels,0),MATCH(N$1,'Tax_Share of Price'!$B$1:$AI$1,0)))</f>
        <v>0</v>
      </c>
      <c r="O3" s="35">
        <f>'Total Fuel Prices'!O110*(1-INDEX(Tax_share,MATCH('Total Fuel Prices'!$A$107,tax_fuel_labels,0),MATCH(O$1,'Tax_Share of Price'!$B$1:$AI$1,0)))</f>
        <v>0</v>
      </c>
      <c r="P3" s="35">
        <f>'Total Fuel Prices'!P110*(1-INDEX(Tax_share,MATCH('Total Fuel Prices'!$A$107,tax_fuel_labels,0),MATCH(P$1,'Tax_Share of Price'!$B$1:$AI$1,0)))</f>
        <v>0</v>
      </c>
      <c r="Q3" s="35">
        <f>'Total Fuel Prices'!Q110*(1-INDEX(Tax_share,MATCH('Total Fuel Prices'!$A$107,tax_fuel_labels,0),MATCH(Q$1,'Tax_Share of Price'!$B$1:$AI$1,0)))</f>
        <v>0</v>
      </c>
      <c r="R3" s="35">
        <f>'Total Fuel Prices'!R110*(1-INDEX(Tax_share,MATCH('Total Fuel Prices'!$A$107,tax_fuel_labels,0),MATCH(R$1,'Tax_Share of Price'!$B$1:$AI$1,0)))</f>
        <v>0</v>
      </c>
      <c r="S3" s="35">
        <f>'Total Fuel Prices'!S110*(1-INDEX(Tax_share,MATCH('Total Fuel Prices'!$A$107,tax_fuel_labels,0),MATCH(S$1,'Tax_Share of Price'!$B$1:$AI$1,0)))</f>
        <v>0</v>
      </c>
      <c r="T3" s="35">
        <f>'Total Fuel Prices'!T110*(1-INDEX(Tax_share,MATCH('Total Fuel Prices'!$A$107,tax_fuel_labels,0),MATCH(T$1,'Tax_Share of Price'!$B$1:$AI$1,0)))</f>
        <v>0</v>
      </c>
      <c r="U3" s="35">
        <f>'Total Fuel Prices'!U110*(1-INDEX(Tax_share,MATCH('Total Fuel Prices'!$A$107,tax_fuel_labels,0),MATCH(U$1,'Tax_Share of Price'!$B$1:$AI$1,0)))</f>
        <v>0</v>
      </c>
      <c r="V3" s="35">
        <f>'Total Fuel Prices'!V110*(1-INDEX(Tax_share,MATCH('Total Fuel Prices'!$A$107,tax_fuel_labels,0),MATCH(V$1,'Tax_Share of Price'!$B$1:$AI$1,0)))</f>
        <v>0</v>
      </c>
      <c r="W3" s="35">
        <f>'Total Fuel Prices'!W110*(1-INDEX(Tax_share,MATCH('Total Fuel Prices'!$A$107,tax_fuel_labels,0),MATCH(W$1,'Tax_Share of Price'!$B$1:$AI$1,0)))</f>
        <v>0</v>
      </c>
      <c r="X3" s="35">
        <f>'Total Fuel Prices'!X110*(1-INDEX(Tax_share,MATCH('Total Fuel Prices'!$A$107,tax_fuel_labels,0),MATCH(X$1,'Tax_Share of Price'!$B$1:$AI$1,0)))</f>
        <v>0</v>
      </c>
      <c r="Y3" s="35">
        <f>'Total Fuel Prices'!Y110*(1-INDEX(Tax_share,MATCH('Total Fuel Prices'!$A$107,tax_fuel_labels,0),MATCH(Y$1,'Tax_Share of Price'!$B$1:$AI$1,0)))</f>
        <v>0</v>
      </c>
      <c r="Z3" s="35">
        <f>'Total Fuel Prices'!Z110*(1-INDEX(Tax_share,MATCH('Total Fuel Prices'!$A$107,tax_fuel_labels,0),MATCH(Z$1,'Tax_Share of Price'!$B$1:$AI$1,0)))</f>
        <v>0</v>
      </c>
      <c r="AA3" s="35">
        <f>'Total Fuel Prices'!AA110*(1-INDEX(Tax_share,MATCH('Total Fuel Prices'!$A$107,tax_fuel_labels,0),MATCH(AA$1,'Tax_Share of Price'!$B$1:$AI$1,0)))</f>
        <v>0</v>
      </c>
      <c r="AB3" s="35">
        <f>'Total Fuel Prices'!AB110*(1-INDEX(Tax_share,MATCH('Total Fuel Prices'!$A$107,tax_fuel_labels,0),MATCH(AB$1,'Tax_Share of Price'!$B$1:$AI$1,0)))</f>
        <v>0</v>
      </c>
      <c r="AC3" s="35">
        <f>'Total Fuel Prices'!AC110*(1-INDEX(Tax_share,MATCH('Total Fuel Prices'!$A$107,tax_fuel_labels,0),MATCH(AC$1,'Tax_Share of Price'!$B$1:$AI$1,0)))</f>
        <v>0</v>
      </c>
      <c r="AD3" s="35">
        <f>'Total Fuel Prices'!AD110*(1-INDEX(Tax_share,MATCH('Total Fuel Prices'!$A$107,tax_fuel_labels,0),MATCH(AD$1,'Tax_Share of Price'!$B$1:$AI$1,0)))</f>
        <v>0</v>
      </c>
      <c r="AE3" s="35">
        <f>'Total Fuel Prices'!AE110*(1-INDEX(Tax_share,MATCH('Total Fuel Prices'!$A$107,tax_fuel_labels,0),MATCH(AE$1,'Tax_Share of Price'!$B$1:$AI$1,0)))</f>
        <v>0</v>
      </c>
      <c r="AF3" s="35">
        <f>'Total Fuel Prices'!AF110*(1-INDEX(Tax_share,MATCH('Total Fuel Prices'!$A$107,tax_fuel_labels,0),MATCH(AF$1,'Tax_Share of Price'!$B$1:$AI$1,0)))</f>
        <v>0</v>
      </c>
      <c r="AG3" s="35">
        <f>'Total Fuel Prices'!AG110*(1-INDEX(Tax_share,MATCH('Total Fuel Prices'!$A$107,tax_fuel_labels,0),MATCH(AG$1,'Tax_Share of Price'!$B$1:$AI$1,0)))</f>
        <v>0</v>
      </c>
      <c r="AH3" s="35">
        <f>'Total Fuel Prices'!AH110*(1-INDEX(Tax_share,MATCH('Total Fuel Prices'!$A$107,tax_fuel_labels,0),MATCH(AH$1,'Tax_Share of Price'!$B$1:$AI$1,0)))</f>
        <v>0</v>
      </c>
      <c r="AI3" s="35">
        <f>'Total Fuel Prices'!AI110*(1-INDEX(Tax_share,MATCH('Total Fuel Prices'!$A$107,tax_fuel_labels,0),MATCH(AI$1,'Tax_Share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Prices'!B111*(1-INDEX(Tax_share,MATCH('Total Fuel Prices'!$A$107,tax_fuel_labels,0),MATCH(B$1,'Tax_Share of Price'!$B$1:$AI$1,0)))</f>
        <v>0</v>
      </c>
      <c r="C4" s="35">
        <f>'Total Fuel Prices'!C111*(1-INDEX(Tax_share,MATCH('Total Fuel Prices'!$A$107,tax_fuel_labels,0),MATCH(C$1,'Tax_Share of Price'!$B$1:$AI$1,0)))</f>
        <v>0</v>
      </c>
      <c r="D4" s="35">
        <f>'Total Fuel Prices'!D111*(1-INDEX(Tax_share,MATCH('Total Fuel Prices'!$A$107,tax_fuel_labels,0),MATCH(D$1,'Tax_Share of Price'!$B$1:$AI$1,0)))</f>
        <v>0</v>
      </c>
      <c r="E4" s="35">
        <f>'Total Fuel Prices'!E111*(1-INDEX(Tax_share,MATCH('Total Fuel Prices'!$A$107,tax_fuel_labels,0),MATCH(E$1,'Tax_Share of Price'!$B$1:$AI$1,0)))</f>
        <v>0</v>
      </c>
      <c r="F4" s="35">
        <f>'Total Fuel Prices'!F111*(1-INDEX(Tax_share,MATCH('Total Fuel Prices'!$A$107,tax_fuel_labels,0),MATCH(F$1,'Tax_Share of Price'!$B$1:$AI$1,0)))</f>
        <v>0</v>
      </c>
      <c r="G4" s="35">
        <f>'Total Fuel Prices'!G111*(1-INDEX(Tax_share,MATCH('Total Fuel Prices'!$A$107,tax_fuel_labels,0),MATCH(G$1,'Tax_Share of Price'!$B$1:$AI$1,0)))</f>
        <v>0</v>
      </c>
      <c r="H4" s="35">
        <f>'Total Fuel Prices'!H111*(1-INDEX(Tax_share,MATCH('Total Fuel Prices'!$A$107,tax_fuel_labels,0),MATCH(H$1,'Tax_Share of Price'!$B$1:$AI$1,0)))</f>
        <v>0</v>
      </c>
      <c r="I4" s="35">
        <f>'Total Fuel Prices'!I111*(1-INDEX(Tax_share,MATCH('Total Fuel Prices'!$A$107,tax_fuel_labels,0),MATCH(I$1,'Tax_Share of Price'!$B$1:$AI$1,0)))</f>
        <v>0</v>
      </c>
      <c r="J4" s="35">
        <f>'Total Fuel Prices'!J111*(1-INDEX(Tax_share,MATCH('Total Fuel Prices'!$A$107,tax_fuel_labels,0),MATCH(J$1,'Tax_Share of Price'!$B$1:$AI$1,0)))</f>
        <v>0</v>
      </c>
      <c r="K4" s="35">
        <f>'Total Fuel Prices'!K111*(1-INDEX(Tax_share,MATCH('Total Fuel Prices'!$A$107,tax_fuel_labels,0),MATCH(K$1,'Tax_Share of Price'!$B$1:$AI$1,0)))</f>
        <v>0</v>
      </c>
      <c r="L4" s="35">
        <f>'Total Fuel Prices'!L111*(1-INDEX(Tax_share,MATCH('Total Fuel Prices'!$A$107,tax_fuel_labels,0),MATCH(L$1,'Tax_Share of Price'!$B$1:$AI$1,0)))</f>
        <v>0</v>
      </c>
      <c r="M4" s="35">
        <f>'Total Fuel Prices'!M111*(1-INDEX(Tax_share,MATCH('Total Fuel Prices'!$A$107,tax_fuel_labels,0),MATCH(M$1,'Tax_Share of Price'!$B$1:$AI$1,0)))</f>
        <v>0</v>
      </c>
      <c r="N4" s="35">
        <f>'Total Fuel Prices'!N111*(1-INDEX(Tax_share,MATCH('Total Fuel Prices'!$A$107,tax_fuel_labels,0),MATCH(N$1,'Tax_Share of Price'!$B$1:$AI$1,0)))</f>
        <v>0</v>
      </c>
      <c r="O4" s="35">
        <f>'Total Fuel Prices'!O111*(1-INDEX(Tax_share,MATCH('Total Fuel Prices'!$A$107,tax_fuel_labels,0),MATCH(O$1,'Tax_Share of Price'!$B$1:$AI$1,0)))</f>
        <v>0</v>
      </c>
      <c r="P4" s="35">
        <f>'Total Fuel Prices'!P111*(1-INDEX(Tax_share,MATCH('Total Fuel Prices'!$A$107,tax_fuel_labels,0),MATCH(P$1,'Tax_Share of Price'!$B$1:$AI$1,0)))</f>
        <v>0</v>
      </c>
      <c r="Q4" s="35">
        <f>'Total Fuel Prices'!Q111*(1-INDEX(Tax_share,MATCH('Total Fuel Prices'!$A$107,tax_fuel_labels,0),MATCH(Q$1,'Tax_Share of Price'!$B$1:$AI$1,0)))</f>
        <v>0</v>
      </c>
      <c r="R4" s="35">
        <f>'Total Fuel Prices'!R111*(1-INDEX(Tax_share,MATCH('Total Fuel Prices'!$A$107,tax_fuel_labels,0),MATCH(R$1,'Tax_Share of Price'!$B$1:$AI$1,0)))</f>
        <v>0</v>
      </c>
      <c r="S4" s="35">
        <f>'Total Fuel Prices'!S111*(1-INDEX(Tax_share,MATCH('Total Fuel Prices'!$A$107,tax_fuel_labels,0),MATCH(S$1,'Tax_Share of Price'!$B$1:$AI$1,0)))</f>
        <v>0</v>
      </c>
      <c r="T4" s="35">
        <f>'Total Fuel Prices'!T111*(1-INDEX(Tax_share,MATCH('Total Fuel Prices'!$A$107,tax_fuel_labels,0),MATCH(T$1,'Tax_Share of Price'!$B$1:$AI$1,0)))</f>
        <v>0</v>
      </c>
      <c r="U4" s="35">
        <f>'Total Fuel Prices'!U111*(1-INDEX(Tax_share,MATCH('Total Fuel Prices'!$A$107,tax_fuel_labels,0),MATCH(U$1,'Tax_Share of Price'!$B$1:$AI$1,0)))</f>
        <v>0</v>
      </c>
      <c r="V4" s="35">
        <f>'Total Fuel Prices'!V111*(1-INDEX(Tax_share,MATCH('Total Fuel Prices'!$A$107,tax_fuel_labels,0),MATCH(V$1,'Tax_Share of Price'!$B$1:$AI$1,0)))</f>
        <v>0</v>
      </c>
      <c r="W4" s="35">
        <f>'Total Fuel Prices'!W111*(1-INDEX(Tax_share,MATCH('Total Fuel Prices'!$A$107,tax_fuel_labels,0),MATCH(W$1,'Tax_Share of Price'!$B$1:$AI$1,0)))</f>
        <v>0</v>
      </c>
      <c r="X4" s="35">
        <f>'Total Fuel Prices'!X111*(1-INDEX(Tax_share,MATCH('Total Fuel Prices'!$A$107,tax_fuel_labels,0),MATCH(X$1,'Tax_Share of Price'!$B$1:$AI$1,0)))</f>
        <v>0</v>
      </c>
      <c r="Y4" s="35">
        <f>'Total Fuel Prices'!Y111*(1-INDEX(Tax_share,MATCH('Total Fuel Prices'!$A$107,tax_fuel_labels,0),MATCH(Y$1,'Tax_Share of Price'!$B$1:$AI$1,0)))</f>
        <v>0</v>
      </c>
      <c r="Z4" s="35">
        <f>'Total Fuel Prices'!Z111*(1-INDEX(Tax_share,MATCH('Total Fuel Prices'!$A$107,tax_fuel_labels,0),MATCH(Z$1,'Tax_Share of Price'!$B$1:$AI$1,0)))</f>
        <v>0</v>
      </c>
      <c r="AA4" s="35">
        <f>'Total Fuel Prices'!AA111*(1-INDEX(Tax_share,MATCH('Total Fuel Prices'!$A$107,tax_fuel_labels,0),MATCH(AA$1,'Tax_Share of Price'!$B$1:$AI$1,0)))</f>
        <v>0</v>
      </c>
      <c r="AB4" s="35">
        <f>'Total Fuel Prices'!AB111*(1-INDEX(Tax_share,MATCH('Total Fuel Prices'!$A$107,tax_fuel_labels,0),MATCH(AB$1,'Tax_Share of Price'!$B$1:$AI$1,0)))</f>
        <v>0</v>
      </c>
      <c r="AC4" s="35">
        <f>'Total Fuel Prices'!AC111*(1-INDEX(Tax_share,MATCH('Total Fuel Prices'!$A$107,tax_fuel_labels,0),MATCH(AC$1,'Tax_Share of Price'!$B$1:$AI$1,0)))</f>
        <v>0</v>
      </c>
      <c r="AD4" s="35">
        <f>'Total Fuel Prices'!AD111*(1-INDEX(Tax_share,MATCH('Total Fuel Prices'!$A$107,tax_fuel_labels,0),MATCH(AD$1,'Tax_Share of Price'!$B$1:$AI$1,0)))</f>
        <v>0</v>
      </c>
      <c r="AE4" s="35">
        <f>'Total Fuel Prices'!AE111*(1-INDEX(Tax_share,MATCH('Total Fuel Prices'!$A$107,tax_fuel_labels,0),MATCH(AE$1,'Tax_Share of Price'!$B$1:$AI$1,0)))</f>
        <v>0</v>
      </c>
      <c r="AF4" s="35">
        <f>'Total Fuel Prices'!AF111*(1-INDEX(Tax_share,MATCH('Total Fuel Prices'!$A$107,tax_fuel_labels,0),MATCH(AF$1,'Tax_Share of Price'!$B$1:$AI$1,0)))</f>
        <v>0</v>
      </c>
      <c r="AG4" s="35">
        <f>'Total Fuel Prices'!AG111*(1-INDEX(Tax_share,MATCH('Total Fuel Prices'!$A$107,tax_fuel_labels,0),MATCH(AG$1,'Tax_Share of Price'!$B$1:$AI$1,0)))</f>
        <v>0</v>
      </c>
      <c r="AH4" s="35">
        <f>'Total Fuel Prices'!AH111*(1-INDEX(Tax_share,MATCH('Total Fuel Prices'!$A$107,tax_fuel_labels,0),MATCH(AH$1,'Tax_Share of Price'!$B$1:$AI$1,0)))</f>
        <v>0</v>
      </c>
      <c r="AI4" s="35">
        <f>'Total Fuel Prices'!AI111*(1-INDEX(Tax_share,MATCH('Total Fuel Prices'!$A$107,tax_fuel_labels,0),MATCH(AI$1,'Tax_Share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Prices'!B112*(1-INDEX(Tax_share,MATCH('Total Fuel Prices'!$A$107,tax_fuel_labels,0),MATCH(B$1,'Tax_Share of Price'!$B$1:$AI$1,0)))</f>
        <v>0</v>
      </c>
      <c r="C5" s="35">
        <f>'Total Fuel Prices'!C112*(1-INDEX(Tax_share,MATCH('Total Fuel Prices'!$A$107,tax_fuel_labels,0),MATCH(C$1,'Tax_Share of Price'!$B$1:$AI$1,0)))</f>
        <v>0</v>
      </c>
      <c r="D5" s="35">
        <f>'Total Fuel Prices'!D112*(1-INDEX(Tax_share,MATCH('Total Fuel Prices'!$A$107,tax_fuel_labels,0),MATCH(D$1,'Tax_Share of Price'!$B$1:$AI$1,0)))</f>
        <v>0</v>
      </c>
      <c r="E5" s="35">
        <f>'Total Fuel Prices'!E112*(1-INDEX(Tax_share,MATCH('Total Fuel Prices'!$A$107,tax_fuel_labels,0),MATCH(E$1,'Tax_Share of Price'!$B$1:$AI$1,0)))</f>
        <v>0</v>
      </c>
      <c r="F5" s="35">
        <f>'Total Fuel Prices'!F112*(1-INDEX(Tax_share,MATCH('Total Fuel Prices'!$A$107,tax_fuel_labels,0),MATCH(F$1,'Tax_Share of Price'!$B$1:$AI$1,0)))</f>
        <v>0</v>
      </c>
      <c r="G5" s="35">
        <f>'Total Fuel Prices'!G112*(1-INDEX(Tax_share,MATCH('Total Fuel Prices'!$A$107,tax_fuel_labels,0),MATCH(G$1,'Tax_Share of Price'!$B$1:$AI$1,0)))</f>
        <v>0</v>
      </c>
      <c r="H5" s="35">
        <f>'Total Fuel Prices'!H112*(1-INDEX(Tax_share,MATCH('Total Fuel Prices'!$A$107,tax_fuel_labels,0),MATCH(H$1,'Tax_Share of Price'!$B$1:$AI$1,0)))</f>
        <v>0</v>
      </c>
      <c r="I5" s="35">
        <f>'Total Fuel Prices'!I112*(1-INDEX(Tax_share,MATCH('Total Fuel Prices'!$A$107,tax_fuel_labels,0),MATCH(I$1,'Tax_Share of Price'!$B$1:$AI$1,0)))</f>
        <v>0</v>
      </c>
      <c r="J5" s="35">
        <f>'Total Fuel Prices'!J112*(1-INDEX(Tax_share,MATCH('Total Fuel Prices'!$A$107,tax_fuel_labels,0),MATCH(J$1,'Tax_Share of Price'!$B$1:$AI$1,0)))</f>
        <v>0</v>
      </c>
      <c r="K5" s="35">
        <f>'Total Fuel Prices'!K112*(1-INDEX(Tax_share,MATCH('Total Fuel Prices'!$A$107,tax_fuel_labels,0),MATCH(K$1,'Tax_Share of Price'!$B$1:$AI$1,0)))</f>
        <v>0</v>
      </c>
      <c r="L5" s="35">
        <f>'Total Fuel Prices'!L112*(1-INDEX(Tax_share,MATCH('Total Fuel Prices'!$A$107,tax_fuel_labels,0),MATCH(L$1,'Tax_Share of Price'!$B$1:$AI$1,0)))</f>
        <v>0</v>
      </c>
      <c r="M5" s="35">
        <f>'Total Fuel Prices'!M112*(1-INDEX(Tax_share,MATCH('Total Fuel Prices'!$A$107,tax_fuel_labels,0),MATCH(M$1,'Tax_Share of Price'!$B$1:$AI$1,0)))</f>
        <v>0</v>
      </c>
      <c r="N5" s="35">
        <f>'Total Fuel Prices'!N112*(1-INDEX(Tax_share,MATCH('Total Fuel Prices'!$A$107,tax_fuel_labels,0),MATCH(N$1,'Tax_Share of Price'!$B$1:$AI$1,0)))</f>
        <v>0</v>
      </c>
      <c r="O5" s="35">
        <f>'Total Fuel Prices'!O112*(1-INDEX(Tax_share,MATCH('Total Fuel Prices'!$A$107,tax_fuel_labels,0),MATCH(O$1,'Tax_Share of Price'!$B$1:$AI$1,0)))</f>
        <v>0</v>
      </c>
      <c r="P5" s="35">
        <f>'Total Fuel Prices'!P112*(1-INDEX(Tax_share,MATCH('Total Fuel Prices'!$A$107,tax_fuel_labels,0),MATCH(P$1,'Tax_Share of Price'!$B$1:$AI$1,0)))</f>
        <v>0</v>
      </c>
      <c r="Q5" s="35">
        <f>'Total Fuel Prices'!Q112*(1-INDEX(Tax_share,MATCH('Total Fuel Prices'!$A$107,tax_fuel_labels,0),MATCH(Q$1,'Tax_Share of Price'!$B$1:$AI$1,0)))</f>
        <v>0</v>
      </c>
      <c r="R5" s="35">
        <f>'Total Fuel Prices'!R112*(1-INDEX(Tax_share,MATCH('Total Fuel Prices'!$A$107,tax_fuel_labels,0),MATCH(R$1,'Tax_Share of Price'!$B$1:$AI$1,0)))</f>
        <v>0</v>
      </c>
      <c r="S5" s="35">
        <f>'Total Fuel Prices'!S112*(1-INDEX(Tax_share,MATCH('Total Fuel Prices'!$A$107,tax_fuel_labels,0),MATCH(S$1,'Tax_Share of Price'!$B$1:$AI$1,0)))</f>
        <v>0</v>
      </c>
      <c r="T5" s="35">
        <f>'Total Fuel Prices'!T112*(1-INDEX(Tax_share,MATCH('Total Fuel Prices'!$A$107,tax_fuel_labels,0),MATCH(T$1,'Tax_Share of Price'!$B$1:$AI$1,0)))</f>
        <v>0</v>
      </c>
      <c r="U5" s="35">
        <f>'Total Fuel Prices'!U112*(1-INDEX(Tax_share,MATCH('Total Fuel Prices'!$A$107,tax_fuel_labels,0),MATCH(U$1,'Tax_Share of Price'!$B$1:$AI$1,0)))</f>
        <v>0</v>
      </c>
      <c r="V5" s="35">
        <f>'Total Fuel Prices'!V112*(1-INDEX(Tax_share,MATCH('Total Fuel Prices'!$A$107,tax_fuel_labels,0),MATCH(V$1,'Tax_Share of Price'!$B$1:$AI$1,0)))</f>
        <v>0</v>
      </c>
      <c r="W5" s="35">
        <f>'Total Fuel Prices'!W112*(1-INDEX(Tax_share,MATCH('Total Fuel Prices'!$A$107,tax_fuel_labels,0),MATCH(W$1,'Tax_Share of Price'!$B$1:$AI$1,0)))</f>
        <v>0</v>
      </c>
      <c r="X5" s="35">
        <f>'Total Fuel Prices'!X112*(1-INDEX(Tax_share,MATCH('Total Fuel Prices'!$A$107,tax_fuel_labels,0),MATCH(X$1,'Tax_Share of Price'!$B$1:$AI$1,0)))</f>
        <v>0</v>
      </c>
      <c r="Y5" s="35">
        <f>'Total Fuel Prices'!Y112*(1-INDEX(Tax_share,MATCH('Total Fuel Prices'!$A$107,tax_fuel_labels,0),MATCH(Y$1,'Tax_Share of Price'!$B$1:$AI$1,0)))</f>
        <v>0</v>
      </c>
      <c r="Z5" s="35">
        <f>'Total Fuel Prices'!Z112*(1-INDEX(Tax_share,MATCH('Total Fuel Prices'!$A$107,tax_fuel_labels,0),MATCH(Z$1,'Tax_Share of Price'!$B$1:$AI$1,0)))</f>
        <v>0</v>
      </c>
      <c r="AA5" s="35">
        <f>'Total Fuel Prices'!AA112*(1-INDEX(Tax_share,MATCH('Total Fuel Prices'!$A$107,tax_fuel_labels,0),MATCH(AA$1,'Tax_Share of Price'!$B$1:$AI$1,0)))</f>
        <v>0</v>
      </c>
      <c r="AB5" s="35">
        <f>'Total Fuel Prices'!AB112*(1-INDEX(Tax_share,MATCH('Total Fuel Prices'!$A$107,tax_fuel_labels,0),MATCH(AB$1,'Tax_Share of Price'!$B$1:$AI$1,0)))</f>
        <v>0</v>
      </c>
      <c r="AC5" s="35">
        <f>'Total Fuel Prices'!AC112*(1-INDEX(Tax_share,MATCH('Total Fuel Prices'!$A$107,tax_fuel_labels,0),MATCH(AC$1,'Tax_Share of Price'!$B$1:$AI$1,0)))</f>
        <v>0</v>
      </c>
      <c r="AD5" s="35">
        <f>'Total Fuel Prices'!AD112*(1-INDEX(Tax_share,MATCH('Total Fuel Prices'!$A$107,tax_fuel_labels,0),MATCH(AD$1,'Tax_Share of Price'!$B$1:$AI$1,0)))</f>
        <v>0</v>
      </c>
      <c r="AE5" s="35">
        <f>'Total Fuel Prices'!AE112*(1-INDEX(Tax_share,MATCH('Total Fuel Prices'!$A$107,tax_fuel_labels,0),MATCH(AE$1,'Tax_Share of Price'!$B$1:$AI$1,0)))</f>
        <v>0</v>
      </c>
      <c r="AF5" s="35">
        <f>'Total Fuel Prices'!AF112*(1-INDEX(Tax_share,MATCH('Total Fuel Prices'!$A$107,tax_fuel_labels,0),MATCH(AF$1,'Tax_Share of Price'!$B$1:$AI$1,0)))</f>
        <v>0</v>
      </c>
      <c r="AG5" s="35">
        <f>'Total Fuel Prices'!AG112*(1-INDEX(Tax_share,MATCH('Total Fuel Prices'!$A$107,tax_fuel_labels,0),MATCH(AG$1,'Tax_Share of Price'!$B$1:$AI$1,0)))</f>
        <v>0</v>
      </c>
      <c r="AH5" s="35">
        <f>'Total Fuel Prices'!AH112*(1-INDEX(Tax_share,MATCH('Total Fuel Prices'!$A$107,tax_fuel_labels,0),MATCH(AH$1,'Tax_Share of Price'!$B$1:$AI$1,0)))</f>
        <v>0</v>
      </c>
      <c r="AI5" s="35">
        <f>'Total Fuel Prices'!AI112*(1-INDEX(Tax_share,MATCH('Total Fuel Prices'!$A$107,tax_fuel_labels,0),MATCH(AI$1,'Tax_Share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Prices'!B113*(1-INDEX(Tax_share,MATCH('Total Fuel Prices'!$A$107,tax_fuel_labels,0),MATCH(B$1,'Tax_Share of Price'!$B$1:$AI$1,0)))</f>
        <v>0</v>
      </c>
      <c r="C6" s="35">
        <f>'Total Fuel Prices'!C113*(1-INDEX(Tax_share,MATCH('Total Fuel Prices'!$A$107,tax_fuel_labels,0),MATCH(C$1,'Tax_Share of Price'!$B$1:$AI$1,0)))</f>
        <v>0</v>
      </c>
      <c r="D6" s="35">
        <f>'Total Fuel Prices'!D113*(1-INDEX(Tax_share,MATCH('Total Fuel Prices'!$A$107,tax_fuel_labels,0),MATCH(D$1,'Tax_Share of Price'!$B$1:$AI$1,0)))</f>
        <v>0</v>
      </c>
      <c r="E6" s="35">
        <f>'Total Fuel Prices'!E113*(1-INDEX(Tax_share,MATCH('Total Fuel Prices'!$A$107,tax_fuel_labels,0),MATCH(E$1,'Tax_Share of Price'!$B$1:$AI$1,0)))</f>
        <v>0</v>
      </c>
      <c r="F6" s="35">
        <f>'Total Fuel Prices'!F113*(1-INDEX(Tax_share,MATCH('Total Fuel Prices'!$A$107,tax_fuel_labels,0),MATCH(F$1,'Tax_Share of Price'!$B$1:$AI$1,0)))</f>
        <v>0</v>
      </c>
      <c r="G6" s="35">
        <f>'Total Fuel Prices'!G113*(1-INDEX(Tax_share,MATCH('Total Fuel Prices'!$A$107,tax_fuel_labels,0),MATCH(G$1,'Tax_Share of Price'!$B$1:$AI$1,0)))</f>
        <v>0</v>
      </c>
      <c r="H6" s="35">
        <f>'Total Fuel Prices'!H113*(1-INDEX(Tax_share,MATCH('Total Fuel Prices'!$A$107,tax_fuel_labels,0),MATCH(H$1,'Tax_Share of Price'!$B$1:$AI$1,0)))</f>
        <v>0</v>
      </c>
      <c r="I6" s="35">
        <f>'Total Fuel Prices'!I113*(1-INDEX(Tax_share,MATCH('Total Fuel Prices'!$A$107,tax_fuel_labels,0),MATCH(I$1,'Tax_Share of Price'!$B$1:$AI$1,0)))</f>
        <v>0</v>
      </c>
      <c r="J6" s="35">
        <f>'Total Fuel Prices'!J113*(1-INDEX(Tax_share,MATCH('Total Fuel Prices'!$A$107,tax_fuel_labels,0),MATCH(J$1,'Tax_Share of Price'!$B$1:$AI$1,0)))</f>
        <v>0</v>
      </c>
      <c r="K6" s="35">
        <f>'Total Fuel Prices'!K113*(1-INDEX(Tax_share,MATCH('Total Fuel Prices'!$A$107,tax_fuel_labels,0),MATCH(K$1,'Tax_Share of Price'!$B$1:$AI$1,0)))</f>
        <v>0</v>
      </c>
      <c r="L6" s="35">
        <f>'Total Fuel Prices'!L113*(1-INDEX(Tax_share,MATCH('Total Fuel Prices'!$A$107,tax_fuel_labels,0),MATCH(L$1,'Tax_Share of Price'!$B$1:$AI$1,0)))</f>
        <v>0</v>
      </c>
      <c r="M6" s="35">
        <f>'Total Fuel Prices'!M113*(1-INDEX(Tax_share,MATCH('Total Fuel Prices'!$A$107,tax_fuel_labels,0),MATCH(M$1,'Tax_Share of Price'!$B$1:$AI$1,0)))</f>
        <v>0</v>
      </c>
      <c r="N6" s="35">
        <f>'Total Fuel Prices'!N113*(1-INDEX(Tax_share,MATCH('Total Fuel Prices'!$A$107,tax_fuel_labels,0),MATCH(N$1,'Tax_Share of Price'!$B$1:$AI$1,0)))</f>
        <v>0</v>
      </c>
      <c r="O6" s="35">
        <f>'Total Fuel Prices'!O113*(1-INDEX(Tax_share,MATCH('Total Fuel Prices'!$A$107,tax_fuel_labels,0),MATCH(O$1,'Tax_Share of Price'!$B$1:$AI$1,0)))</f>
        <v>0</v>
      </c>
      <c r="P6" s="35">
        <f>'Total Fuel Prices'!P113*(1-INDEX(Tax_share,MATCH('Total Fuel Prices'!$A$107,tax_fuel_labels,0),MATCH(P$1,'Tax_Share of Price'!$B$1:$AI$1,0)))</f>
        <v>0</v>
      </c>
      <c r="Q6" s="35">
        <f>'Total Fuel Prices'!Q113*(1-INDEX(Tax_share,MATCH('Total Fuel Prices'!$A$107,tax_fuel_labels,0),MATCH(Q$1,'Tax_Share of Price'!$B$1:$AI$1,0)))</f>
        <v>0</v>
      </c>
      <c r="R6" s="35">
        <f>'Total Fuel Prices'!R113*(1-INDEX(Tax_share,MATCH('Total Fuel Prices'!$A$107,tax_fuel_labels,0),MATCH(R$1,'Tax_Share of Price'!$B$1:$AI$1,0)))</f>
        <v>0</v>
      </c>
      <c r="S6" s="35">
        <f>'Total Fuel Prices'!S113*(1-INDEX(Tax_share,MATCH('Total Fuel Prices'!$A$107,tax_fuel_labels,0),MATCH(S$1,'Tax_Share of Price'!$B$1:$AI$1,0)))</f>
        <v>0</v>
      </c>
      <c r="T6" s="35">
        <f>'Total Fuel Prices'!T113*(1-INDEX(Tax_share,MATCH('Total Fuel Prices'!$A$107,tax_fuel_labels,0),MATCH(T$1,'Tax_Share of Price'!$B$1:$AI$1,0)))</f>
        <v>0</v>
      </c>
      <c r="U6" s="35">
        <f>'Total Fuel Prices'!U113*(1-INDEX(Tax_share,MATCH('Total Fuel Prices'!$A$107,tax_fuel_labels,0),MATCH(U$1,'Tax_Share of Price'!$B$1:$AI$1,0)))</f>
        <v>0</v>
      </c>
      <c r="V6" s="35">
        <f>'Total Fuel Prices'!V113*(1-INDEX(Tax_share,MATCH('Total Fuel Prices'!$A$107,tax_fuel_labels,0),MATCH(V$1,'Tax_Share of Price'!$B$1:$AI$1,0)))</f>
        <v>0</v>
      </c>
      <c r="W6" s="35">
        <f>'Total Fuel Prices'!W113*(1-INDEX(Tax_share,MATCH('Total Fuel Prices'!$A$107,tax_fuel_labels,0),MATCH(W$1,'Tax_Share of Price'!$B$1:$AI$1,0)))</f>
        <v>0</v>
      </c>
      <c r="X6" s="35">
        <f>'Total Fuel Prices'!X113*(1-INDEX(Tax_share,MATCH('Total Fuel Prices'!$A$107,tax_fuel_labels,0),MATCH(X$1,'Tax_Share of Price'!$B$1:$AI$1,0)))</f>
        <v>0</v>
      </c>
      <c r="Y6" s="35">
        <f>'Total Fuel Prices'!Y113*(1-INDEX(Tax_share,MATCH('Total Fuel Prices'!$A$107,tax_fuel_labels,0),MATCH(Y$1,'Tax_Share of Price'!$B$1:$AI$1,0)))</f>
        <v>0</v>
      </c>
      <c r="Z6" s="35">
        <f>'Total Fuel Prices'!Z113*(1-INDEX(Tax_share,MATCH('Total Fuel Prices'!$A$107,tax_fuel_labels,0),MATCH(Z$1,'Tax_Share of Price'!$B$1:$AI$1,0)))</f>
        <v>0</v>
      </c>
      <c r="AA6" s="35">
        <f>'Total Fuel Prices'!AA113*(1-INDEX(Tax_share,MATCH('Total Fuel Prices'!$A$107,tax_fuel_labels,0),MATCH(AA$1,'Tax_Share of Price'!$B$1:$AI$1,0)))</f>
        <v>0</v>
      </c>
      <c r="AB6" s="35">
        <f>'Total Fuel Prices'!AB113*(1-INDEX(Tax_share,MATCH('Total Fuel Prices'!$A$107,tax_fuel_labels,0),MATCH(AB$1,'Tax_Share of Price'!$B$1:$AI$1,0)))</f>
        <v>0</v>
      </c>
      <c r="AC6" s="35">
        <f>'Total Fuel Prices'!AC113*(1-INDEX(Tax_share,MATCH('Total Fuel Prices'!$A$107,tax_fuel_labels,0),MATCH(AC$1,'Tax_Share of Price'!$B$1:$AI$1,0)))</f>
        <v>0</v>
      </c>
      <c r="AD6" s="35">
        <f>'Total Fuel Prices'!AD113*(1-INDEX(Tax_share,MATCH('Total Fuel Prices'!$A$107,tax_fuel_labels,0),MATCH(AD$1,'Tax_Share of Price'!$B$1:$AI$1,0)))</f>
        <v>0</v>
      </c>
      <c r="AE6" s="35">
        <f>'Total Fuel Prices'!AE113*(1-INDEX(Tax_share,MATCH('Total Fuel Prices'!$A$107,tax_fuel_labels,0),MATCH(AE$1,'Tax_Share of Price'!$B$1:$AI$1,0)))</f>
        <v>0</v>
      </c>
      <c r="AF6" s="35">
        <f>'Total Fuel Prices'!AF113*(1-INDEX(Tax_share,MATCH('Total Fuel Prices'!$A$107,tax_fuel_labels,0),MATCH(AF$1,'Tax_Share of Price'!$B$1:$AI$1,0)))</f>
        <v>0</v>
      </c>
      <c r="AG6" s="35">
        <f>'Total Fuel Prices'!AG113*(1-INDEX(Tax_share,MATCH('Total Fuel Prices'!$A$107,tax_fuel_labels,0),MATCH(AG$1,'Tax_Share of Price'!$B$1:$AI$1,0)))</f>
        <v>0</v>
      </c>
      <c r="AH6" s="35">
        <f>'Total Fuel Prices'!AH113*(1-INDEX(Tax_share,MATCH('Total Fuel Prices'!$A$107,tax_fuel_labels,0),MATCH(AH$1,'Tax_Share of Price'!$B$1:$AI$1,0)))</f>
        <v>0</v>
      </c>
      <c r="AI6" s="35">
        <f>'Total Fuel Prices'!AI113*(1-INDEX(Tax_share,MATCH('Total Fuel Prices'!$A$107,tax_fuel_labels,0),MATCH(AI$1,'Tax_Share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Prices'!B114*(1-INDEX(Tax_share,MATCH('Total Fuel Prices'!$A$107,tax_fuel_labels,0),MATCH(B$1,'Tax_Share of Price'!$B$1:$AI$1,0)))</f>
        <v>0</v>
      </c>
      <c r="C7" s="35">
        <f>'Total Fuel Prices'!C114*(1-INDEX(Tax_share,MATCH('Total Fuel Prices'!$A$107,tax_fuel_labels,0),MATCH(C$1,'Tax_Share of Price'!$B$1:$AI$1,0)))</f>
        <v>0</v>
      </c>
      <c r="D7" s="35">
        <f>'Total Fuel Prices'!D114*(1-INDEX(Tax_share,MATCH('Total Fuel Prices'!$A$107,tax_fuel_labels,0),MATCH(D$1,'Tax_Share of Price'!$B$1:$AI$1,0)))</f>
        <v>0</v>
      </c>
      <c r="E7" s="35">
        <f>'Total Fuel Prices'!E114*(1-INDEX(Tax_share,MATCH('Total Fuel Prices'!$A$107,tax_fuel_labels,0),MATCH(E$1,'Tax_Share of Price'!$B$1:$AI$1,0)))</f>
        <v>0</v>
      </c>
      <c r="F7" s="35">
        <f>'Total Fuel Prices'!F114*(1-INDEX(Tax_share,MATCH('Total Fuel Prices'!$A$107,tax_fuel_labels,0),MATCH(F$1,'Tax_Share of Price'!$B$1:$AI$1,0)))</f>
        <v>0</v>
      </c>
      <c r="G7" s="35">
        <f>'Total Fuel Prices'!G114*(1-INDEX(Tax_share,MATCH('Total Fuel Prices'!$A$107,tax_fuel_labels,0),MATCH(G$1,'Tax_Share of Price'!$B$1:$AI$1,0)))</f>
        <v>0</v>
      </c>
      <c r="H7" s="35">
        <f>'Total Fuel Prices'!H114*(1-INDEX(Tax_share,MATCH('Total Fuel Prices'!$A$107,tax_fuel_labels,0),MATCH(H$1,'Tax_Share of Price'!$B$1:$AI$1,0)))</f>
        <v>0</v>
      </c>
      <c r="I7" s="35">
        <f>'Total Fuel Prices'!I114*(1-INDEX(Tax_share,MATCH('Total Fuel Prices'!$A$107,tax_fuel_labels,0),MATCH(I$1,'Tax_Share of Price'!$B$1:$AI$1,0)))</f>
        <v>0</v>
      </c>
      <c r="J7" s="35">
        <f>'Total Fuel Prices'!J114*(1-INDEX(Tax_share,MATCH('Total Fuel Prices'!$A$107,tax_fuel_labels,0),MATCH(J$1,'Tax_Share of Price'!$B$1:$AI$1,0)))</f>
        <v>0</v>
      </c>
      <c r="K7" s="35">
        <f>'Total Fuel Prices'!K114*(1-INDEX(Tax_share,MATCH('Total Fuel Prices'!$A$107,tax_fuel_labels,0),MATCH(K$1,'Tax_Share of Price'!$B$1:$AI$1,0)))</f>
        <v>0</v>
      </c>
      <c r="L7" s="35">
        <f>'Total Fuel Prices'!L114*(1-INDEX(Tax_share,MATCH('Total Fuel Prices'!$A$107,tax_fuel_labels,0),MATCH(L$1,'Tax_Share of Price'!$B$1:$AI$1,0)))</f>
        <v>0</v>
      </c>
      <c r="M7" s="35">
        <f>'Total Fuel Prices'!M114*(1-INDEX(Tax_share,MATCH('Total Fuel Prices'!$A$107,tax_fuel_labels,0),MATCH(M$1,'Tax_Share of Price'!$B$1:$AI$1,0)))</f>
        <v>0</v>
      </c>
      <c r="N7" s="35">
        <f>'Total Fuel Prices'!N114*(1-INDEX(Tax_share,MATCH('Total Fuel Prices'!$A$107,tax_fuel_labels,0),MATCH(N$1,'Tax_Share of Price'!$B$1:$AI$1,0)))</f>
        <v>0</v>
      </c>
      <c r="O7" s="35">
        <f>'Total Fuel Prices'!O114*(1-INDEX(Tax_share,MATCH('Total Fuel Prices'!$A$107,tax_fuel_labels,0),MATCH(O$1,'Tax_Share of Price'!$B$1:$AI$1,0)))</f>
        <v>0</v>
      </c>
      <c r="P7" s="35">
        <f>'Total Fuel Prices'!P114*(1-INDEX(Tax_share,MATCH('Total Fuel Prices'!$A$107,tax_fuel_labels,0),MATCH(P$1,'Tax_Share of Price'!$B$1:$AI$1,0)))</f>
        <v>0</v>
      </c>
      <c r="Q7" s="35">
        <f>'Total Fuel Prices'!Q114*(1-INDEX(Tax_share,MATCH('Total Fuel Prices'!$A$107,tax_fuel_labels,0),MATCH(Q$1,'Tax_Share of Price'!$B$1:$AI$1,0)))</f>
        <v>0</v>
      </c>
      <c r="R7" s="35">
        <f>'Total Fuel Prices'!R114*(1-INDEX(Tax_share,MATCH('Total Fuel Prices'!$A$107,tax_fuel_labels,0),MATCH(R$1,'Tax_Share of Price'!$B$1:$AI$1,0)))</f>
        <v>0</v>
      </c>
      <c r="S7" s="35">
        <f>'Total Fuel Prices'!S114*(1-INDEX(Tax_share,MATCH('Total Fuel Prices'!$A$107,tax_fuel_labels,0),MATCH(S$1,'Tax_Share of Price'!$B$1:$AI$1,0)))</f>
        <v>0</v>
      </c>
      <c r="T7" s="35">
        <f>'Total Fuel Prices'!T114*(1-INDEX(Tax_share,MATCH('Total Fuel Prices'!$A$107,tax_fuel_labels,0),MATCH(T$1,'Tax_Share of Price'!$B$1:$AI$1,0)))</f>
        <v>0</v>
      </c>
      <c r="U7" s="35">
        <f>'Total Fuel Prices'!U114*(1-INDEX(Tax_share,MATCH('Total Fuel Prices'!$A$107,tax_fuel_labels,0),MATCH(U$1,'Tax_Share of Price'!$B$1:$AI$1,0)))</f>
        <v>0</v>
      </c>
      <c r="V7" s="35">
        <f>'Total Fuel Prices'!V114*(1-INDEX(Tax_share,MATCH('Total Fuel Prices'!$A$107,tax_fuel_labels,0),MATCH(V$1,'Tax_Share of Price'!$B$1:$AI$1,0)))</f>
        <v>0</v>
      </c>
      <c r="W7" s="35">
        <f>'Total Fuel Prices'!W114*(1-INDEX(Tax_share,MATCH('Total Fuel Prices'!$A$107,tax_fuel_labels,0),MATCH(W$1,'Tax_Share of Price'!$B$1:$AI$1,0)))</f>
        <v>0</v>
      </c>
      <c r="X7" s="35">
        <f>'Total Fuel Prices'!X114*(1-INDEX(Tax_share,MATCH('Total Fuel Prices'!$A$107,tax_fuel_labels,0),MATCH(X$1,'Tax_Share of Price'!$B$1:$AI$1,0)))</f>
        <v>0</v>
      </c>
      <c r="Y7" s="35">
        <f>'Total Fuel Prices'!Y114*(1-INDEX(Tax_share,MATCH('Total Fuel Prices'!$A$107,tax_fuel_labels,0),MATCH(Y$1,'Tax_Share of Price'!$B$1:$AI$1,0)))</f>
        <v>0</v>
      </c>
      <c r="Z7" s="35">
        <f>'Total Fuel Prices'!Z114*(1-INDEX(Tax_share,MATCH('Total Fuel Prices'!$A$107,tax_fuel_labels,0),MATCH(Z$1,'Tax_Share of Price'!$B$1:$AI$1,0)))</f>
        <v>0</v>
      </c>
      <c r="AA7" s="35">
        <f>'Total Fuel Prices'!AA114*(1-INDEX(Tax_share,MATCH('Total Fuel Prices'!$A$107,tax_fuel_labels,0),MATCH(AA$1,'Tax_Share of Price'!$B$1:$AI$1,0)))</f>
        <v>0</v>
      </c>
      <c r="AB7" s="35">
        <f>'Total Fuel Prices'!AB114*(1-INDEX(Tax_share,MATCH('Total Fuel Prices'!$A$107,tax_fuel_labels,0),MATCH(AB$1,'Tax_Share of Price'!$B$1:$AI$1,0)))</f>
        <v>0</v>
      </c>
      <c r="AC7" s="35">
        <f>'Total Fuel Prices'!AC114*(1-INDEX(Tax_share,MATCH('Total Fuel Prices'!$A$107,tax_fuel_labels,0),MATCH(AC$1,'Tax_Share of Price'!$B$1:$AI$1,0)))</f>
        <v>0</v>
      </c>
      <c r="AD7" s="35">
        <f>'Total Fuel Prices'!AD114*(1-INDEX(Tax_share,MATCH('Total Fuel Prices'!$A$107,tax_fuel_labels,0),MATCH(AD$1,'Tax_Share of Price'!$B$1:$AI$1,0)))</f>
        <v>0</v>
      </c>
      <c r="AE7" s="35">
        <f>'Total Fuel Prices'!AE114*(1-INDEX(Tax_share,MATCH('Total Fuel Prices'!$A$107,tax_fuel_labels,0),MATCH(AE$1,'Tax_Share of Price'!$B$1:$AI$1,0)))</f>
        <v>0</v>
      </c>
      <c r="AF7" s="35">
        <f>'Total Fuel Prices'!AF114*(1-INDEX(Tax_share,MATCH('Total Fuel Prices'!$A$107,tax_fuel_labels,0),MATCH(AF$1,'Tax_Share of Price'!$B$1:$AI$1,0)))</f>
        <v>0</v>
      </c>
      <c r="AG7" s="35">
        <f>'Total Fuel Prices'!AG114*(1-INDEX(Tax_share,MATCH('Total Fuel Prices'!$A$107,tax_fuel_labels,0),MATCH(AG$1,'Tax_Share of Price'!$B$1:$AI$1,0)))</f>
        <v>0</v>
      </c>
      <c r="AH7" s="35">
        <f>'Total Fuel Prices'!AH114*(1-INDEX(Tax_share,MATCH('Total Fuel Prices'!$A$107,tax_fuel_labels,0),MATCH(AH$1,'Tax_Share of Price'!$B$1:$AI$1,0)))</f>
        <v>0</v>
      </c>
      <c r="AI7" s="35">
        <f>'Total Fuel Prices'!AI114*(1-INDEX(Tax_share,MATCH('Total Fuel Prices'!$A$107,tax_fuel_labels,0),MATCH(AI$1,'Tax_Share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Prices'!B115*(1-INDEX(Tax_share,MATCH('Total Fuel Prices'!$A$107,tax_fuel_labels,0),MATCH(B$1,'Tax_Share of Price'!$B$1:$AI$1,0)))</f>
        <v>0</v>
      </c>
      <c r="C8" s="35">
        <f>'Total Fuel Prices'!C115*(1-INDEX(Tax_share,MATCH('Total Fuel Prices'!$A$107,tax_fuel_labels,0),MATCH(C$1,'Tax_Share of Price'!$B$1:$AI$1,0)))</f>
        <v>0</v>
      </c>
      <c r="D8" s="35">
        <f>'Total Fuel Prices'!D115*(1-INDEX(Tax_share,MATCH('Total Fuel Prices'!$A$107,tax_fuel_labels,0),MATCH(D$1,'Tax_Share of Price'!$B$1:$AI$1,0)))</f>
        <v>0</v>
      </c>
      <c r="E8" s="35">
        <f>'Total Fuel Prices'!E115*(1-INDEX(Tax_share,MATCH('Total Fuel Prices'!$A$107,tax_fuel_labels,0),MATCH(E$1,'Tax_Share of Price'!$B$1:$AI$1,0)))</f>
        <v>0</v>
      </c>
      <c r="F8" s="35">
        <f>'Total Fuel Prices'!F115*(1-INDEX(Tax_share,MATCH('Total Fuel Prices'!$A$107,tax_fuel_labels,0),MATCH(F$1,'Tax_Share of Price'!$B$1:$AI$1,0)))</f>
        <v>0</v>
      </c>
      <c r="G8" s="35">
        <f>'Total Fuel Prices'!G115*(1-INDEX(Tax_share,MATCH('Total Fuel Prices'!$A$107,tax_fuel_labels,0),MATCH(G$1,'Tax_Share of Price'!$B$1:$AI$1,0)))</f>
        <v>0</v>
      </c>
      <c r="H8" s="35">
        <f>'Total Fuel Prices'!H115*(1-INDEX(Tax_share,MATCH('Total Fuel Prices'!$A$107,tax_fuel_labels,0),MATCH(H$1,'Tax_Share of Price'!$B$1:$AI$1,0)))</f>
        <v>0</v>
      </c>
      <c r="I8" s="35">
        <f>'Total Fuel Prices'!I115*(1-INDEX(Tax_share,MATCH('Total Fuel Prices'!$A$107,tax_fuel_labels,0),MATCH(I$1,'Tax_Share of Price'!$B$1:$AI$1,0)))</f>
        <v>0</v>
      </c>
      <c r="J8" s="35">
        <f>'Total Fuel Prices'!J115*(1-INDEX(Tax_share,MATCH('Total Fuel Prices'!$A$107,tax_fuel_labels,0),MATCH(J$1,'Tax_Share of Price'!$B$1:$AI$1,0)))</f>
        <v>0</v>
      </c>
      <c r="K8" s="35">
        <f>'Total Fuel Prices'!K115*(1-INDEX(Tax_share,MATCH('Total Fuel Prices'!$A$107,tax_fuel_labels,0),MATCH(K$1,'Tax_Share of Price'!$B$1:$AI$1,0)))</f>
        <v>0</v>
      </c>
      <c r="L8" s="35">
        <f>'Total Fuel Prices'!L115*(1-INDEX(Tax_share,MATCH('Total Fuel Prices'!$A$107,tax_fuel_labels,0),MATCH(L$1,'Tax_Share of Price'!$B$1:$AI$1,0)))</f>
        <v>0</v>
      </c>
      <c r="M8" s="35">
        <f>'Total Fuel Prices'!M115*(1-INDEX(Tax_share,MATCH('Total Fuel Prices'!$A$107,tax_fuel_labels,0),MATCH(M$1,'Tax_Share of Price'!$B$1:$AI$1,0)))</f>
        <v>0</v>
      </c>
      <c r="N8" s="35">
        <f>'Total Fuel Prices'!N115*(1-INDEX(Tax_share,MATCH('Total Fuel Prices'!$A$107,tax_fuel_labels,0),MATCH(N$1,'Tax_Share of Price'!$B$1:$AI$1,0)))</f>
        <v>0</v>
      </c>
      <c r="O8" s="35">
        <f>'Total Fuel Prices'!O115*(1-INDEX(Tax_share,MATCH('Total Fuel Prices'!$A$107,tax_fuel_labels,0),MATCH(O$1,'Tax_Share of Price'!$B$1:$AI$1,0)))</f>
        <v>0</v>
      </c>
      <c r="P8" s="35">
        <f>'Total Fuel Prices'!P115*(1-INDEX(Tax_share,MATCH('Total Fuel Prices'!$A$107,tax_fuel_labels,0),MATCH(P$1,'Tax_Share of Price'!$B$1:$AI$1,0)))</f>
        <v>0</v>
      </c>
      <c r="Q8" s="35">
        <f>'Total Fuel Prices'!Q115*(1-INDEX(Tax_share,MATCH('Total Fuel Prices'!$A$107,tax_fuel_labels,0),MATCH(Q$1,'Tax_Share of Price'!$B$1:$AI$1,0)))</f>
        <v>0</v>
      </c>
      <c r="R8" s="35">
        <f>'Total Fuel Prices'!R115*(1-INDEX(Tax_share,MATCH('Total Fuel Prices'!$A$107,tax_fuel_labels,0),MATCH(R$1,'Tax_Share of Price'!$B$1:$AI$1,0)))</f>
        <v>0</v>
      </c>
      <c r="S8" s="35">
        <f>'Total Fuel Prices'!S115*(1-INDEX(Tax_share,MATCH('Total Fuel Prices'!$A$107,tax_fuel_labels,0),MATCH(S$1,'Tax_Share of Price'!$B$1:$AI$1,0)))</f>
        <v>0</v>
      </c>
      <c r="T8" s="35">
        <f>'Total Fuel Prices'!T115*(1-INDEX(Tax_share,MATCH('Total Fuel Prices'!$A$107,tax_fuel_labels,0),MATCH(T$1,'Tax_Share of Price'!$B$1:$AI$1,0)))</f>
        <v>0</v>
      </c>
      <c r="U8" s="35">
        <f>'Total Fuel Prices'!U115*(1-INDEX(Tax_share,MATCH('Total Fuel Prices'!$A$107,tax_fuel_labels,0),MATCH(U$1,'Tax_Share of Price'!$B$1:$AI$1,0)))</f>
        <v>0</v>
      </c>
      <c r="V8" s="35">
        <f>'Total Fuel Prices'!V115*(1-INDEX(Tax_share,MATCH('Total Fuel Prices'!$A$107,tax_fuel_labels,0),MATCH(V$1,'Tax_Share of Price'!$B$1:$AI$1,0)))</f>
        <v>0</v>
      </c>
      <c r="W8" s="35">
        <f>'Total Fuel Prices'!W115*(1-INDEX(Tax_share,MATCH('Total Fuel Prices'!$A$107,tax_fuel_labels,0),MATCH(W$1,'Tax_Share of Price'!$B$1:$AI$1,0)))</f>
        <v>0</v>
      </c>
      <c r="X8" s="35">
        <f>'Total Fuel Prices'!X115*(1-INDEX(Tax_share,MATCH('Total Fuel Prices'!$A$107,tax_fuel_labels,0),MATCH(X$1,'Tax_Share of Price'!$B$1:$AI$1,0)))</f>
        <v>0</v>
      </c>
      <c r="Y8" s="35">
        <f>'Total Fuel Prices'!Y115*(1-INDEX(Tax_share,MATCH('Total Fuel Prices'!$A$107,tax_fuel_labels,0),MATCH(Y$1,'Tax_Share of Price'!$B$1:$AI$1,0)))</f>
        <v>0</v>
      </c>
      <c r="Z8" s="35">
        <f>'Total Fuel Prices'!Z115*(1-INDEX(Tax_share,MATCH('Total Fuel Prices'!$A$107,tax_fuel_labels,0),MATCH(Z$1,'Tax_Share of Price'!$B$1:$AI$1,0)))</f>
        <v>0</v>
      </c>
      <c r="AA8" s="35">
        <f>'Total Fuel Prices'!AA115*(1-INDEX(Tax_share,MATCH('Total Fuel Prices'!$A$107,tax_fuel_labels,0),MATCH(AA$1,'Tax_Share of Price'!$B$1:$AI$1,0)))</f>
        <v>0</v>
      </c>
      <c r="AB8" s="35">
        <f>'Total Fuel Prices'!AB115*(1-INDEX(Tax_share,MATCH('Total Fuel Prices'!$A$107,tax_fuel_labels,0),MATCH(AB$1,'Tax_Share of Price'!$B$1:$AI$1,0)))</f>
        <v>0</v>
      </c>
      <c r="AC8" s="35">
        <f>'Total Fuel Prices'!AC115*(1-INDEX(Tax_share,MATCH('Total Fuel Prices'!$A$107,tax_fuel_labels,0),MATCH(AC$1,'Tax_Share of Price'!$B$1:$AI$1,0)))</f>
        <v>0</v>
      </c>
      <c r="AD8" s="35">
        <f>'Total Fuel Prices'!AD115*(1-INDEX(Tax_share,MATCH('Total Fuel Prices'!$A$107,tax_fuel_labels,0),MATCH(AD$1,'Tax_Share of Price'!$B$1:$AI$1,0)))</f>
        <v>0</v>
      </c>
      <c r="AE8" s="35">
        <f>'Total Fuel Prices'!AE115*(1-INDEX(Tax_share,MATCH('Total Fuel Prices'!$A$107,tax_fuel_labels,0),MATCH(AE$1,'Tax_Share of Price'!$B$1:$AI$1,0)))</f>
        <v>0</v>
      </c>
      <c r="AF8" s="35">
        <f>'Total Fuel Prices'!AF115*(1-INDEX(Tax_share,MATCH('Total Fuel Prices'!$A$107,tax_fuel_labels,0),MATCH(AF$1,'Tax_Share of Price'!$B$1:$AI$1,0)))</f>
        <v>0</v>
      </c>
      <c r="AG8" s="35">
        <f>'Total Fuel Prices'!AG115*(1-INDEX(Tax_share,MATCH('Total Fuel Prices'!$A$107,tax_fuel_labels,0),MATCH(AG$1,'Tax_Share of Price'!$B$1:$AI$1,0)))</f>
        <v>0</v>
      </c>
      <c r="AH8" s="35">
        <f>'Total Fuel Prices'!AH115*(1-INDEX(Tax_share,MATCH('Total Fuel Prices'!$A$107,tax_fuel_labels,0),MATCH(AH$1,'Tax_Share of Price'!$B$1:$AI$1,0)))</f>
        <v>0</v>
      </c>
      <c r="AI8" s="35">
        <f>'Total Fuel Prices'!AI115*(1-INDEX(Tax_share,MATCH('Total Fuel Prices'!$A$107,tax_fuel_labels,0),MATCH(AI$1,'Tax_Share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Prices'!B116*(1-INDEX(Tax_share,MATCH('Total Fuel Prices'!$A$107,tax_fuel_labels,0),MATCH(B$1,'Tax_Share of Price'!$B$1:$AI$1,0)))</f>
        <v>0</v>
      </c>
      <c r="C9" s="35">
        <f>'Total Fuel Prices'!C116*(1-INDEX(Tax_share,MATCH('Total Fuel Prices'!$A$107,tax_fuel_labels,0),MATCH(C$1,'Tax_Share of Price'!$B$1:$AI$1,0)))</f>
        <v>0</v>
      </c>
      <c r="D9" s="35">
        <f>'Total Fuel Prices'!D116*(1-INDEX(Tax_share,MATCH('Total Fuel Prices'!$A$107,tax_fuel_labels,0),MATCH(D$1,'Tax_Share of Price'!$B$1:$AI$1,0)))</f>
        <v>0</v>
      </c>
      <c r="E9" s="35">
        <f>'Total Fuel Prices'!E116*(1-INDEX(Tax_share,MATCH('Total Fuel Prices'!$A$107,tax_fuel_labels,0),MATCH(E$1,'Tax_Share of Price'!$B$1:$AI$1,0)))</f>
        <v>0</v>
      </c>
      <c r="F9" s="35">
        <f>'Total Fuel Prices'!F116*(1-INDEX(Tax_share,MATCH('Total Fuel Prices'!$A$107,tax_fuel_labels,0),MATCH(F$1,'Tax_Share of Price'!$B$1:$AI$1,0)))</f>
        <v>0</v>
      </c>
      <c r="G9" s="35">
        <f>'Total Fuel Prices'!G116*(1-INDEX(Tax_share,MATCH('Total Fuel Prices'!$A$107,tax_fuel_labels,0),MATCH(G$1,'Tax_Share of Price'!$B$1:$AI$1,0)))</f>
        <v>0</v>
      </c>
      <c r="H9" s="35">
        <f>'Total Fuel Prices'!H116*(1-INDEX(Tax_share,MATCH('Total Fuel Prices'!$A$107,tax_fuel_labels,0),MATCH(H$1,'Tax_Share of Price'!$B$1:$AI$1,0)))</f>
        <v>0</v>
      </c>
      <c r="I9" s="35">
        <f>'Total Fuel Prices'!I116*(1-INDEX(Tax_share,MATCH('Total Fuel Prices'!$A$107,tax_fuel_labels,0),MATCH(I$1,'Tax_Share of Price'!$B$1:$AI$1,0)))</f>
        <v>0</v>
      </c>
      <c r="J9" s="35">
        <f>'Total Fuel Prices'!J116*(1-INDEX(Tax_share,MATCH('Total Fuel Prices'!$A$107,tax_fuel_labels,0),MATCH(J$1,'Tax_Share of Price'!$B$1:$AI$1,0)))</f>
        <v>0</v>
      </c>
      <c r="K9" s="35">
        <f>'Total Fuel Prices'!K116*(1-INDEX(Tax_share,MATCH('Total Fuel Prices'!$A$107,tax_fuel_labels,0),MATCH(K$1,'Tax_Share of Price'!$B$1:$AI$1,0)))</f>
        <v>0</v>
      </c>
      <c r="L9" s="35">
        <f>'Total Fuel Prices'!L116*(1-INDEX(Tax_share,MATCH('Total Fuel Prices'!$A$107,tax_fuel_labels,0),MATCH(L$1,'Tax_Share of Price'!$B$1:$AI$1,0)))</f>
        <v>0</v>
      </c>
      <c r="M9" s="35">
        <f>'Total Fuel Prices'!M116*(1-INDEX(Tax_share,MATCH('Total Fuel Prices'!$A$107,tax_fuel_labels,0),MATCH(M$1,'Tax_Share of Price'!$B$1:$AI$1,0)))</f>
        <v>0</v>
      </c>
      <c r="N9" s="35">
        <f>'Total Fuel Prices'!N116*(1-INDEX(Tax_share,MATCH('Total Fuel Prices'!$A$107,tax_fuel_labels,0),MATCH(N$1,'Tax_Share of Price'!$B$1:$AI$1,0)))</f>
        <v>0</v>
      </c>
      <c r="O9" s="35">
        <f>'Total Fuel Prices'!O116*(1-INDEX(Tax_share,MATCH('Total Fuel Prices'!$A$107,tax_fuel_labels,0),MATCH(O$1,'Tax_Share of Price'!$B$1:$AI$1,0)))</f>
        <v>0</v>
      </c>
      <c r="P9" s="35">
        <f>'Total Fuel Prices'!P116*(1-INDEX(Tax_share,MATCH('Total Fuel Prices'!$A$107,tax_fuel_labels,0),MATCH(P$1,'Tax_Share of Price'!$B$1:$AI$1,0)))</f>
        <v>0</v>
      </c>
      <c r="Q9" s="35">
        <f>'Total Fuel Prices'!Q116*(1-INDEX(Tax_share,MATCH('Total Fuel Prices'!$A$107,tax_fuel_labels,0),MATCH(Q$1,'Tax_Share of Price'!$B$1:$AI$1,0)))</f>
        <v>0</v>
      </c>
      <c r="R9" s="35">
        <f>'Total Fuel Prices'!R116*(1-INDEX(Tax_share,MATCH('Total Fuel Prices'!$A$107,tax_fuel_labels,0),MATCH(R$1,'Tax_Share of Price'!$B$1:$AI$1,0)))</f>
        <v>0</v>
      </c>
      <c r="S9" s="35">
        <f>'Total Fuel Prices'!S116*(1-INDEX(Tax_share,MATCH('Total Fuel Prices'!$A$107,tax_fuel_labels,0),MATCH(S$1,'Tax_Share of Price'!$B$1:$AI$1,0)))</f>
        <v>0</v>
      </c>
      <c r="T9" s="35">
        <f>'Total Fuel Prices'!T116*(1-INDEX(Tax_share,MATCH('Total Fuel Prices'!$A$107,tax_fuel_labels,0),MATCH(T$1,'Tax_Share of Price'!$B$1:$AI$1,0)))</f>
        <v>0</v>
      </c>
      <c r="U9" s="35">
        <f>'Total Fuel Prices'!U116*(1-INDEX(Tax_share,MATCH('Total Fuel Prices'!$A$107,tax_fuel_labels,0),MATCH(U$1,'Tax_Share of Price'!$B$1:$AI$1,0)))</f>
        <v>0</v>
      </c>
      <c r="V9" s="35">
        <f>'Total Fuel Prices'!V116*(1-INDEX(Tax_share,MATCH('Total Fuel Prices'!$A$107,tax_fuel_labels,0),MATCH(V$1,'Tax_Share of Price'!$B$1:$AI$1,0)))</f>
        <v>0</v>
      </c>
      <c r="W9" s="35">
        <f>'Total Fuel Prices'!W116*(1-INDEX(Tax_share,MATCH('Total Fuel Prices'!$A$107,tax_fuel_labels,0),MATCH(W$1,'Tax_Share of Price'!$B$1:$AI$1,0)))</f>
        <v>0</v>
      </c>
      <c r="X9" s="35">
        <f>'Total Fuel Prices'!X116*(1-INDEX(Tax_share,MATCH('Total Fuel Prices'!$A$107,tax_fuel_labels,0),MATCH(X$1,'Tax_Share of Price'!$B$1:$AI$1,0)))</f>
        <v>0</v>
      </c>
      <c r="Y9" s="35">
        <f>'Total Fuel Prices'!Y116*(1-INDEX(Tax_share,MATCH('Total Fuel Prices'!$A$107,tax_fuel_labels,0),MATCH(Y$1,'Tax_Share of Price'!$B$1:$AI$1,0)))</f>
        <v>0</v>
      </c>
      <c r="Z9" s="35">
        <f>'Total Fuel Prices'!Z116*(1-INDEX(Tax_share,MATCH('Total Fuel Prices'!$A$107,tax_fuel_labels,0),MATCH(Z$1,'Tax_Share of Price'!$B$1:$AI$1,0)))</f>
        <v>0</v>
      </c>
      <c r="AA9" s="35">
        <f>'Total Fuel Prices'!AA116*(1-INDEX(Tax_share,MATCH('Total Fuel Prices'!$A$107,tax_fuel_labels,0),MATCH(AA$1,'Tax_Share of Price'!$B$1:$AI$1,0)))</f>
        <v>0</v>
      </c>
      <c r="AB9" s="35">
        <f>'Total Fuel Prices'!AB116*(1-INDEX(Tax_share,MATCH('Total Fuel Prices'!$A$107,tax_fuel_labels,0),MATCH(AB$1,'Tax_Share of Price'!$B$1:$AI$1,0)))</f>
        <v>0</v>
      </c>
      <c r="AC9" s="35">
        <f>'Total Fuel Prices'!AC116*(1-INDEX(Tax_share,MATCH('Total Fuel Prices'!$A$107,tax_fuel_labels,0),MATCH(AC$1,'Tax_Share of Price'!$B$1:$AI$1,0)))</f>
        <v>0</v>
      </c>
      <c r="AD9" s="35">
        <f>'Total Fuel Prices'!AD116*(1-INDEX(Tax_share,MATCH('Total Fuel Prices'!$A$107,tax_fuel_labels,0),MATCH(AD$1,'Tax_Share of Price'!$B$1:$AI$1,0)))</f>
        <v>0</v>
      </c>
      <c r="AE9" s="35">
        <f>'Total Fuel Prices'!AE116*(1-INDEX(Tax_share,MATCH('Total Fuel Prices'!$A$107,tax_fuel_labels,0),MATCH(AE$1,'Tax_Share of Price'!$B$1:$AI$1,0)))</f>
        <v>0</v>
      </c>
      <c r="AF9" s="35">
        <f>'Total Fuel Prices'!AF116*(1-INDEX(Tax_share,MATCH('Total Fuel Prices'!$A$107,tax_fuel_labels,0),MATCH(AF$1,'Tax_Share of Price'!$B$1:$AI$1,0)))</f>
        <v>0</v>
      </c>
      <c r="AG9" s="35">
        <f>'Total Fuel Prices'!AG116*(1-INDEX(Tax_share,MATCH('Total Fuel Prices'!$A$107,tax_fuel_labels,0),MATCH(AG$1,'Tax_Share of Price'!$B$1:$AI$1,0)))</f>
        <v>0</v>
      </c>
      <c r="AH9" s="35">
        <f>'Total Fuel Prices'!AH116*(1-INDEX(Tax_share,MATCH('Total Fuel Prices'!$A$107,tax_fuel_labels,0),MATCH(AH$1,'Tax_Share of Price'!$B$1:$AI$1,0)))</f>
        <v>0</v>
      </c>
      <c r="AI9" s="35">
        <f>'Total Fuel Prices'!AI116*(1-INDEX(Tax_share,MATCH('Total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Prices'!B119*(1-INDEX(Tax_share,MATCH('Total Fuel Prices'!$A$117,tax_fuel_labels,0),MATCH(B$1,'Tax_Share of Price'!$B$1:$AI$1,0)))</f>
        <v>2.4943594849428614E-5</v>
      </c>
      <c r="C2" s="35">
        <f>'Total Fuel Prices'!C119*(1-INDEX(Tax_share,MATCH('Total Fuel Prices'!$A$117,tax_fuel_labels,0),MATCH(C$1,'Tax_Share of Price'!$B$1:$AI$1,0)))</f>
        <v>2.4943594849428614E-5</v>
      </c>
      <c r="D2" s="35">
        <f>'Total Fuel Prices'!D119*(1-INDEX(Tax_share,MATCH('Total Fuel Prices'!$A$117,tax_fuel_labels,0),MATCH(D$1,'Tax_Share of Price'!$B$1:$AI$1,0)))</f>
        <v>2.584362146770696E-5</v>
      </c>
      <c r="E2" s="35">
        <f>'Total Fuel Prices'!E119*(1-INDEX(Tax_share,MATCH('Total Fuel Prices'!$A$117,tax_fuel_labels,0),MATCH(E$1,'Tax_Share of Price'!$B$1:$AI$1,0)))</f>
        <v>2.4943594849428614E-5</v>
      </c>
      <c r="F2" s="35">
        <f>'Total Fuel Prices'!F119*(1-INDEX(Tax_share,MATCH('Total Fuel Prices'!$A$117,tax_fuel_labels,0),MATCH(F$1,'Tax_Share of Price'!$B$1:$AI$1,0)))</f>
        <v>2.5083858737991476E-5</v>
      </c>
      <c r="G2" s="35">
        <f>'Total Fuel Prices'!G119*(1-INDEX(Tax_share,MATCH('Total Fuel Prices'!$A$117,tax_fuel_labels,0),MATCH(G$1,'Tax_Share of Price'!$B$1:$AI$1,0)))</f>
        <v>2.5469584431539333E-5</v>
      </c>
      <c r="H2" s="35">
        <f>'Total Fuel Prices'!H119*(1-INDEX(Tax_share,MATCH('Total Fuel Prices'!$A$117,tax_fuel_labels,0),MATCH(H$1,'Tax_Share of Price'!$B$1:$AI$1,0)))</f>
        <v>2.5621536977482439E-5</v>
      </c>
      <c r="I2" s="35">
        <f>'Total Fuel Prices'!I119*(1-INDEX(Tax_share,MATCH('Total Fuel Prices'!$A$117,tax_fuel_labels,0),MATCH(I$1,'Tax_Share of Price'!$B$1:$AI$1,0)))</f>
        <v>2.6077394615311732E-5</v>
      </c>
      <c r="J2" s="35">
        <f>'Total Fuel Prices'!J119*(1-INDEX(Tax_share,MATCH('Total Fuel Prices'!$A$117,tax_fuel_labels,0),MATCH(J$1,'Tax_Share of Price'!$B$1:$AI$1,0)))</f>
        <v>2.6241035818635067E-5</v>
      </c>
      <c r="K2" s="35">
        <f>'Total Fuel Prices'!K119*(1-INDEX(Tax_share,MATCH('Total Fuel Prices'!$A$117,tax_fuel_labels,0),MATCH(K$1,'Tax_Share of Price'!$B$1:$AI$1,0)))</f>
        <v>2.672027077122484E-5</v>
      </c>
      <c r="L2" s="35">
        <f>'Total Fuel Prices'!L119*(1-INDEX(Tax_share,MATCH('Total Fuel Prices'!$A$117,tax_fuel_labels,0),MATCH(L$1,'Tax_Share of Price'!$B$1:$AI$1,0)))</f>
        <v>2.677871405812603E-5</v>
      </c>
      <c r="M2" s="35">
        <f>'Total Fuel Prices'!M119*(1-INDEX(Tax_share,MATCH('Total Fuel Prices'!$A$117,tax_fuel_labels,0),MATCH(M$1,'Tax_Share of Price'!$B$1:$AI$1,0)))</f>
        <v>2.719950572381461E-5</v>
      </c>
      <c r="N2" s="35">
        <f>'Total Fuel Prices'!N119*(1-INDEX(Tax_share,MATCH('Total Fuel Prices'!$A$117,tax_fuel_labels,0),MATCH(N$1,'Tax_Share of Price'!$B$1:$AI$1,0)))</f>
        <v>2.7444967528799615E-5</v>
      </c>
      <c r="O2" s="35">
        <f>'Total Fuel Prices'!O119*(1-INDEX(Tax_share,MATCH('Total Fuel Prices'!$A$117,tax_fuel_labels,0),MATCH(O$1,'Tax_Share of Price'!$B$1:$AI$1,0)))</f>
        <v>2.8017711740431291E-5</v>
      </c>
      <c r="P2" s="35">
        <f>'Total Fuel Prices'!P119*(1-INDEX(Tax_share,MATCH('Total Fuel Prices'!$A$117,tax_fuel_labels,0),MATCH(P$1,'Tax_Share of Price'!$B$1:$AI$1,0)))</f>
        <v>2.8333305489697728E-5</v>
      </c>
      <c r="Q2" s="35">
        <f>'Total Fuel Prices'!Q119*(1-INDEX(Tax_share,MATCH('Total Fuel Prices'!$A$117,tax_fuel_labels,0),MATCH(Q$1,'Tax_Share of Price'!$B$1:$AI$1,0)))</f>
        <v>2.8543701322542023E-5</v>
      </c>
      <c r="R2" s="35">
        <f>'Total Fuel Prices'!R119*(1-INDEX(Tax_share,MATCH('Total Fuel Prices'!$A$117,tax_fuel_labels,0),MATCH(R$1,'Tax_Share of Price'!$B$1:$AI$1,0)))</f>
        <v>2.8999558960371313E-5</v>
      </c>
      <c r="S2" s="35">
        <f>'Total Fuel Prices'!S119*(1-INDEX(Tax_share,MATCH('Total Fuel Prices'!$A$117,tax_fuel_labels,0),MATCH(S$1,'Tax_Share of Price'!$B$1:$AI$1,0)))</f>
        <v>2.9233332107976082E-5</v>
      </c>
      <c r="T2" s="35">
        <f>'Total Fuel Prices'!T119*(1-INDEX(Tax_share,MATCH('Total Fuel Prices'!$A$117,tax_fuel_labels,0),MATCH(T$1,'Tax_Share of Price'!$B$1:$AI$1,0)))</f>
        <v>2.9490482570341323E-5</v>
      </c>
      <c r="U2" s="35">
        <f>'Total Fuel Prices'!U119*(1-INDEX(Tax_share,MATCH('Total Fuel Prices'!$A$117,tax_fuel_labels,0),MATCH(U$1,'Tax_Share of Price'!$B$1:$AI$1,0)))</f>
        <v>2.9794387662227524E-5</v>
      </c>
      <c r="V2" s="35">
        <f>'Total Fuel Prices'!V119*(1-INDEX(Tax_share,MATCH('Total Fuel Prices'!$A$117,tax_fuel_labels,0),MATCH(V$1,'Tax_Share of Price'!$B$1:$AI$1,0)))</f>
        <v>2.9993094837691576E-5</v>
      </c>
      <c r="W2" s="35">
        <f>'Total Fuel Prices'!W119*(1-INDEX(Tax_share,MATCH('Total Fuel Prices'!$A$117,tax_fuel_labels,0),MATCH(W$1,'Tax_Share of Price'!$B$1:$AI$1,0)))</f>
        <v>3.0250245300056817E-5</v>
      </c>
      <c r="X2" s="35">
        <f>'Total Fuel Prices'!X119*(1-INDEX(Tax_share,MATCH('Total Fuel Prices'!$A$117,tax_fuel_labels,0),MATCH(X$1,'Tax_Share of Price'!$B$1:$AI$1,0)))</f>
        <v>3.0507395762422069E-5</v>
      </c>
      <c r="Y2" s="35">
        <f>'Total Fuel Prices'!Y119*(1-INDEX(Tax_share,MATCH('Total Fuel Prices'!$A$117,tax_fuel_labels,0),MATCH(Y$1,'Tax_Share of Price'!$B$1:$AI$1,0)))</f>
        <v>3.0507395762422069E-5</v>
      </c>
      <c r="Z2" s="35">
        <f>'Total Fuel Prices'!Z119*(1-INDEX(Tax_share,MATCH('Total Fuel Prices'!$A$117,tax_fuel_labels,0),MATCH(Z$1,'Tax_Share of Price'!$B$1:$AI$1,0)))</f>
        <v>3.0706102937886114E-5</v>
      </c>
      <c r="AA2" s="35">
        <f>'Total Fuel Prices'!AA119*(1-INDEX(Tax_share,MATCH('Total Fuel Prices'!$A$117,tax_fuel_labels,0),MATCH(AA$1,'Tax_Share of Price'!$B$1:$AI$1,0)))</f>
        <v>3.1161960575715407E-5</v>
      </c>
      <c r="AB2" s="35">
        <f>'Total Fuel Prices'!AB119*(1-INDEX(Tax_share,MATCH('Total Fuel Prices'!$A$117,tax_fuel_labels,0),MATCH(AB$1,'Tax_Share of Price'!$B$1:$AI$1,0)))</f>
        <v>3.1348979093799226E-5</v>
      </c>
      <c r="AC2" s="35">
        <f>'Total Fuel Prices'!AC119*(1-INDEX(Tax_share,MATCH('Total Fuel Prices'!$A$117,tax_fuel_labels,0),MATCH(AC$1,'Tax_Share of Price'!$B$1:$AI$1,0)))</f>
        <v>3.1594440898784234E-5</v>
      </c>
      <c r="AD2" s="35">
        <f>'Total Fuel Prices'!AD119*(1-INDEX(Tax_share,MATCH('Total Fuel Prices'!$A$117,tax_fuel_labels,0),MATCH(AD$1,'Tax_Share of Price'!$B$1:$AI$1,0)))</f>
        <v>3.2026921221853041E-5</v>
      </c>
      <c r="AE2" s="35">
        <f>'Total Fuel Prices'!AE119*(1-INDEX(Tax_share,MATCH('Total Fuel Prices'!$A$117,tax_fuel_labels,0),MATCH(AE$1,'Tax_Share of Price'!$B$1:$AI$1,0)))</f>
        <v>3.2038609879233284E-5</v>
      </c>
      <c r="AF2" s="35">
        <f>'Total Fuel Prices'!AF119*(1-INDEX(Tax_share,MATCH('Total Fuel Prices'!$A$117,tax_fuel_labels,0),MATCH(AF$1,'Tax_Share of Price'!$B$1:$AI$1,0)))</f>
        <v>3.2342514971119489E-5</v>
      </c>
      <c r="AG2" s="35">
        <f>'Total Fuel Prices'!AG119*(1-INDEX(Tax_share,MATCH('Total Fuel Prices'!$A$117,tax_fuel_labels,0),MATCH(AG$1,'Tax_Share of Price'!$B$1:$AI$1,0)))</f>
        <v>3.26230427482452E-5</v>
      </c>
      <c r="AH2" s="35">
        <f>'Total Fuel Prices'!AH119*(1-INDEX(Tax_share,MATCH('Total Fuel Prices'!$A$117,tax_fuel_labels,0),MATCH(AH$1,'Tax_Share of Price'!$B$1:$AI$1,0)))</f>
        <v>3.2821749923709255E-5</v>
      </c>
      <c r="AI2" s="35">
        <f>'Total Fuel Prices'!AI119*(1-INDEX(Tax_share,MATCH('Total Fuel Prices'!$A$117,tax_fuel_labels,0),MATCH(AI$1,'Tax_Share of Price'!$B$1:$AI$1,0)))</f>
        <v>3.2997079784412823E-5</v>
      </c>
      <c r="AJ2" s="4"/>
      <c r="AK2" s="4"/>
    </row>
    <row r="3" spans="1:37" x14ac:dyDescent="0.45">
      <c r="A3" s="2" t="s">
        <v>271</v>
      </c>
      <c r="B3" s="35">
        <f>'Total Fuel Prices'!B120*(1-INDEX(Tax_share,MATCH('Total Fuel Prices'!$A$117,tax_fuel_labels,0),MATCH(B$1,'Tax_Share of Price'!$B$1:$AI$1,0)))</f>
        <v>2.4943594849428614E-5</v>
      </c>
      <c r="C3" s="35">
        <f>'Total Fuel Prices'!C120*(1-INDEX(Tax_share,MATCH('Total Fuel Prices'!$A$117,tax_fuel_labels,0),MATCH(C$1,'Tax_Share of Price'!$B$1:$AI$1,0)))</f>
        <v>2.4943594849428614E-5</v>
      </c>
      <c r="D3" s="35">
        <f>'Total Fuel Prices'!D120*(1-INDEX(Tax_share,MATCH('Total Fuel Prices'!$A$117,tax_fuel_labels,0),MATCH(D$1,'Tax_Share of Price'!$B$1:$AI$1,0)))</f>
        <v>2.5634196490027525E-5</v>
      </c>
      <c r="E3" s="35">
        <f>'Total Fuel Prices'!E120*(1-INDEX(Tax_share,MATCH('Total Fuel Prices'!$A$117,tax_fuel_labels,0),MATCH(E$1,'Tax_Share of Price'!$B$1:$AI$1,0)))</f>
        <v>2.4943594849428614E-5</v>
      </c>
      <c r="F3" s="35">
        <f>'Total Fuel Prices'!F120*(1-INDEX(Tax_share,MATCH('Total Fuel Prices'!$A$117,tax_fuel_labels,0),MATCH(F$1,'Tax_Share of Price'!$B$1:$AI$1,0)))</f>
        <v>2.4077416520541839E-5</v>
      </c>
      <c r="G3" s="35">
        <f>'Total Fuel Prices'!G120*(1-INDEX(Tax_share,MATCH('Total Fuel Prices'!$A$117,tax_fuel_labels,0),MATCH(G$1,'Tax_Share of Price'!$B$1:$AI$1,0)))</f>
        <v>2.3410225105047972E-5</v>
      </c>
      <c r="H3" s="35">
        <f>'Total Fuel Prices'!H120*(1-INDEX(Tax_share,MATCH('Total Fuel Prices'!$A$117,tax_fuel_labels,0),MATCH(H$1,'Tax_Share of Price'!$B$1:$AI$1,0)))</f>
        <v>2.2625982564028862E-5</v>
      </c>
      <c r="I3" s="35">
        <f>'Total Fuel Prices'!I120*(1-INDEX(Tax_share,MATCH('Total Fuel Prices'!$A$117,tax_fuel_labels,0),MATCH(I$1,'Tax_Share of Price'!$B$1:$AI$1,0)))</f>
        <v>2.2146072949375383E-5</v>
      </c>
      <c r="J3" s="35">
        <f>'Total Fuel Prices'!J120*(1-INDEX(Tax_share,MATCH('Total Fuel Prices'!$A$117,tax_fuel_labels,0),MATCH(J$1,'Tax_Share of Price'!$B$1:$AI$1,0)))</f>
        <v>2.1373535520908803E-5</v>
      </c>
      <c r="K3" s="35">
        <f>'Total Fuel Prices'!K120*(1-INDEX(Tax_share,MATCH('Total Fuel Prices'!$A$117,tax_fuel_labels,0),MATCH(K$1,'Tax_Share of Price'!$B$1:$AI$1,0)))</f>
        <v>2.1631047997064328E-5</v>
      </c>
      <c r="L3" s="35">
        <f>'Total Fuel Prices'!L120*(1-INDEX(Tax_share,MATCH('Total Fuel Prices'!$A$117,tax_fuel_labels,0),MATCH(L$1,'Tax_Share of Price'!$B$1:$AI$1,0)))</f>
        <v>2.1572522434301708E-5</v>
      </c>
      <c r="M3" s="35">
        <f>'Total Fuel Prices'!M120*(1-INDEX(Tax_share,MATCH('Total Fuel Prices'!$A$117,tax_fuel_labels,0),MATCH(M$1,'Tax_Share of Price'!$B$1:$AI$1,0)))</f>
        <v>2.1923675810877424E-5</v>
      </c>
      <c r="N3" s="35">
        <f>'Total Fuel Prices'!N120*(1-INDEX(Tax_share,MATCH('Total Fuel Prices'!$A$117,tax_fuel_labels,0),MATCH(N$1,'Tax_Share of Price'!$B$1:$AI$1,0)))</f>
        <v>2.2146072949375383E-5</v>
      </c>
      <c r="O3" s="35">
        <f>'Total Fuel Prices'!O120*(1-INDEX(Tax_share,MATCH('Total Fuel Prices'!$A$117,tax_fuel_labels,0),MATCH(O$1,'Tax_Share of Price'!$B$1:$AI$1,0)))</f>
        <v>2.2263124074900622E-5</v>
      </c>
      <c r="P3" s="35">
        <f>'Total Fuel Prices'!P120*(1-INDEX(Tax_share,MATCH('Total Fuel Prices'!$A$117,tax_fuel_labels,0),MATCH(P$1,'Tax_Share of Price'!$B$1:$AI$1,0)))</f>
        <v>2.2473816100846054E-5</v>
      </c>
      <c r="Q3" s="35">
        <f>'Total Fuel Prices'!Q120*(1-INDEX(Tax_share,MATCH('Total Fuel Prices'!$A$117,tax_fuel_labels,0),MATCH(Q$1,'Tax_Share of Price'!$B$1:$AI$1,0)))</f>
        <v>2.2649392789133914E-5</v>
      </c>
      <c r="R3" s="35">
        <f>'Total Fuel Prices'!R120*(1-INDEX(Tax_share,MATCH('Total Fuel Prices'!$A$117,tax_fuel_labels,0),MATCH(R$1,'Tax_Share of Price'!$B$1:$AI$1,0)))</f>
        <v>2.3082481953577298E-5</v>
      </c>
      <c r="S3" s="35">
        <f>'Total Fuel Prices'!S120*(1-INDEX(Tax_share,MATCH('Total Fuel Prices'!$A$117,tax_fuel_labels,0),MATCH(S$1,'Tax_Share of Price'!$B$1:$AI$1,0)))</f>
        <v>2.3375109767390397E-5</v>
      </c>
      <c r="T3" s="35">
        <f>'Total Fuel Prices'!T120*(1-INDEX(Tax_share,MATCH('Total Fuel Prices'!$A$117,tax_fuel_labels,0),MATCH(T$1,'Tax_Share of Price'!$B$1:$AI$1,0)))</f>
        <v>2.3656032468650976E-5</v>
      </c>
      <c r="U3" s="35">
        <f>'Total Fuel Prices'!U120*(1-INDEX(Tax_share,MATCH('Total Fuel Prices'!$A$117,tax_fuel_labels,0),MATCH(U$1,'Tax_Share of Price'!$B$1:$AI$1,0)))</f>
        <v>2.3983775620121644E-5</v>
      </c>
      <c r="V3" s="35">
        <f>'Total Fuel Prices'!V120*(1-INDEX(Tax_share,MATCH('Total Fuel Prices'!$A$117,tax_fuel_labels,0),MATCH(V$1,'Tax_Share of Price'!$B$1:$AI$1,0)))</f>
        <v>2.4147647195856983E-5</v>
      </c>
      <c r="W3" s="35">
        <f>'Total Fuel Prices'!W120*(1-INDEX(Tax_share,MATCH('Total Fuel Prices'!$A$117,tax_fuel_labels,0),MATCH(W$1,'Tax_Share of Price'!$B$1:$AI$1,0)))</f>
        <v>2.4264698321382223E-5</v>
      </c>
      <c r="X3" s="35">
        <f>'Total Fuel Prices'!X120*(1-INDEX(Tax_share,MATCH('Total Fuel Prices'!$A$117,tax_fuel_labels,0),MATCH(X$1,'Tax_Share of Price'!$B$1:$AI$1,0)))</f>
        <v>2.4545621022642795E-5</v>
      </c>
      <c r="Y3" s="35">
        <f>'Total Fuel Prices'!Y120*(1-INDEX(Tax_share,MATCH('Total Fuel Prices'!$A$117,tax_fuel_labels,0),MATCH(Y$1,'Tax_Share of Price'!$B$1:$AI$1,0)))</f>
        <v>2.4615851697957942E-5</v>
      </c>
      <c r="Z3" s="35">
        <f>'Total Fuel Prices'!Z120*(1-INDEX(Tax_share,MATCH('Total Fuel Prices'!$A$117,tax_fuel_labels,0),MATCH(Z$1,'Tax_Share of Price'!$B$1:$AI$1,0)))</f>
        <v>2.4849953949008422E-5</v>
      </c>
      <c r="AA3" s="35">
        <f>'Total Fuel Prices'!AA120*(1-INDEX(Tax_share,MATCH('Total Fuel Prices'!$A$117,tax_fuel_labels,0),MATCH(AA$1,'Tax_Share of Price'!$B$1:$AI$1,0)))</f>
        <v>2.5294748226004336E-5</v>
      </c>
      <c r="AB3" s="35">
        <f>'Total Fuel Prices'!AB120*(1-INDEX(Tax_share,MATCH('Total Fuel Prices'!$A$117,tax_fuel_labels,0),MATCH(AB$1,'Tax_Share of Price'!$B$1:$AI$1,0)))</f>
        <v>2.5470324914292196E-5</v>
      </c>
      <c r="AC3" s="35">
        <f>'Total Fuel Prices'!AC120*(1-INDEX(Tax_share,MATCH('Total Fuel Prices'!$A$117,tax_fuel_labels,0),MATCH(AC$1,'Tax_Share of Price'!$B$1:$AI$1,0)))</f>
        <v>2.5692722052790148E-5</v>
      </c>
      <c r="AD3" s="35">
        <f>'Total Fuel Prices'!AD120*(1-INDEX(Tax_share,MATCH('Total Fuel Prices'!$A$117,tax_fuel_labels,0),MATCH(AD$1,'Tax_Share of Price'!$B$1:$AI$1,0)))</f>
        <v>2.6160926554891111E-5</v>
      </c>
      <c r="AE3" s="35">
        <f>'Total Fuel Prices'!AE120*(1-INDEX(Tax_share,MATCH('Total Fuel Prices'!$A$117,tax_fuel_labels,0),MATCH(AE$1,'Tax_Share of Price'!$B$1:$AI$1,0)))</f>
        <v>2.6266272567863823E-5</v>
      </c>
      <c r="AF3" s="35">
        <f>'Total Fuel Prices'!AF120*(1-INDEX(Tax_share,MATCH('Total Fuel Prices'!$A$117,tax_fuel_labels,0),MATCH(AF$1,'Tax_Share of Price'!$B$1:$AI$1,0)))</f>
        <v>2.6687656619754687E-5</v>
      </c>
      <c r="AG3" s="35">
        <f>'Total Fuel Prices'!AG120*(1-INDEX(Tax_share,MATCH('Total Fuel Prices'!$A$117,tax_fuel_labels,0),MATCH(AG$1,'Tax_Share of Price'!$B$1:$AI$1,0)))</f>
        <v>2.7097335559093026E-5</v>
      </c>
      <c r="AH3" s="35">
        <f>'Total Fuel Prices'!AH120*(1-INDEX(Tax_share,MATCH('Total Fuel Prices'!$A$117,tax_fuel_labels,0),MATCH(AH$1,'Tax_Share of Price'!$B$1:$AI$1,0)))</f>
        <v>2.7366553147801077E-5</v>
      </c>
      <c r="AI3" s="35">
        <f>'Total Fuel Prices'!AI120*(1-INDEX(Tax_share,MATCH('Total Fuel Prices'!$A$117,tax_fuel_labels,0),MATCH(AI$1,'Tax_Share of Price'!$B$1:$AI$1,0)))</f>
        <v>2.7542129836088941E-5</v>
      </c>
      <c r="AJ3" s="11"/>
      <c r="AK3" s="11"/>
    </row>
    <row r="4" spans="1:37" x14ac:dyDescent="0.45">
      <c r="A4" s="2" t="s">
        <v>272</v>
      </c>
      <c r="B4" s="35">
        <f>'Total Fuel Prices'!B121*(1-INDEX(Tax_share,MATCH('Total Fuel Prices'!$A$117,tax_fuel_labels,0),MATCH(B$1,'Tax_Share of Price'!$B$1:$AI$1,0)))</f>
        <v>7.5299744068495559E-6</v>
      </c>
      <c r="C4" s="35">
        <f>'Total Fuel Prices'!C121*(1-INDEX(Tax_share,MATCH('Total Fuel Prices'!$A$117,tax_fuel_labels,0),MATCH(C$1,'Tax_Share of Price'!$B$1:$AI$1,0)))</f>
        <v>7.5299744068495559E-6</v>
      </c>
      <c r="D4" s="35">
        <f>'Total Fuel Prices'!D121*(1-INDEX(Tax_share,MATCH('Total Fuel Prices'!$A$117,tax_fuel_labels,0),MATCH(D$1,'Tax_Share of Price'!$B$1:$AI$1,0)))</f>
        <v>7.7385511627200352E-6</v>
      </c>
      <c r="E4" s="35">
        <f>'Total Fuel Prices'!E121*(1-INDEX(Tax_share,MATCH('Total Fuel Prices'!$A$117,tax_fuel_labels,0),MATCH(E$1,'Tax_Share of Price'!$B$1:$AI$1,0)))</f>
        <v>7.5299744068495559E-6</v>
      </c>
      <c r="F4" s="35">
        <f>'Total Fuel Prices'!F121*(1-INDEX(Tax_share,MATCH('Total Fuel Prices'!$A$117,tax_fuel_labels,0),MATCH(F$1,'Tax_Share of Price'!$B$1:$AI$1,0)))</f>
        <v>7.6466359821669435E-6</v>
      </c>
      <c r="G4" s="35">
        <f>'Total Fuel Prices'!G121*(1-INDEX(Tax_share,MATCH('Total Fuel Prices'!$A$117,tax_fuel_labels,0),MATCH(G$1,'Tax_Share of Price'!$B$1:$AI$1,0)))</f>
        <v>7.8516775387853827E-6</v>
      </c>
      <c r="H4" s="35">
        <f>'Total Fuel Prices'!H121*(1-INDEX(Tax_share,MATCH('Total Fuel Prices'!$A$117,tax_fuel_labels,0),MATCH(H$1,'Tax_Share of Price'!$B$1:$AI$1,0)))</f>
        <v>7.9930855088670646E-6</v>
      </c>
      <c r="I4" s="35">
        <f>'Total Fuel Prices'!I121*(1-INDEX(Tax_share,MATCH('Total Fuel Prices'!$A$117,tax_fuel_labels,0),MATCH(I$1,'Tax_Share of Price'!$B$1:$AI$1,0)))</f>
        <v>8.2264086595018398E-6</v>
      </c>
      <c r="J4" s="35">
        <f>'Total Fuel Prices'!J121*(1-INDEX(Tax_share,MATCH('Total Fuel Prices'!$A$117,tax_fuel_labels,0),MATCH(J$1,'Tax_Share of Price'!$B$1:$AI$1,0)))</f>
        <v>8.3819574265916888E-6</v>
      </c>
      <c r="K4" s="35">
        <f>'Total Fuel Prices'!K121*(1-INDEX(Tax_share,MATCH('Total Fuel Prices'!$A$117,tax_fuel_labels,0),MATCH(K$1,'Tax_Share of Price'!$B$1:$AI$1,0)))</f>
        <v>8.5092245996652018E-6</v>
      </c>
      <c r="L4" s="35">
        <f>'Total Fuel Prices'!L121*(1-INDEX(Tax_share,MATCH('Total Fuel Prices'!$A$117,tax_fuel_labels,0),MATCH(L$1,'Tax_Share of Price'!$B$1:$AI$1,0)))</f>
        <v>8.5198301974213298E-6</v>
      </c>
      <c r="M4" s="35">
        <f>'Total Fuel Prices'!M121*(1-INDEX(Tax_share,MATCH('Total Fuel Prices'!$A$117,tax_fuel_labels,0),MATCH(M$1,'Tax_Share of Price'!$B$1:$AI$1,0)))</f>
        <v>8.6400269719907592E-6</v>
      </c>
      <c r="N4" s="35">
        <f>'Total Fuel Prices'!N121*(1-INDEX(Tax_share,MATCH('Total Fuel Prices'!$A$117,tax_fuel_labels,0),MATCH(N$1,'Tax_Share of Price'!$B$1:$AI$1,0)))</f>
        <v>8.7107309570316001E-6</v>
      </c>
      <c r="O4" s="35">
        <f>'Total Fuel Prices'!O121*(1-INDEX(Tax_share,MATCH('Total Fuel Prices'!$A$117,tax_fuel_labels,0),MATCH(O$1,'Tax_Share of Price'!$B$1:$AI$1,0)))</f>
        <v>8.7531533480561033E-6</v>
      </c>
      <c r="P4" s="35">
        <f>'Total Fuel Prices'!P121*(1-INDEX(Tax_share,MATCH('Total Fuel Prices'!$A$117,tax_fuel_labels,0),MATCH(P$1,'Tax_Share of Price'!$B$1:$AI$1,0)))</f>
        <v>8.8486037278612393E-6</v>
      </c>
      <c r="Q4" s="35">
        <f>'Total Fuel Prices'!Q121*(1-INDEX(Tax_share,MATCH('Total Fuel Prices'!$A$117,tax_fuel_labels,0),MATCH(Q$1,'Tax_Share of Price'!$B$1:$AI$1,0)))</f>
        <v>8.908702115145954E-6</v>
      </c>
      <c r="R4" s="35">
        <f>'Total Fuel Prices'!R121*(1-INDEX(Tax_share,MATCH('Total Fuel Prices'!$A$117,tax_fuel_labels,0),MATCH(R$1,'Tax_Share of Price'!$B$1:$AI$1,0)))</f>
        <v>9.0218284912112982E-6</v>
      </c>
      <c r="S4" s="35">
        <f>'Total Fuel Prices'!S121*(1-INDEX(Tax_share,MATCH('Total Fuel Prices'!$A$117,tax_fuel_labels,0),MATCH(S$1,'Tax_Share of Price'!$B$1:$AI$1,0)))</f>
        <v>9.0996028747562244E-6</v>
      </c>
      <c r="T4" s="35">
        <f>'Total Fuel Prices'!T121*(1-INDEX(Tax_share,MATCH('Total Fuel Prices'!$A$117,tax_fuel_labels,0),MATCH(T$1,'Tax_Share of Price'!$B$1:$AI$1,0)))</f>
        <v>9.1738420590491063E-6</v>
      </c>
      <c r="U4" s="35">
        <f>'Total Fuel Prices'!U121*(1-INDEX(Tax_share,MATCH('Total Fuel Prices'!$A$117,tax_fuel_labels,0),MATCH(U$1,'Tax_Share of Price'!$B$1:$AI$1,0)))</f>
        <v>9.258686841098116E-6</v>
      </c>
      <c r="V4" s="35">
        <f>'Total Fuel Prices'!V121*(1-INDEX(Tax_share,MATCH('Total Fuel Prices'!$A$117,tax_fuel_labels,0),MATCH(V$1,'Tax_Share of Price'!$B$1:$AI$1,0)))</f>
        <v>9.3152500291307881E-6</v>
      </c>
      <c r="W4" s="35">
        <f>'Total Fuel Prices'!W121*(1-INDEX(Tax_share,MATCH('Total Fuel Prices'!$A$117,tax_fuel_labels,0),MATCH(W$1,'Tax_Share of Price'!$B$1:$AI$1,0)))</f>
        <v>9.3894892134236717E-6</v>
      </c>
      <c r="X4" s="35">
        <f>'Total Fuel Prices'!X121*(1-INDEX(Tax_share,MATCH('Total Fuel Prices'!$A$117,tax_fuel_labels,0),MATCH(X$1,'Tax_Share of Price'!$B$1:$AI$1,0)))</f>
        <v>9.4672635969685979E-6</v>
      </c>
      <c r="Y4" s="35">
        <f>'Total Fuel Prices'!Y121*(1-INDEX(Tax_share,MATCH('Total Fuel Prices'!$A$117,tax_fuel_labels,0),MATCH(Y$1,'Tax_Share of Price'!$B$1:$AI$1,0)))</f>
        <v>9.4707987962206372E-6</v>
      </c>
      <c r="Z4" s="35">
        <f>'Total Fuel Prices'!Z121*(1-INDEX(Tax_share,MATCH('Total Fuel Prices'!$A$117,tax_fuel_labels,0),MATCH(Z$1,'Tax_Share of Price'!$B$1:$AI$1,0)))</f>
        <v>9.5379675820094388E-6</v>
      </c>
      <c r="AA4" s="35">
        <f>'Total Fuel Prices'!AA121*(1-INDEX(Tax_share,MATCH('Total Fuel Prices'!$A$117,tax_fuel_labels,0),MATCH(AA$1,'Tax_Share of Price'!$B$1:$AI$1,0)))</f>
        <v>9.6687699543349945E-6</v>
      </c>
      <c r="AB4" s="35">
        <f>'Total Fuel Prices'!AB121*(1-INDEX(Tax_share,MATCH('Total Fuel Prices'!$A$117,tax_fuel_labels,0),MATCH(AB$1,'Tax_Share of Price'!$B$1:$AI$1,0)))</f>
        <v>9.7253331423676665E-6</v>
      </c>
      <c r="AC4" s="35">
        <f>'Total Fuel Prices'!AC121*(1-INDEX(Tax_share,MATCH('Total Fuel Prices'!$A$117,tax_fuel_labels,0),MATCH(AC$1,'Tax_Share of Price'!$B$1:$AI$1,0)))</f>
        <v>9.7960371274085075E-6</v>
      </c>
      <c r="AD4" s="35">
        <f>'Total Fuel Prices'!AD121*(1-INDEX(Tax_share,MATCH('Total Fuel Prices'!$A$117,tax_fuel_labels,0),MATCH(AD$1,'Tax_Share of Price'!$B$1:$AI$1,0)))</f>
        <v>9.9197691012299778E-6</v>
      </c>
      <c r="AE4" s="35">
        <f>'Total Fuel Prices'!AE121*(1-INDEX(Tax_share,MATCH('Total Fuel Prices'!$A$117,tax_fuel_labels,0),MATCH(AE$1,'Tax_Share of Price'!$B$1:$AI$1,0)))</f>
        <v>9.9374450974901893E-6</v>
      </c>
      <c r="AF4" s="35">
        <f>'Total Fuel Prices'!AF121*(1-INDEX(Tax_share,MATCH('Total Fuel Prices'!$A$117,tax_fuel_labels,0),MATCH(AF$1,'Tax_Share of Price'!$B$1:$AI$1,0)))</f>
        <v>1.002582507879124E-5</v>
      </c>
      <c r="AG4" s="35">
        <f>'Total Fuel Prices'!AG121*(1-INDEX(Tax_share,MATCH('Total Fuel Prices'!$A$117,tax_fuel_labels,0),MATCH(AG$1,'Tax_Share of Price'!$B$1:$AI$1,0)))</f>
        <v>1.0121275458596374E-5</v>
      </c>
      <c r="AH4" s="35">
        <f>'Total Fuel Prices'!AH121*(1-INDEX(Tax_share,MATCH('Total Fuel Prices'!$A$117,tax_fuel_labels,0),MATCH(AH$1,'Tax_Share of Price'!$B$1:$AI$1,0)))</f>
        <v>1.0184909045133132E-5</v>
      </c>
      <c r="AI4" s="35">
        <f>'Total Fuel Prices'!AI121*(1-INDEX(Tax_share,MATCH('Total Fuel Prices'!$A$117,tax_fuel_labels,0),MATCH(AI$1,'Tax_Share of Price'!$B$1:$AI$1,0)))</f>
        <v>1.0230866635409679E-5</v>
      </c>
      <c r="AJ4" s="11"/>
      <c r="AK4" s="11"/>
    </row>
    <row r="5" spans="1:37" x14ac:dyDescent="0.45">
      <c r="A5" s="2" t="s">
        <v>273</v>
      </c>
      <c r="B5" s="35">
        <f>'Total Fuel Prices'!B122*(1-INDEX(Tax_share,MATCH('Total Fuel Prices'!$A$117,tax_fuel_labels,0),MATCH(B$1,'Tax_Share of Price'!$B$1:$AI$1,0)))</f>
        <v>2.4943594849428614E-5</v>
      </c>
      <c r="C5" s="35">
        <f>'Total Fuel Prices'!C122*(1-INDEX(Tax_share,MATCH('Total Fuel Prices'!$A$117,tax_fuel_labels,0),MATCH(C$1,'Tax_Share of Price'!$B$1:$AI$1,0)))</f>
        <v>2.4943594849428614E-5</v>
      </c>
      <c r="D5" s="35">
        <f>'Total Fuel Prices'!D122*(1-INDEX(Tax_share,MATCH('Total Fuel Prices'!$A$117,tax_fuel_labels,0),MATCH(D$1,'Tax_Share of Price'!$B$1:$AI$1,0)))</f>
        <v>2.5631935399529775E-5</v>
      </c>
      <c r="E5" s="35">
        <f>'Total Fuel Prices'!E122*(1-INDEX(Tax_share,MATCH('Total Fuel Prices'!$A$117,tax_fuel_labels,0),MATCH(E$1,'Tax_Share of Price'!$B$1:$AI$1,0)))</f>
        <v>2.4943594849428614E-5</v>
      </c>
      <c r="F5" s="35">
        <f>'Total Fuel Prices'!F122*(1-INDEX(Tax_share,MATCH('Total Fuel Prices'!$A$117,tax_fuel_labels,0),MATCH(F$1,'Tax_Share of Price'!$B$1:$AI$1,0)))</f>
        <v>2.4185253565418858E-5</v>
      </c>
      <c r="G5" s="35">
        <f>'Total Fuel Prices'!G122*(1-INDEX(Tax_share,MATCH('Total Fuel Prices'!$A$117,tax_fuel_labels,0),MATCH(G$1,'Tax_Share of Price'!$B$1:$AI$1,0)))</f>
        <v>2.3706915217043468E-5</v>
      </c>
      <c r="H5" s="35">
        <f>'Total Fuel Prices'!H122*(1-INDEX(Tax_share,MATCH('Total Fuel Prices'!$A$117,tax_fuel_labels,0),MATCH(H$1,'Tax_Share of Price'!$B$1:$AI$1,0)))</f>
        <v>2.3030241455927069E-5</v>
      </c>
      <c r="I5" s="35">
        <f>'Total Fuel Prices'!I122*(1-INDEX(Tax_share,MATCH('Total Fuel Prices'!$A$117,tax_fuel_labels,0),MATCH(I$1,'Tax_Share of Price'!$B$1:$AI$1,0)))</f>
        <v>2.2645237419429813E-5</v>
      </c>
      <c r="J5" s="35">
        <f>'Total Fuel Prices'!J122*(1-INDEX(Tax_share,MATCH('Total Fuel Prices'!$A$117,tax_fuel_labels,0),MATCH(J$1,'Tax_Share of Price'!$B$1:$AI$1,0)))</f>
        <v>2.1980230447298179E-5</v>
      </c>
      <c r="K5" s="35">
        <f>'Total Fuel Prices'!K122*(1-INDEX(Tax_share,MATCH('Total Fuel Prices'!$A$117,tax_fuel_labels,0),MATCH(K$1,'Tax_Share of Price'!$B$1:$AI$1,0)))</f>
        <v>2.2423568428719268E-5</v>
      </c>
      <c r="L5" s="35">
        <f>'Total Fuel Prices'!L122*(1-INDEX(Tax_share,MATCH('Total Fuel Prices'!$A$117,tax_fuel_labels,0),MATCH(L$1,'Tax_Share of Price'!$B$1:$AI$1,0)))</f>
        <v>2.2470235584658332E-5</v>
      </c>
      <c r="M5" s="35">
        <f>'Total Fuel Prices'!M122*(1-INDEX(Tax_share,MATCH('Total Fuel Prices'!$A$117,tax_fuel_labels,0),MATCH(M$1,'Tax_Share of Price'!$B$1:$AI$1,0)))</f>
        <v>2.2866906410140359E-5</v>
      </c>
      <c r="N5" s="35">
        <f>'Total Fuel Prices'!N122*(1-INDEX(Tax_share,MATCH('Total Fuel Prices'!$A$117,tax_fuel_labels,0),MATCH(N$1,'Tax_Share of Price'!$B$1:$AI$1,0)))</f>
        <v>2.3111908978820428E-5</v>
      </c>
      <c r="O5" s="35">
        <f>'Total Fuel Prices'!O122*(1-INDEX(Tax_share,MATCH('Total Fuel Prices'!$A$117,tax_fuel_labels,0),MATCH(O$1,'Tax_Share of Price'!$B$1:$AI$1,0)))</f>
        <v>2.3601914116180584E-5</v>
      </c>
      <c r="P5" s="35">
        <f>'Total Fuel Prices'!P122*(1-INDEX(Tax_share,MATCH('Total Fuel Prices'!$A$117,tax_fuel_labels,0),MATCH(P$1,'Tax_Share of Price'!$B$1:$AI$1,0)))</f>
        <v>2.3916917418769252E-5</v>
      </c>
      <c r="Q5" s="35">
        <f>'Total Fuel Prices'!Q122*(1-INDEX(Tax_share,MATCH('Total Fuel Prices'!$A$117,tax_fuel_labels,0),MATCH(Q$1,'Tax_Share of Price'!$B$1:$AI$1,0)))</f>
        <v>2.4115252831510267E-5</v>
      </c>
      <c r="R5" s="35">
        <f>'Total Fuel Prices'!R122*(1-INDEX(Tax_share,MATCH('Total Fuel Prices'!$A$117,tax_fuel_labels,0),MATCH(R$1,'Tax_Share of Price'!$B$1:$AI$1,0)))</f>
        <v>2.4570257601916117E-5</v>
      </c>
      <c r="S5" s="35">
        <f>'Total Fuel Prices'!S122*(1-INDEX(Tax_share,MATCH('Total Fuel Prices'!$A$117,tax_fuel_labels,0),MATCH(S$1,'Tax_Share of Price'!$B$1:$AI$1,0)))</f>
        <v>2.4815260170596193E-5</v>
      </c>
      <c r="T5" s="35">
        <f>'Total Fuel Prices'!T122*(1-INDEX(Tax_share,MATCH('Total Fuel Prices'!$A$117,tax_fuel_labels,0),MATCH(T$1,'Tax_Share of Price'!$B$1:$AI$1,0)))</f>
        <v>2.5071929528261034E-5</v>
      </c>
      <c r="U5" s="35">
        <f>'Total Fuel Prices'!U122*(1-INDEX(Tax_share,MATCH('Total Fuel Prices'!$A$117,tax_fuel_labels,0),MATCH(U$1,'Tax_Share of Price'!$B$1:$AI$1,0)))</f>
        <v>2.5375266041864937E-5</v>
      </c>
      <c r="V5" s="35">
        <f>'Total Fuel Prices'!V122*(1-INDEX(Tax_share,MATCH('Total Fuel Prices'!$A$117,tax_fuel_labels,0),MATCH(V$1,'Tax_Share of Price'!$B$1:$AI$1,0)))</f>
        <v>2.5550267876636415E-5</v>
      </c>
      <c r="W5" s="35">
        <f>'Total Fuel Prices'!W122*(1-INDEX(Tax_share,MATCH('Total Fuel Prices'!$A$117,tax_fuel_labels,0),MATCH(W$1,'Tax_Share of Price'!$B$1:$AI$1,0)))</f>
        <v>2.5795270445316494E-5</v>
      </c>
      <c r="X5" s="35">
        <f>'Total Fuel Prices'!X122*(1-INDEX(Tax_share,MATCH('Total Fuel Prices'!$A$117,tax_fuel_labels,0),MATCH(X$1,'Tax_Share of Price'!$B$1:$AI$1,0)))</f>
        <v>2.6075273380950866E-5</v>
      </c>
      <c r="Y5" s="35">
        <f>'Total Fuel Prices'!Y122*(1-INDEX(Tax_share,MATCH('Total Fuel Prices'!$A$117,tax_fuel_labels,0),MATCH(Y$1,'Tax_Share of Price'!$B$1:$AI$1,0)))</f>
        <v>2.6086940169935631E-5</v>
      </c>
      <c r="Z5" s="35">
        <f>'Total Fuel Prices'!Z122*(1-INDEX(Tax_share,MATCH('Total Fuel Prices'!$A$117,tax_fuel_labels,0),MATCH(Z$1,'Tax_Share of Price'!$B$1:$AI$1,0)))</f>
        <v>2.6320275949630939E-5</v>
      </c>
      <c r="AA5" s="35">
        <f>'Total Fuel Prices'!AA122*(1-INDEX(Tax_share,MATCH('Total Fuel Prices'!$A$117,tax_fuel_labels,0),MATCH(AA$1,'Tax_Share of Price'!$B$1:$AI$1,0)))</f>
        <v>2.6751947142067262E-5</v>
      </c>
      <c r="AB5" s="35">
        <f>'Total Fuel Prices'!AB122*(1-INDEX(Tax_share,MATCH('Total Fuel Prices'!$A$117,tax_fuel_labels,0),MATCH(AB$1,'Tax_Share of Price'!$B$1:$AI$1,0)))</f>
        <v>2.695028255480828E-5</v>
      </c>
      <c r="AC5" s="35">
        <f>'Total Fuel Prices'!AC122*(1-INDEX(Tax_share,MATCH('Total Fuel Prices'!$A$117,tax_fuel_labels,0),MATCH(AC$1,'Tax_Share of Price'!$B$1:$AI$1,0)))</f>
        <v>2.7183618334503588E-5</v>
      </c>
      <c r="AD5" s="35">
        <f>'Total Fuel Prices'!AD122*(1-INDEX(Tax_share,MATCH('Total Fuel Prices'!$A$117,tax_fuel_labels,0),MATCH(AD$1,'Tax_Share of Price'!$B$1:$AI$1,0)))</f>
        <v>2.7615289526939911E-5</v>
      </c>
      <c r="AE5" s="35">
        <f>'Total Fuel Prices'!AE122*(1-INDEX(Tax_share,MATCH('Total Fuel Prices'!$A$117,tax_fuel_labels,0),MATCH(AE$1,'Tax_Share of Price'!$B$1:$AI$1,0)))</f>
        <v>2.7673623471863734E-5</v>
      </c>
      <c r="AF5" s="35">
        <f>'Total Fuel Prices'!AF122*(1-INDEX(Tax_share,MATCH('Total Fuel Prices'!$A$117,tax_fuel_labels,0),MATCH(AF$1,'Tax_Share of Price'!$B$1:$AI$1,0)))</f>
        <v>2.7988626774452401E-5</v>
      </c>
      <c r="AG5" s="35">
        <f>'Total Fuel Prices'!AG122*(1-INDEX(Tax_share,MATCH('Total Fuel Prices'!$A$117,tax_fuel_labels,0),MATCH(AG$1,'Tax_Share of Price'!$B$1:$AI$1,0)))</f>
        <v>2.8303630077041075E-5</v>
      </c>
      <c r="AH5" s="35">
        <f>'Total Fuel Prices'!AH122*(1-INDEX(Tax_share,MATCH('Total Fuel Prices'!$A$117,tax_fuel_labels,0),MATCH(AH$1,'Tax_Share of Price'!$B$1:$AI$1,0)))</f>
        <v>2.8525299067751618E-5</v>
      </c>
      <c r="AI5" s="35">
        <f>'Total Fuel Prices'!AI122*(1-INDEX(Tax_share,MATCH('Total Fuel Prices'!$A$117,tax_fuel_labels,0),MATCH(AI$1,'Tax_Share of Price'!$B$1:$AI$1,0)))</f>
        <v>2.8700300902523103E-5</v>
      </c>
      <c r="AJ5" s="11"/>
      <c r="AK5" s="11"/>
    </row>
    <row r="6" spans="1:37" x14ac:dyDescent="0.45">
      <c r="A6" s="2" t="s">
        <v>274</v>
      </c>
      <c r="B6" s="35">
        <f>'Total Fuel Prices'!B123*(1-INDEX(Tax_share,MATCH('Total Fuel Prices'!$A$117,tax_fuel_labels,0),MATCH(B$1,'Tax_Share of Price'!$B$1:$AI$1,0)))</f>
        <v>2.4943594849428614E-5</v>
      </c>
      <c r="C6" s="35">
        <f>'Total Fuel Prices'!C123*(1-INDEX(Tax_share,MATCH('Total Fuel Prices'!$A$117,tax_fuel_labels,0),MATCH(C$1,'Tax_Share of Price'!$B$1:$AI$1,0)))</f>
        <v>2.4943594849428614E-5</v>
      </c>
      <c r="D6" s="35">
        <f>'Total Fuel Prices'!D123*(1-INDEX(Tax_share,MATCH('Total Fuel Prices'!$A$117,tax_fuel_labels,0),MATCH(D$1,'Tax_Share of Price'!$B$1:$AI$1,0)))</f>
        <v>2.5634520716149872E-5</v>
      </c>
      <c r="E6" s="35">
        <f>'Total Fuel Prices'!E123*(1-INDEX(Tax_share,MATCH('Total Fuel Prices'!$A$117,tax_fuel_labels,0),MATCH(E$1,'Tax_Share of Price'!$B$1:$AI$1,0)))</f>
        <v>2.4943594849428614E-5</v>
      </c>
      <c r="F6" s="35">
        <f>'Total Fuel Prices'!F123*(1-INDEX(Tax_share,MATCH('Total Fuel Prices'!$A$117,tax_fuel_labels,0),MATCH(F$1,'Tax_Share of Price'!$B$1:$AI$1,0)))</f>
        <v>2.4217537158975763E-5</v>
      </c>
      <c r="G6" s="35">
        <f>'Total Fuel Prices'!G123*(1-INDEX(Tax_share,MATCH('Total Fuel Prices'!$A$117,tax_fuel_labels,0),MATCH(G$1,'Tax_Share of Price'!$B$1:$AI$1,0)))</f>
        <v>2.3760823450465092E-5</v>
      </c>
      <c r="H6" s="35">
        <f>'Total Fuel Prices'!H123*(1-INDEX(Tax_share,MATCH('Total Fuel Prices'!$A$117,tax_fuel_labels,0),MATCH(H$1,'Tax_Share of Price'!$B$1:$AI$1,0)))</f>
        <v>2.3093318799564893E-5</v>
      </c>
      <c r="I6" s="35">
        <f>'Total Fuel Prices'!I123*(1-INDEX(Tax_share,MATCH('Total Fuel Prices'!$A$117,tax_fuel_labels,0),MATCH(I$1,'Tax_Share of Price'!$B$1:$AI$1,0)))</f>
        <v>2.2742000562249002E-5</v>
      </c>
      <c r="J6" s="35">
        <f>'Total Fuel Prices'!J123*(1-INDEX(Tax_share,MATCH('Total Fuel Prices'!$A$117,tax_fuel_labels,0),MATCH(J$1,'Tax_Share of Price'!$B$1:$AI$1,0)))</f>
        <v>2.2074495911348796E-5</v>
      </c>
      <c r="K6" s="35">
        <f>'Total Fuel Prices'!K123*(1-INDEX(Tax_share,MATCH('Total Fuel Prices'!$A$117,tax_fuel_labels,0),MATCH(K$1,'Tax_Share of Price'!$B$1:$AI$1,0)))</f>
        <v>2.2542920227769991E-5</v>
      </c>
      <c r="L6" s="35">
        <f>'Total Fuel Prices'!L123*(1-INDEX(Tax_share,MATCH('Total Fuel Prices'!$A$117,tax_fuel_labels,0),MATCH(L$1,'Tax_Share of Price'!$B$1:$AI$1,0)))</f>
        <v>2.2601473267322639E-5</v>
      </c>
      <c r="M6" s="35">
        <f>'Total Fuel Prices'!M123*(1-INDEX(Tax_share,MATCH('Total Fuel Prices'!$A$117,tax_fuel_labels,0),MATCH(M$1,'Tax_Share of Price'!$B$1:$AI$1,0)))</f>
        <v>2.3011344544191182E-5</v>
      </c>
      <c r="N6" s="35">
        <f>'Total Fuel Prices'!N123*(1-INDEX(Tax_share,MATCH('Total Fuel Prices'!$A$117,tax_fuel_labels,0),MATCH(N$1,'Tax_Share of Price'!$B$1:$AI$1,0)))</f>
        <v>2.3257267310312311E-5</v>
      </c>
      <c r="O6" s="35">
        <f>'Total Fuel Prices'!O123*(1-INDEX(Tax_share,MATCH('Total Fuel Prices'!$A$117,tax_fuel_labels,0),MATCH(O$1,'Tax_Share of Price'!$B$1:$AI$1,0)))</f>
        <v>2.3409505213149201E-5</v>
      </c>
      <c r="P6" s="35">
        <f>'Total Fuel Prices'!P123*(1-INDEX(Tax_share,MATCH('Total Fuel Prices'!$A$117,tax_fuel_labels,0),MATCH(P$1,'Tax_Share of Price'!$B$1:$AI$1,0)))</f>
        <v>2.3725691626733506E-5</v>
      </c>
      <c r="Q6" s="35">
        <f>'Total Fuel Prices'!Q123*(1-INDEX(Tax_share,MATCH('Total Fuel Prices'!$A$117,tax_fuel_labels,0),MATCH(Q$1,'Tax_Share of Price'!$B$1:$AI$1,0)))</f>
        <v>2.3936482569123044E-5</v>
      </c>
      <c r="R6" s="35">
        <f>'Total Fuel Prices'!R123*(1-INDEX(Tax_share,MATCH('Total Fuel Prices'!$A$117,tax_fuel_labels,0),MATCH(R$1,'Tax_Share of Price'!$B$1:$AI$1,0)))</f>
        <v>2.4358064453902118E-5</v>
      </c>
      <c r="S6" s="35">
        <f>'Total Fuel Prices'!S123*(1-INDEX(Tax_share,MATCH('Total Fuel Prices'!$A$117,tax_fuel_labels,0),MATCH(S$1,'Tax_Share of Price'!$B$1:$AI$1,0)))</f>
        <v>2.460398722002325E-5</v>
      </c>
      <c r="T6" s="35">
        <f>'Total Fuel Prices'!T123*(1-INDEX(Tax_share,MATCH('Total Fuel Prices'!$A$117,tax_fuel_labels,0),MATCH(T$1,'Tax_Share of Price'!$B$1:$AI$1,0)))</f>
        <v>2.4873331201965431E-5</v>
      </c>
      <c r="U6" s="35">
        <f>'Total Fuel Prices'!U123*(1-INDEX(Tax_share,MATCH('Total Fuel Prices'!$A$117,tax_fuel_labels,0),MATCH(U$1,'Tax_Share of Price'!$B$1:$AI$1,0)))</f>
        <v>2.5177807007639208E-5</v>
      </c>
      <c r="V6" s="35">
        <f>'Total Fuel Prices'!V123*(1-INDEX(Tax_share,MATCH('Total Fuel Prices'!$A$117,tax_fuel_labels,0),MATCH(V$1,'Tax_Share of Price'!$B$1:$AI$1,0)))</f>
        <v>2.5353466126297153E-5</v>
      </c>
      <c r="W6" s="35">
        <f>'Total Fuel Prices'!W123*(1-INDEX(Tax_share,MATCH('Total Fuel Prices'!$A$117,tax_fuel_labels,0),MATCH(W$1,'Tax_Share of Price'!$B$1:$AI$1,0)))</f>
        <v>2.5611099500328816E-5</v>
      </c>
      <c r="X6" s="35">
        <f>'Total Fuel Prices'!X123*(1-INDEX(Tax_share,MATCH('Total Fuel Prices'!$A$117,tax_fuel_labels,0),MATCH(X$1,'Tax_Share of Price'!$B$1:$AI$1,0)))</f>
        <v>2.5880443482271004E-5</v>
      </c>
      <c r="Y6" s="35">
        <f>'Total Fuel Prices'!Y123*(1-INDEX(Tax_share,MATCH('Total Fuel Prices'!$A$117,tax_fuel_labels,0),MATCH(Y$1,'Tax_Share of Price'!$B$1:$AI$1,0)))</f>
        <v>2.5903864698092062E-5</v>
      </c>
      <c r="Z6" s="35">
        <f>'Total Fuel Prices'!Z123*(1-INDEX(Tax_share,MATCH('Total Fuel Prices'!$A$117,tax_fuel_labels,0),MATCH(Z$1,'Tax_Share of Price'!$B$1:$AI$1,0)))</f>
        <v>2.613807685630266E-5</v>
      </c>
      <c r="AA6" s="35">
        <f>'Total Fuel Prices'!AA123*(1-INDEX(Tax_share,MATCH('Total Fuel Prices'!$A$117,tax_fuel_labels,0),MATCH(AA$1,'Tax_Share of Price'!$B$1:$AI$1,0)))</f>
        <v>2.6571369348992265E-5</v>
      </c>
      <c r="AB6" s="35">
        <f>'Total Fuel Prices'!AB123*(1-INDEX(Tax_share,MATCH('Total Fuel Prices'!$A$117,tax_fuel_labels,0),MATCH(AB$1,'Tax_Share of Price'!$B$1:$AI$1,0)))</f>
        <v>2.67821602913818E-5</v>
      </c>
      <c r="AC6" s="35">
        <f>'Total Fuel Prices'!AC123*(1-INDEX(Tax_share,MATCH('Total Fuel Prices'!$A$117,tax_fuel_labels,0),MATCH(AC$1,'Tax_Share of Price'!$B$1:$AI$1,0)))</f>
        <v>2.7016372449592394E-5</v>
      </c>
      <c r="AD6" s="35">
        <f>'Total Fuel Prices'!AD123*(1-INDEX(Tax_share,MATCH('Total Fuel Prices'!$A$117,tax_fuel_labels,0),MATCH(AD$1,'Tax_Share of Price'!$B$1:$AI$1,0)))</f>
        <v>2.7461375550192534E-5</v>
      </c>
      <c r="AE6" s="35">
        <f>'Total Fuel Prices'!AE123*(1-INDEX(Tax_share,MATCH('Total Fuel Prices'!$A$117,tax_fuel_labels,0),MATCH(AE$1,'Tax_Share of Price'!$B$1:$AI$1,0)))</f>
        <v>2.7508217981834648E-5</v>
      </c>
      <c r="AF6" s="35">
        <f>'Total Fuel Prices'!AF123*(1-INDEX(Tax_share,MATCH('Total Fuel Prices'!$A$117,tax_fuel_labels,0),MATCH(AF$1,'Tax_Share of Price'!$B$1:$AI$1,0)))</f>
        <v>2.7836115003329487E-5</v>
      </c>
      <c r="AG6" s="35">
        <f>'Total Fuel Prices'!AG123*(1-INDEX(Tax_share,MATCH('Total Fuel Prices'!$A$117,tax_fuel_labels,0),MATCH(AG$1,'Tax_Share of Price'!$B$1:$AI$1,0)))</f>
        <v>2.8128880201092736E-5</v>
      </c>
      <c r="AH6" s="35">
        <f>'Total Fuel Prices'!AH123*(1-INDEX(Tax_share,MATCH('Total Fuel Prices'!$A$117,tax_fuel_labels,0),MATCH(AH$1,'Tax_Share of Price'!$B$1:$AI$1,0)))</f>
        <v>2.8351381751392803E-5</v>
      </c>
      <c r="AI6" s="35">
        <f>'Total Fuel Prices'!AI123*(1-INDEX(Tax_share,MATCH('Total Fuel Prices'!$A$117,tax_fuel_labels,0),MATCH(AI$1,'Tax_Share of Price'!$B$1:$AI$1,0)))</f>
        <v>2.8538751477961283E-5</v>
      </c>
      <c r="AJ6" s="11"/>
      <c r="AK6" s="11"/>
    </row>
    <row r="7" spans="1:37" x14ac:dyDescent="0.45">
      <c r="A7" s="2" t="s">
        <v>275</v>
      </c>
      <c r="B7" s="35">
        <f>B6</f>
        <v>2.4943594849428614E-5</v>
      </c>
      <c r="C7" s="35">
        <f t="shared" ref="C7:AI7" si="0">C6</f>
        <v>2.4943594849428614E-5</v>
      </c>
      <c r="D7" s="35">
        <f t="shared" si="0"/>
        <v>2.5634520716149872E-5</v>
      </c>
      <c r="E7" s="35">
        <f t="shared" si="0"/>
        <v>2.4943594849428614E-5</v>
      </c>
      <c r="F7" s="35">
        <f t="shared" si="0"/>
        <v>2.4217537158975763E-5</v>
      </c>
      <c r="G7" s="35">
        <f t="shared" si="0"/>
        <v>2.3760823450465092E-5</v>
      </c>
      <c r="H7" s="35">
        <f t="shared" si="0"/>
        <v>2.3093318799564893E-5</v>
      </c>
      <c r="I7" s="35">
        <f t="shared" si="0"/>
        <v>2.2742000562249002E-5</v>
      </c>
      <c r="J7" s="35">
        <f t="shared" si="0"/>
        <v>2.2074495911348796E-5</v>
      </c>
      <c r="K7" s="35">
        <f t="shared" si="0"/>
        <v>2.2542920227769991E-5</v>
      </c>
      <c r="L7" s="35">
        <f t="shared" si="0"/>
        <v>2.2601473267322639E-5</v>
      </c>
      <c r="M7" s="35">
        <f t="shared" si="0"/>
        <v>2.3011344544191182E-5</v>
      </c>
      <c r="N7" s="35">
        <f t="shared" si="0"/>
        <v>2.3257267310312311E-5</v>
      </c>
      <c r="O7" s="35">
        <f t="shared" si="0"/>
        <v>2.3409505213149201E-5</v>
      </c>
      <c r="P7" s="35">
        <f t="shared" si="0"/>
        <v>2.3725691626733506E-5</v>
      </c>
      <c r="Q7" s="35">
        <f t="shared" si="0"/>
        <v>2.3936482569123044E-5</v>
      </c>
      <c r="R7" s="35">
        <f t="shared" si="0"/>
        <v>2.4358064453902118E-5</v>
      </c>
      <c r="S7" s="35">
        <f t="shared" si="0"/>
        <v>2.460398722002325E-5</v>
      </c>
      <c r="T7" s="35">
        <f t="shared" si="0"/>
        <v>2.4873331201965431E-5</v>
      </c>
      <c r="U7" s="35">
        <f t="shared" si="0"/>
        <v>2.5177807007639208E-5</v>
      </c>
      <c r="V7" s="35">
        <f t="shared" si="0"/>
        <v>2.5353466126297153E-5</v>
      </c>
      <c r="W7" s="35">
        <f t="shared" si="0"/>
        <v>2.5611099500328816E-5</v>
      </c>
      <c r="X7" s="35">
        <f t="shared" si="0"/>
        <v>2.5880443482271004E-5</v>
      </c>
      <c r="Y7" s="35">
        <f t="shared" si="0"/>
        <v>2.5903864698092062E-5</v>
      </c>
      <c r="Z7" s="35">
        <f t="shared" si="0"/>
        <v>2.613807685630266E-5</v>
      </c>
      <c r="AA7" s="35">
        <f t="shared" si="0"/>
        <v>2.6571369348992265E-5</v>
      </c>
      <c r="AB7" s="35">
        <f t="shared" si="0"/>
        <v>2.67821602913818E-5</v>
      </c>
      <c r="AC7" s="35">
        <f t="shared" si="0"/>
        <v>2.7016372449592394E-5</v>
      </c>
      <c r="AD7" s="35">
        <f t="shared" si="0"/>
        <v>2.7461375550192534E-5</v>
      </c>
      <c r="AE7" s="35">
        <f t="shared" si="0"/>
        <v>2.7508217981834648E-5</v>
      </c>
      <c r="AF7" s="35">
        <f t="shared" si="0"/>
        <v>2.7836115003329487E-5</v>
      </c>
      <c r="AG7" s="35">
        <f t="shared" si="0"/>
        <v>2.8128880201092736E-5</v>
      </c>
      <c r="AH7" s="35">
        <f t="shared" si="0"/>
        <v>2.8351381751392803E-5</v>
      </c>
      <c r="AI7" s="35">
        <f t="shared" si="0"/>
        <v>2.8538751477961283E-5</v>
      </c>
      <c r="AJ7" s="11"/>
      <c r="AK7" s="11"/>
    </row>
    <row r="8" spans="1:37" x14ac:dyDescent="0.45">
      <c r="A8" s="2" t="s">
        <v>276</v>
      </c>
      <c r="B8" s="35">
        <f>'Total Fuel Prices'!B125*(1-INDEX(Tax_share,MATCH('Total Fuel Prices'!$A$117,tax_fuel_labels,0),MATCH(B$1,'Tax_Share of Price'!$B$1:$AI$1,0)))</f>
        <v>0</v>
      </c>
      <c r="C8" s="35">
        <f>'Total Fuel Prices'!C125*(1-INDEX(Tax_share,MATCH('Total Fuel Prices'!$A$117,tax_fuel_labels,0),MATCH(C$1,'Tax_Share of Price'!$B$1:$AI$1,0)))</f>
        <v>0</v>
      </c>
      <c r="D8" s="35">
        <f>'Total Fuel Prices'!D125*(1-INDEX(Tax_share,MATCH('Total Fuel Prices'!$A$117,tax_fuel_labels,0),MATCH(D$1,'Tax_Share of Price'!$B$1:$AI$1,0)))</f>
        <v>0</v>
      </c>
      <c r="E8" s="35">
        <f>'Total Fuel Prices'!E125*(1-INDEX(Tax_share,MATCH('Total Fuel Prices'!$A$117,tax_fuel_labels,0),MATCH(E$1,'Tax_Share of Price'!$B$1:$AI$1,0)))</f>
        <v>0</v>
      </c>
      <c r="F8" s="35">
        <f>'Total Fuel Prices'!F125*(1-INDEX(Tax_share,MATCH('Total Fuel Prices'!$A$117,tax_fuel_labels,0),MATCH(F$1,'Tax_Share of Price'!$B$1:$AI$1,0)))</f>
        <v>0</v>
      </c>
      <c r="G8" s="35">
        <f>'Total Fuel Prices'!G125*(1-INDEX(Tax_share,MATCH('Total Fuel Prices'!$A$117,tax_fuel_labels,0),MATCH(G$1,'Tax_Share of Price'!$B$1:$AI$1,0)))</f>
        <v>0</v>
      </c>
      <c r="H8" s="35">
        <f>'Total Fuel Prices'!H125*(1-INDEX(Tax_share,MATCH('Total Fuel Prices'!$A$117,tax_fuel_labels,0),MATCH(H$1,'Tax_Share of Price'!$B$1:$AI$1,0)))</f>
        <v>0</v>
      </c>
      <c r="I8" s="35">
        <f>'Total Fuel Prices'!I125*(1-INDEX(Tax_share,MATCH('Total Fuel Prices'!$A$117,tax_fuel_labels,0),MATCH(I$1,'Tax_Share of Price'!$B$1:$AI$1,0)))</f>
        <v>0</v>
      </c>
      <c r="J8" s="35">
        <f>'Total Fuel Prices'!J125*(1-INDEX(Tax_share,MATCH('Total Fuel Prices'!$A$117,tax_fuel_labels,0),MATCH(J$1,'Tax_Share of Price'!$B$1:$AI$1,0)))</f>
        <v>0</v>
      </c>
      <c r="K8" s="35">
        <f>'Total Fuel Prices'!K125*(1-INDEX(Tax_share,MATCH('Total Fuel Prices'!$A$117,tax_fuel_labels,0),MATCH(K$1,'Tax_Share of Price'!$B$1:$AI$1,0)))</f>
        <v>0</v>
      </c>
      <c r="L8" s="35">
        <f>'Total Fuel Prices'!L125*(1-INDEX(Tax_share,MATCH('Total Fuel Prices'!$A$117,tax_fuel_labels,0),MATCH(L$1,'Tax_Share of Price'!$B$1:$AI$1,0)))</f>
        <v>0</v>
      </c>
      <c r="M8" s="35">
        <f>'Total Fuel Prices'!M125*(1-INDEX(Tax_share,MATCH('Total Fuel Prices'!$A$117,tax_fuel_labels,0),MATCH(M$1,'Tax_Share of Price'!$B$1:$AI$1,0)))</f>
        <v>0</v>
      </c>
      <c r="N8" s="35">
        <f>'Total Fuel Prices'!N125*(1-INDEX(Tax_share,MATCH('Total Fuel Prices'!$A$117,tax_fuel_labels,0),MATCH(N$1,'Tax_Share of Price'!$B$1:$AI$1,0)))</f>
        <v>0</v>
      </c>
      <c r="O8" s="35">
        <f>'Total Fuel Prices'!O125*(1-INDEX(Tax_share,MATCH('Total Fuel Prices'!$A$117,tax_fuel_labels,0),MATCH(O$1,'Tax_Share of Price'!$B$1:$AI$1,0)))</f>
        <v>0</v>
      </c>
      <c r="P8" s="35">
        <f>'Total Fuel Prices'!P125*(1-INDEX(Tax_share,MATCH('Total Fuel Prices'!$A$117,tax_fuel_labels,0),MATCH(P$1,'Tax_Share of Price'!$B$1:$AI$1,0)))</f>
        <v>0</v>
      </c>
      <c r="Q8" s="35">
        <f>'Total Fuel Prices'!Q125*(1-INDEX(Tax_share,MATCH('Total Fuel Prices'!$A$117,tax_fuel_labels,0),MATCH(Q$1,'Tax_Share of Price'!$B$1:$AI$1,0)))</f>
        <v>0</v>
      </c>
      <c r="R8" s="35">
        <f>'Total Fuel Prices'!R125*(1-INDEX(Tax_share,MATCH('Total Fuel Prices'!$A$117,tax_fuel_labels,0),MATCH(R$1,'Tax_Share of Price'!$B$1:$AI$1,0)))</f>
        <v>0</v>
      </c>
      <c r="S8" s="35">
        <f>'Total Fuel Prices'!S125*(1-INDEX(Tax_share,MATCH('Total Fuel Prices'!$A$117,tax_fuel_labels,0),MATCH(S$1,'Tax_Share of Price'!$B$1:$AI$1,0)))</f>
        <v>0</v>
      </c>
      <c r="T8" s="35">
        <f>'Total Fuel Prices'!T125*(1-INDEX(Tax_share,MATCH('Total Fuel Prices'!$A$117,tax_fuel_labels,0),MATCH(T$1,'Tax_Share of Price'!$B$1:$AI$1,0)))</f>
        <v>0</v>
      </c>
      <c r="U8" s="35">
        <f>'Total Fuel Prices'!U125*(1-INDEX(Tax_share,MATCH('Total Fuel Prices'!$A$117,tax_fuel_labels,0),MATCH(U$1,'Tax_Share of Price'!$B$1:$AI$1,0)))</f>
        <v>0</v>
      </c>
      <c r="V8" s="35">
        <f>'Total Fuel Prices'!V125*(1-INDEX(Tax_share,MATCH('Total Fuel Prices'!$A$117,tax_fuel_labels,0),MATCH(V$1,'Tax_Share of Price'!$B$1:$AI$1,0)))</f>
        <v>0</v>
      </c>
      <c r="W8" s="35">
        <f>'Total Fuel Prices'!W125*(1-INDEX(Tax_share,MATCH('Total Fuel Prices'!$A$117,tax_fuel_labels,0),MATCH(W$1,'Tax_Share of Price'!$B$1:$AI$1,0)))</f>
        <v>0</v>
      </c>
      <c r="X8" s="35">
        <f>'Total Fuel Prices'!X125*(1-INDEX(Tax_share,MATCH('Total Fuel Prices'!$A$117,tax_fuel_labels,0),MATCH(X$1,'Tax_Share of Price'!$B$1:$AI$1,0)))</f>
        <v>0</v>
      </c>
      <c r="Y8" s="35">
        <f>'Total Fuel Prices'!Y125*(1-INDEX(Tax_share,MATCH('Total Fuel Prices'!$A$117,tax_fuel_labels,0),MATCH(Y$1,'Tax_Share of Price'!$B$1:$AI$1,0)))</f>
        <v>0</v>
      </c>
      <c r="Z8" s="35">
        <f>'Total Fuel Prices'!Z125*(1-INDEX(Tax_share,MATCH('Total Fuel Prices'!$A$117,tax_fuel_labels,0),MATCH(Z$1,'Tax_Share of Price'!$B$1:$AI$1,0)))</f>
        <v>0</v>
      </c>
      <c r="AA8" s="35">
        <f>'Total Fuel Prices'!AA125*(1-INDEX(Tax_share,MATCH('Total Fuel Prices'!$A$117,tax_fuel_labels,0),MATCH(AA$1,'Tax_Share of Price'!$B$1:$AI$1,0)))</f>
        <v>0</v>
      </c>
      <c r="AB8" s="35">
        <f>'Total Fuel Prices'!AB125*(1-INDEX(Tax_share,MATCH('Total Fuel Prices'!$A$117,tax_fuel_labels,0),MATCH(AB$1,'Tax_Share of Price'!$B$1:$AI$1,0)))</f>
        <v>0</v>
      </c>
      <c r="AC8" s="35">
        <f>'Total Fuel Prices'!AC125*(1-INDEX(Tax_share,MATCH('Total Fuel Prices'!$A$117,tax_fuel_labels,0),MATCH(AC$1,'Tax_Share of Price'!$B$1:$AI$1,0)))</f>
        <v>0</v>
      </c>
      <c r="AD8" s="35">
        <f>'Total Fuel Prices'!AD125*(1-INDEX(Tax_share,MATCH('Total Fuel Prices'!$A$117,tax_fuel_labels,0),MATCH(AD$1,'Tax_Share of Price'!$B$1:$AI$1,0)))</f>
        <v>0</v>
      </c>
      <c r="AE8" s="35">
        <f>'Total Fuel Prices'!AE125*(1-INDEX(Tax_share,MATCH('Total Fuel Prices'!$A$117,tax_fuel_labels,0),MATCH(AE$1,'Tax_Share of Price'!$B$1:$AI$1,0)))</f>
        <v>0</v>
      </c>
      <c r="AF8" s="35">
        <f>'Total Fuel Prices'!AF125*(1-INDEX(Tax_share,MATCH('Total Fuel Prices'!$A$117,tax_fuel_labels,0),MATCH(AF$1,'Tax_Share of Price'!$B$1:$AI$1,0)))</f>
        <v>0</v>
      </c>
      <c r="AG8" s="35">
        <f>'Total Fuel Prices'!AG125*(1-INDEX(Tax_share,MATCH('Total Fuel Prices'!$A$117,tax_fuel_labels,0),MATCH(AG$1,'Tax_Share of Price'!$B$1:$AI$1,0)))</f>
        <v>0</v>
      </c>
      <c r="AH8" s="35">
        <f>'Total Fuel Prices'!AH125*(1-INDEX(Tax_share,MATCH('Total Fuel Prices'!$A$117,tax_fuel_labels,0),MATCH(AH$1,'Tax_Share of Price'!$B$1:$AI$1,0)))</f>
        <v>0</v>
      </c>
      <c r="AI8" s="35">
        <f>'Total Fuel Prices'!AI125*(1-INDEX(Tax_share,MATCH('Total Fuel Prices'!$A$117,tax_fuel_labels,0),MATCH(AI$1,'Tax_Share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Prices'!B126*(1-INDEX(Tax_share,MATCH('Total Fuel Prices'!$A$117,tax_fuel_labels,0),MATCH(B$1,'Tax_Share of Price'!$B$1:$AI$1,0)))</f>
        <v>2.4943594849428614E-5</v>
      </c>
      <c r="C9" s="35">
        <f>'Total Fuel Prices'!C126*(1-INDEX(Tax_share,MATCH('Total Fuel Prices'!$A$117,tax_fuel_labels,0),MATCH(C$1,'Tax_Share of Price'!$B$1:$AI$1,0)))</f>
        <v>2.4943594849428614E-5</v>
      </c>
      <c r="D9" s="35">
        <f>'Total Fuel Prices'!D126*(1-INDEX(Tax_share,MATCH('Total Fuel Prices'!$A$117,tax_fuel_labels,0),MATCH(D$1,'Tax_Share of Price'!$B$1:$AI$1,0)))</f>
        <v>2.5634520716149872E-5</v>
      </c>
      <c r="E9" s="35">
        <f>'Total Fuel Prices'!E126*(1-INDEX(Tax_share,MATCH('Total Fuel Prices'!$A$117,tax_fuel_labels,0),MATCH(E$1,'Tax_Share of Price'!$B$1:$AI$1,0)))</f>
        <v>2.4943594849428614E-5</v>
      </c>
      <c r="F9" s="35">
        <f>'Total Fuel Prices'!F126*(1-INDEX(Tax_share,MATCH('Total Fuel Prices'!$A$117,tax_fuel_labels,0),MATCH(F$1,'Tax_Share of Price'!$B$1:$AI$1,0)))</f>
        <v>2.4217537158975763E-5</v>
      </c>
      <c r="G9" s="35">
        <f>'Total Fuel Prices'!G126*(1-INDEX(Tax_share,MATCH('Total Fuel Prices'!$A$117,tax_fuel_labels,0),MATCH(G$1,'Tax_Share of Price'!$B$1:$AI$1,0)))</f>
        <v>2.3760823450465092E-5</v>
      </c>
      <c r="H9" s="35">
        <f>'Total Fuel Prices'!H126*(1-INDEX(Tax_share,MATCH('Total Fuel Prices'!$A$117,tax_fuel_labels,0),MATCH(H$1,'Tax_Share of Price'!$B$1:$AI$1,0)))</f>
        <v>2.3093318799564893E-5</v>
      </c>
      <c r="I9" s="35">
        <f>'Total Fuel Prices'!I126*(1-INDEX(Tax_share,MATCH('Total Fuel Prices'!$A$117,tax_fuel_labels,0),MATCH(I$1,'Tax_Share of Price'!$B$1:$AI$1,0)))</f>
        <v>2.2742000562249002E-5</v>
      </c>
      <c r="J9" s="35">
        <f>'Total Fuel Prices'!J126*(1-INDEX(Tax_share,MATCH('Total Fuel Prices'!$A$117,tax_fuel_labels,0),MATCH(J$1,'Tax_Share of Price'!$B$1:$AI$1,0)))</f>
        <v>2.2074495911348796E-5</v>
      </c>
      <c r="K9" s="35">
        <f>'Total Fuel Prices'!K126*(1-INDEX(Tax_share,MATCH('Total Fuel Prices'!$A$117,tax_fuel_labels,0),MATCH(K$1,'Tax_Share of Price'!$B$1:$AI$1,0)))</f>
        <v>2.2542920227769991E-5</v>
      </c>
      <c r="L9" s="35">
        <f>'Total Fuel Prices'!L126*(1-INDEX(Tax_share,MATCH('Total Fuel Prices'!$A$117,tax_fuel_labels,0),MATCH(L$1,'Tax_Share of Price'!$B$1:$AI$1,0)))</f>
        <v>2.2601473267322639E-5</v>
      </c>
      <c r="M9" s="35">
        <f>'Total Fuel Prices'!M126*(1-INDEX(Tax_share,MATCH('Total Fuel Prices'!$A$117,tax_fuel_labels,0),MATCH(M$1,'Tax_Share of Price'!$B$1:$AI$1,0)))</f>
        <v>2.3011344544191182E-5</v>
      </c>
      <c r="N9" s="35">
        <f>'Total Fuel Prices'!N126*(1-INDEX(Tax_share,MATCH('Total Fuel Prices'!$A$117,tax_fuel_labels,0),MATCH(N$1,'Tax_Share of Price'!$B$1:$AI$1,0)))</f>
        <v>2.3257267310312311E-5</v>
      </c>
      <c r="O9" s="35">
        <f>'Total Fuel Prices'!O126*(1-INDEX(Tax_share,MATCH('Total Fuel Prices'!$A$117,tax_fuel_labels,0),MATCH(O$1,'Tax_Share of Price'!$B$1:$AI$1,0)))</f>
        <v>2.3409505213149201E-5</v>
      </c>
      <c r="P9" s="35">
        <f>'Total Fuel Prices'!P126*(1-INDEX(Tax_share,MATCH('Total Fuel Prices'!$A$117,tax_fuel_labels,0),MATCH(P$1,'Tax_Share of Price'!$B$1:$AI$1,0)))</f>
        <v>2.3725691626733506E-5</v>
      </c>
      <c r="Q9" s="35">
        <f>'Total Fuel Prices'!Q126*(1-INDEX(Tax_share,MATCH('Total Fuel Prices'!$A$117,tax_fuel_labels,0),MATCH(Q$1,'Tax_Share of Price'!$B$1:$AI$1,0)))</f>
        <v>2.3936482569123044E-5</v>
      </c>
      <c r="R9" s="35">
        <f>'Total Fuel Prices'!R126*(1-INDEX(Tax_share,MATCH('Total Fuel Prices'!$A$117,tax_fuel_labels,0),MATCH(R$1,'Tax_Share of Price'!$B$1:$AI$1,0)))</f>
        <v>2.4358064453902118E-5</v>
      </c>
      <c r="S9" s="35">
        <f>'Total Fuel Prices'!S126*(1-INDEX(Tax_share,MATCH('Total Fuel Prices'!$A$117,tax_fuel_labels,0),MATCH(S$1,'Tax_Share of Price'!$B$1:$AI$1,0)))</f>
        <v>2.460398722002325E-5</v>
      </c>
      <c r="T9" s="35">
        <f>'Total Fuel Prices'!T126*(1-INDEX(Tax_share,MATCH('Total Fuel Prices'!$A$117,tax_fuel_labels,0),MATCH(T$1,'Tax_Share of Price'!$B$1:$AI$1,0)))</f>
        <v>2.4873331201965431E-5</v>
      </c>
      <c r="U9" s="35">
        <f>'Total Fuel Prices'!U126*(1-INDEX(Tax_share,MATCH('Total Fuel Prices'!$A$117,tax_fuel_labels,0),MATCH(U$1,'Tax_Share of Price'!$B$1:$AI$1,0)))</f>
        <v>2.5177807007639208E-5</v>
      </c>
      <c r="V9" s="35">
        <f>'Total Fuel Prices'!V126*(1-INDEX(Tax_share,MATCH('Total Fuel Prices'!$A$117,tax_fuel_labels,0),MATCH(V$1,'Tax_Share of Price'!$B$1:$AI$1,0)))</f>
        <v>2.5353466126297153E-5</v>
      </c>
      <c r="W9" s="35">
        <f>'Total Fuel Prices'!W126*(1-INDEX(Tax_share,MATCH('Total Fuel Prices'!$A$117,tax_fuel_labels,0),MATCH(W$1,'Tax_Share of Price'!$B$1:$AI$1,0)))</f>
        <v>2.5611099500328816E-5</v>
      </c>
      <c r="X9" s="35">
        <f>'Total Fuel Prices'!X126*(1-INDEX(Tax_share,MATCH('Total Fuel Prices'!$A$117,tax_fuel_labels,0),MATCH(X$1,'Tax_Share of Price'!$B$1:$AI$1,0)))</f>
        <v>2.5880443482271004E-5</v>
      </c>
      <c r="Y9" s="35">
        <f>'Total Fuel Prices'!Y126*(1-INDEX(Tax_share,MATCH('Total Fuel Prices'!$A$117,tax_fuel_labels,0),MATCH(Y$1,'Tax_Share of Price'!$B$1:$AI$1,0)))</f>
        <v>2.5903864698092062E-5</v>
      </c>
      <c r="Z9" s="35">
        <f>'Total Fuel Prices'!Z126*(1-INDEX(Tax_share,MATCH('Total Fuel Prices'!$A$117,tax_fuel_labels,0),MATCH(Z$1,'Tax_Share of Price'!$B$1:$AI$1,0)))</f>
        <v>2.613807685630266E-5</v>
      </c>
      <c r="AA9" s="35">
        <f>'Total Fuel Prices'!AA126*(1-INDEX(Tax_share,MATCH('Total Fuel Prices'!$A$117,tax_fuel_labels,0),MATCH(AA$1,'Tax_Share of Price'!$B$1:$AI$1,0)))</f>
        <v>2.6571369348992265E-5</v>
      </c>
      <c r="AB9" s="35">
        <f>'Total Fuel Prices'!AB126*(1-INDEX(Tax_share,MATCH('Total Fuel Prices'!$A$117,tax_fuel_labels,0),MATCH(AB$1,'Tax_Share of Price'!$B$1:$AI$1,0)))</f>
        <v>2.67821602913818E-5</v>
      </c>
      <c r="AC9" s="35">
        <f>'Total Fuel Prices'!AC126*(1-INDEX(Tax_share,MATCH('Total Fuel Prices'!$A$117,tax_fuel_labels,0),MATCH(AC$1,'Tax_Share of Price'!$B$1:$AI$1,0)))</f>
        <v>2.7016372449592394E-5</v>
      </c>
      <c r="AD9" s="35">
        <f>'Total Fuel Prices'!AD126*(1-INDEX(Tax_share,MATCH('Total Fuel Prices'!$A$117,tax_fuel_labels,0),MATCH(AD$1,'Tax_Share of Price'!$B$1:$AI$1,0)))</f>
        <v>2.7461375550192534E-5</v>
      </c>
      <c r="AE9" s="35">
        <f>'Total Fuel Prices'!AE126*(1-INDEX(Tax_share,MATCH('Total Fuel Prices'!$A$117,tax_fuel_labels,0),MATCH(AE$1,'Tax_Share of Price'!$B$1:$AI$1,0)))</f>
        <v>2.7508217981834648E-5</v>
      </c>
      <c r="AF9" s="35">
        <f>'Total Fuel Prices'!AF126*(1-INDEX(Tax_share,MATCH('Total Fuel Prices'!$A$117,tax_fuel_labels,0),MATCH(AF$1,'Tax_Share of Price'!$B$1:$AI$1,0)))</f>
        <v>2.7836115003329487E-5</v>
      </c>
      <c r="AG9" s="35">
        <f>'Total Fuel Prices'!AG126*(1-INDEX(Tax_share,MATCH('Total Fuel Prices'!$A$117,tax_fuel_labels,0),MATCH(AG$1,'Tax_Share of Price'!$B$1:$AI$1,0)))</f>
        <v>2.8128880201092736E-5</v>
      </c>
      <c r="AH9" s="35">
        <f>'Total Fuel Prices'!AH126*(1-INDEX(Tax_share,MATCH('Total Fuel Prices'!$A$117,tax_fuel_labels,0),MATCH(AH$1,'Tax_Share of Price'!$B$1:$AI$1,0)))</f>
        <v>2.8351381751392803E-5</v>
      </c>
      <c r="AI9" s="35">
        <f>'Total Fuel Prices'!AI126*(1-INDEX(Tax_share,MATCH('Total Fuel Prices'!$A$117,tax_fuel_labels,0),MATCH(AI$1,'Tax_Share of Price'!$B$1:$AI$1,0)))</f>
        <v>2.8538751477961283E-5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4.398437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Prices'!B129*(1-INDEX(Tax_share,MATCH('Total Fuel Prices'!$A$127,tax_fuel_labels,0),MATCH(B$1,'Tax_Share of Price'!$B$1:$AI$1,0)))</f>
        <v>2.2831411845258111E-5</v>
      </c>
      <c r="C2" s="35">
        <f>'Total Fuel Prices'!C129*(1-INDEX(Tax_share,MATCH('Total Fuel Prices'!$A$127,tax_fuel_labels,0),MATCH(C$1,'Tax_Share of Price'!$B$1:$AI$1,0)))</f>
        <v>2.2831411845258111E-5</v>
      </c>
      <c r="D2" s="35">
        <f>'Total Fuel Prices'!D129*(1-INDEX(Tax_share,MATCH('Total Fuel Prices'!$A$127,tax_fuel_labels,0),MATCH(D$1,'Tax_Share of Price'!$B$1:$AI$1,0)))</f>
        <v>2.3655225674726187E-5</v>
      </c>
      <c r="E2" s="35">
        <f>'Total Fuel Prices'!E129*(1-INDEX(Tax_share,MATCH('Total Fuel Prices'!$A$127,tax_fuel_labels,0),MATCH(E$1,'Tax_Share of Price'!$B$1:$AI$1,0)))</f>
        <v>2.2831411845258111E-5</v>
      </c>
      <c r="F2" s="35">
        <f>'Total Fuel Prices'!F129*(1-INDEX(Tax_share,MATCH('Total Fuel Prices'!$A$127,tax_fuel_labels,0),MATCH(F$1,'Tax_Share of Price'!$B$1:$AI$1,0)))</f>
        <v>2.295979841608431E-5</v>
      </c>
      <c r="G2" s="35">
        <f>'Total Fuel Prices'!G129*(1-INDEX(Tax_share,MATCH('Total Fuel Prices'!$A$127,tax_fuel_labels,0),MATCH(G$1,'Tax_Share of Price'!$B$1:$AI$1,0)))</f>
        <v>2.3312861485856335E-5</v>
      </c>
      <c r="H2" s="35">
        <f>'Total Fuel Prices'!H129*(1-INDEX(Tax_share,MATCH('Total Fuel Prices'!$A$127,tax_fuel_labels,0),MATCH(H$1,'Tax_Share of Price'!$B$1:$AI$1,0)))</f>
        <v>2.3451946937584717E-5</v>
      </c>
      <c r="I2" s="35">
        <f>'Total Fuel Prices'!I129*(1-INDEX(Tax_share,MATCH('Total Fuel Prices'!$A$127,tax_fuel_labels,0),MATCH(I$1,'Tax_Share of Price'!$B$1:$AI$1,0)))</f>
        <v>2.3869203292769843E-5</v>
      </c>
      <c r="J2" s="35">
        <f>'Total Fuel Prices'!J129*(1-INDEX(Tax_share,MATCH('Total Fuel Prices'!$A$127,tax_fuel_labels,0),MATCH(J$1,'Tax_Share of Price'!$B$1:$AI$1,0)))</f>
        <v>2.4018987625400403E-5</v>
      </c>
      <c r="K2" s="35">
        <f>'Total Fuel Prices'!K129*(1-INDEX(Tax_share,MATCH('Total Fuel Prices'!$A$127,tax_fuel_labels,0),MATCH(K$1,'Tax_Share of Price'!$B$1:$AI$1,0)))</f>
        <v>2.4457641742389904E-5</v>
      </c>
      <c r="L2" s="35">
        <f>'Total Fuel Prices'!L129*(1-INDEX(Tax_share,MATCH('Total Fuel Prices'!$A$127,tax_fuel_labels,0),MATCH(L$1,'Tax_Share of Price'!$B$1:$AI$1,0)))</f>
        <v>2.4511136146900814E-5</v>
      </c>
      <c r="M2" s="35">
        <f>'Total Fuel Prices'!M129*(1-INDEX(Tax_share,MATCH('Total Fuel Prices'!$A$127,tax_fuel_labels,0),MATCH(M$1,'Tax_Share of Price'!$B$1:$AI$1,0)))</f>
        <v>2.4896295859379395E-5</v>
      </c>
      <c r="N2" s="35">
        <f>'Total Fuel Prices'!N129*(1-INDEX(Tax_share,MATCH('Total Fuel Prices'!$A$127,tax_fuel_labels,0),MATCH(N$1,'Tax_Share of Price'!$B$1:$AI$1,0)))</f>
        <v>2.5120972358325236E-5</v>
      </c>
      <c r="O2" s="35">
        <f>'Total Fuel Prices'!O129*(1-INDEX(Tax_share,MATCH('Total Fuel Prices'!$A$127,tax_fuel_labels,0),MATCH(O$1,'Tax_Share of Price'!$B$1:$AI$1,0)))</f>
        <v>2.5645217522532189E-5</v>
      </c>
      <c r="P2" s="35">
        <f>'Total Fuel Prices'!P129*(1-INDEX(Tax_share,MATCH('Total Fuel Prices'!$A$127,tax_fuel_labels,0),MATCH(P$1,'Tax_Share of Price'!$B$1:$AI$1,0)))</f>
        <v>2.5934087306891127E-5</v>
      </c>
      <c r="Q2" s="35">
        <f>'Total Fuel Prices'!Q129*(1-INDEX(Tax_share,MATCH('Total Fuel Prices'!$A$127,tax_fuel_labels,0),MATCH(Q$1,'Tax_Share of Price'!$B$1:$AI$1,0)))</f>
        <v>2.6126667163130422E-5</v>
      </c>
      <c r="R2" s="35">
        <f>'Total Fuel Prices'!R129*(1-INDEX(Tax_share,MATCH('Total Fuel Prices'!$A$127,tax_fuel_labels,0),MATCH(R$1,'Tax_Share of Price'!$B$1:$AI$1,0)))</f>
        <v>2.6543923518315545E-5</v>
      </c>
      <c r="S2" s="35">
        <f>'Total Fuel Prices'!S129*(1-INDEX(Tax_share,MATCH('Total Fuel Prices'!$A$127,tax_fuel_labels,0),MATCH(S$1,'Tax_Share of Price'!$B$1:$AI$1,0)))</f>
        <v>2.6757901136359205E-5</v>
      </c>
      <c r="T2" s="35">
        <f>'Total Fuel Prices'!T129*(1-INDEX(Tax_share,MATCH('Total Fuel Prices'!$A$127,tax_fuel_labels,0),MATCH(T$1,'Tax_Share of Price'!$B$1:$AI$1,0)))</f>
        <v>2.6993276516207224E-5</v>
      </c>
      <c r="U2" s="35">
        <f>'Total Fuel Prices'!U129*(1-INDEX(Tax_share,MATCH('Total Fuel Prices'!$A$127,tax_fuel_labels,0),MATCH(U$1,'Tax_Share of Price'!$B$1:$AI$1,0)))</f>
        <v>2.7271447419663974E-5</v>
      </c>
      <c r="V2" s="35">
        <f>'Total Fuel Prices'!V129*(1-INDEX(Tax_share,MATCH('Total Fuel Prices'!$A$127,tax_fuel_labels,0),MATCH(V$1,'Tax_Share of Price'!$B$1:$AI$1,0)))</f>
        <v>2.7453328395001086E-5</v>
      </c>
      <c r="W2" s="35">
        <f>'Total Fuel Prices'!W129*(1-INDEX(Tax_share,MATCH('Total Fuel Prices'!$A$127,tax_fuel_labels,0),MATCH(W$1,'Tax_Share of Price'!$B$1:$AI$1,0)))</f>
        <v>2.7688703774849111E-5</v>
      </c>
      <c r="X2" s="35">
        <f>'Total Fuel Prices'!X129*(1-INDEX(Tax_share,MATCH('Total Fuel Prices'!$A$127,tax_fuel_labels,0),MATCH(X$1,'Tax_Share of Price'!$B$1:$AI$1,0)))</f>
        <v>2.7924079154697136E-5</v>
      </c>
      <c r="Y2" s="35">
        <f>'Total Fuel Prices'!Y129*(1-INDEX(Tax_share,MATCH('Total Fuel Prices'!$A$127,tax_fuel_labels,0),MATCH(Y$1,'Tax_Share of Price'!$B$1:$AI$1,0)))</f>
        <v>2.7924079154697136E-5</v>
      </c>
      <c r="Z2" s="35">
        <f>'Total Fuel Prices'!Z129*(1-INDEX(Tax_share,MATCH('Total Fuel Prices'!$A$127,tax_fuel_labels,0),MATCH(Z$1,'Tax_Share of Price'!$B$1:$AI$1,0)))</f>
        <v>2.8105960130034234E-5</v>
      </c>
      <c r="AA2" s="35">
        <f>'Total Fuel Prices'!AA129*(1-INDEX(Tax_share,MATCH('Total Fuel Prices'!$A$127,tax_fuel_labels,0),MATCH(AA$1,'Tax_Share of Price'!$B$1:$AI$1,0)))</f>
        <v>2.8523216485219367E-5</v>
      </c>
      <c r="AB2" s="35">
        <f>'Total Fuel Prices'!AB129*(1-INDEX(Tax_share,MATCH('Total Fuel Prices'!$A$127,tax_fuel_labels,0),MATCH(AB$1,'Tax_Share of Price'!$B$1:$AI$1,0)))</f>
        <v>2.8694398579654297E-5</v>
      </c>
      <c r="AC2" s="35">
        <f>'Total Fuel Prices'!AC129*(1-INDEX(Tax_share,MATCH('Total Fuel Prices'!$A$127,tax_fuel_labels,0),MATCH(AC$1,'Tax_Share of Price'!$B$1:$AI$1,0)))</f>
        <v>2.8919075078600132E-5</v>
      </c>
      <c r="AD2" s="35">
        <f>'Total Fuel Prices'!AD129*(1-INDEX(Tax_share,MATCH('Total Fuel Prices'!$A$127,tax_fuel_labels,0),MATCH(AD$1,'Tax_Share of Price'!$B$1:$AI$1,0)))</f>
        <v>2.9314933671980893E-5</v>
      </c>
      <c r="AE2" s="35">
        <f>'Total Fuel Prices'!AE129*(1-INDEX(Tax_share,MATCH('Total Fuel Prices'!$A$127,tax_fuel_labels,0),MATCH(AE$1,'Tax_Share of Price'!$B$1:$AI$1,0)))</f>
        <v>2.9325632552883074E-5</v>
      </c>
      <c r="AF2" s="35">
        <f>'Total Fuel Prices'!AF129*(1-INDEX(Tax_share,MATCH('Total Fuel Prices'!$A$127,tax_fuel_labels,0),MATCH(AF$1,'Tax_Share of Price'!$B$1:$AI$1,0)))</f>
        <v>2.9603803456339835E-5</v>
      </c>
      <c r="AG2" s="35">
        <f>'Total Fuel Prices'!AG129*(1-INDEX(Tax_share,MATCH('Total Fuel Prices'!$A$127,tax_fuel_labels,0),MATCH(AG$1,'Tax_Share of Price'!$B$1:$AI$1,0)))</f>
        <v>2.9860576597992218E-5</v>
      </c>
      <c r="AH2" s="35">
        <f>'Total Fuel Prices'!AH129*(1-INDEX(Tax_share,MATCH('Total Fuel Prices'!$A$127,tax_fuel_labels,0),MATCH(AH$1,'Tax_Share of Price'!$B$1:$AI$1,0)))</f>
        <v>3.0042457573329326E-5</v>
      </c>
      <c r="AI2" s="35">
        <f>'Total Fuel Prices'!AI129*(1-INDEX(Tax_share,MATCH('Total Fuel Prices'!$A$127,tax_fuel_labels,0),MATCH(AI$1,'Tax_Share of Price'!$B$1:$AI$1,0)))</f>
        <v>3.0202940786862066E-5</v>
      </c>
      <c r="AJ2" s="4"/>
      <c r="AK2" s="4"/>
    </row>
    <row r="3" spans="1:37" x14ac:dyDescent="0.45">
      <c r="A3" s="2" t="s">
        <v>271</v>
      </c>
      <c r="B3" s="35">
        <f>'Total Fuel Prices'!B130*(1-INDEX(Tax_share,MATCH('Total Fuel Prices'!$A$127,tax_fuel_labels,0),MATCH(B$1,'Tax_Share of Price'!$B$1:$AI$1,0)))</f>
        <v>0</v>
      </c>
      <c r="C3" s="35">
        <f>'Total Fuel Prices'!C130*(1-INDEX(Tax_share,MATCH('Total Fuel Prices'!$A$127,tax_fuel_labels,0),MATCH(C$1,'Tax_Share of Price'!$B$1:$AI$1,0)))</f>
        <v>0</v>
      </c>
      <c r="D3" s="35">
        <f>'Total Fuel Prices'!D130*(1-INDEX(Tax_share,MATCH('Total Fuel Prices'!$A$127,tax_fuel_labels,0),MATCH(D$1,'Tax_Share of Price'!$B$1:$AI$1,0)))</f>
        <v>0</v>
      </c>
      <c r="E3" s="35">
        <f>'Total Fuel Prices'!E130*(1-INDEX(Tax_share,MATCH('Total Fuel Prices'!$A$127,tax_fuel_labels,0),MATCH(E$1,'Tax_Share of Price'!$B$1:$AI$1,0)))</f>
        <v>0</v>
      </c>
      <c r="F3" s="35">
        <f>'Total Fuel Prices'!F130*(1-INDEX(Tax_share,MATCH('Total Fuel Prices'!$A$127,tax_fuel_labels,0),MATCH(F$1,'Tax_Share of Price'!$B$1:$AI$1,0)))</f>
        <v>0</v>
      </c>
      <c r="G3" s="35">
        <f>'Total Fuel Prices'!G130*(1-INDEX(Tax_share,MATCH('Total Fuel Prices'!$A$127,tax_fuel_labels,0),MATCH(G$1,'Tax_Share of Price'!$B$1:$AI$1,0)))</f>
        <v>0</v>
      </c>
      <c r="H3" s="35">
        <f>'Total Fuel Prices'!H130*(1-INDEX(Tax_share,MATCH('Total Fuel Prices'!$A$127,tax_fuel_labels,0),MATCH(H$1,'Tax_Share of Price'!$B$1:$AI$1,0)))</f>
        <v>0</v>
      </c>
      <c r="I3" s="35">
        <f>'Total Fuel Prices'!I130*(1-INDEX(Tax_share,MATCH('Total Fuel Prices'!$A$127,tax_fuel_labels,0),MATCH(I$1,'Tax_Share of Price'!$B$1:$AI$1,0)))</f>
        <v>0</v>
      </c>
      <c r="J3" s="35">
        <f>'Total Fuel Prices'!J130*(1-INDEX(Tax_share,MATCH('Total Fuel Prices'!$A$127,tax_fuel_labels,0),MATCH(J$1,'Tax_Share of Price'!$B$1:$AI$1,0)))</f>
        <v>0</v>
      </c>
      <c r="K3" s="35">
        <f>'Total Fuel Prices'!K130*(1-INDEX(Tax_share,MATCH('Total Fuel Prices'!$A$127,tax_fuel_labels,0),MATCH(K$1,'Tax_Share of Price'!$B$1:$AI$1,0)))</f>
        <v>0</v>
      </c>
      <c r="L3" s="35">
        <f>'Total Fuel Prices'!L130*(1-INDEX(Tax_share,MATCH('Total Fuel Prices'!$A$127,tax_fuel_labels,0),MATCH(L$1,'Tax_Share of Price'!$B$1:$AI$1,0)))</f>
        <v>0</v>
      </c>
      <c r="M3" s="35">
        <f>'Total Fuel Prices'!M130*(1-INDEX(Tax_share,MATCH('Total Fuel Prices'!$A$127,tax_fuel_labels,0),MATCH(M$1,'Tax_Share of Price'!$B$1:$AI$1,0)))</f>
        <v>0</v>
      </c>
      <c r="N3" s="35">
        <f>'Total Fuel Prices'!N130*(1-INDEX(Tax_share,MATCH('Total Fuel Prices'!$A$127,tax_fuel_labels,0),MATCH(N$1,'Tax_Share of Price'!$B$1:$AI$1,0)))</f>
        <v>0</v>
      </c>
      <c r="O3" s="35">
        <f>'Total Fuel Prices'!O130*(1-INDEX(Tax_share,MATCH('Total Fuel Prices'!$A$127,tax_fuel_labels,0),MATCH(O$1,'Tax_Share of Price'!$B$1:$AI$1,0)))</f>
        <v>0</v>
      </c>
      <c r="P3" s="35">
        <f>'Total Fuel Prices'!P130*(1-INDEX(Tax_share,MATCH('Total Fuel Prices'!$A$127,tax_fuel_labels,0),MATCH(P$1,'Tax_Share of Price'!$B$1:$AI$1,0)))</f>
        <v>0</v>
      </c>
      <c r="Q3" s="35">
        <f>'Total Fuel Prices'!Q130*(1-INDEX(Tax_share,MATCH('Total Fuel Prices'!$A$127,tax_fuel_labels,0),MATCH(Q$1,'Tax_Share of Price'!$B$1:$AI$1,0)))</f>
        <v>0</v>
      </c>
      <c r="R3" s="35">
        <f>'Total Fuel Prices'!R130*(1-INDEX(Tax_share,MATCH('Total Fuel Prices'!$A$127,tax_fuel_labels,0),MATCH(R$1,'Tax_Share of Price'!$B$1:$AI$1,0)))</f>
        <v>0</v>
      </c>
      <c r="S3" s="35">
        <f>'Total Fuel Prices'!S130*(1-INDEX(Tax_share,MATCH('Total Fuel Prices'!$A$127,tax_fuel_labels,0),MATCH(S$1,'Tax_Share of Price'!$B$1:$AI$1,0)))</f>
        <v>0</v>
      </c>
      <c r="T3" s="35">
        <f>'Total Fuel Prices'!T130*(1-INDEX(Tax_share,MATCH('Total Fuel Prices'!$A$127,tax_fuel_labels,0),MATCH(T$1,'Tax_Share of Price'!$B$1:$AI$1,0)))</f>
        <v>0</v>
      </c>
      <c r="U3" s="35">
        <f>'Total Fuel Prices'!U130*(1-INDEX(Tax_share,MATCH('Total Fuel Prices'!$A$127,tax_fuel_labels,0),MATCH(U$1,'Tax_Share of Price'!$B$1:$AI$1,0)))</f>
        <v>0</v>
      </c>
      <c r="V3" s="35">
        <f>'Total Fuel Prices'!V130*(1-INDEX(Tax_share,MATCH('Total Fuel Prices'!$A$127,tax_fuel_labels,0),MATCH(V$1,'Tax_Share of Price'!$B$1:$AI$1,0)))</f>
        <v>0</v>
      </c>
      <c r="W3" s="35">
        <f>'Total Fuel Prices'!W130*(1-INDEX(Tax_share,MATCH('Total Fuel Prices'!$A$127,tax_fuel_labels,0),MATCH(W$1,'Tax_Share of Price'!$B$1:$AI$1,0)))</f>
        <v>0</v>
      </c>
      <c r="X3" s="35">
        <f>'Total Fuel Prices'!X130*(1-INDEX(Tax_share,MATCH('Total Fuel Prices'!$A$127,tax_fuel_labels,0),MATCH(X$1,'Tax_Share of Price'!$B$1:$AI$1,0)))</f>
        <v>0</v>
      </c>
      <c r="Y3" s="35">
        <f>'Total Fuel Prices'!Y130*(1-INDEX(Tax_share,MATCH('Total Fuel Prices'!$A$127,tax_fuel_labels,0),MATCH(Y$1,'Tax_Share of Price'!$B$1:$AI$1,0)))</f>
        <v>0</v>
      </c>
      <c r="Z3" s="35">
        <f>'Total Fuel Prices'!Z130*(1-INDEX(Tax_share,MATCH('Total Fuel Prices'!$A$127,tax_fuel_labels,0),MATCH(Z$1,'Tax_Share of Price'!$B$1:$AI$1,0)))</f>
        <v>0</v>
      </c>
      <c r="AA3" s="35">
        <f>'Total Fuel Prices'!AA130*(1-INDEX(Tax_share,MATCH('Total Fuel Prices'!$A$127,tax_fuel_labels,0),MATCH(AA$1,'Tax_Share of Price'!$B$1:$AI$1,0)))</f>
        <v>0</v>
      </c>
      <c r="AB3" s="35">
        <f>'Total Fuel Prices'!AB130*(1-INDEX(Tax_share,MATCH('Total Fuel Prices'!$A$127,tax_fuel_labels,0),MATCH(AB$1,'Tax_Share of Price'!$B$1:$AI$1,0)))</f>
        <v>0</v>
      </c>
      <c r="AC3" s="35">
        <f>'Total Fuel Prices'!AC130*(1-INDEX(Tax_share,MATCH('Total Fuel Prices'!$A$127,tax_fuel_labels,0),MATCH(AC$1,'Tax_Share of Price'!$B$1:$AI$1,0)))</f>
        <v>0</v>
      </c>
      <c r="AD3" s="35">
        <f>'Total Fuel Prices'!AD130*(1-INDEX(Tax_share,MATCH('Total Fuel Prices'!$A$127,tax_fuel_labels,0),MATCH(AD$1,'Tax_Share of Price'!$B$1:$AI$1,0)))</f>
        <v>0</v>
      </c>
      <c r="AE3" s="35">
        <f>'Total Fuel Prices'!AE130*(1-INDEX(Tax_share,MATCH('Total Fuel Prices'!$A$127,tax_fuel_labels,0),MATCH(AE$1,'Tax_Share of Price'!$B$1:$AI$1,0)))</f>
        <v>0</v>
      </c>
      <c r="AF3" s="35">
        <f>'Total Fuel Prices'!AF130*(1-INDEX(Tax_share,MATCH('Total Fuel Prices'!$A$127,tax_fuel_labels,0),MATCH(AF$1,'Tax_Share of Price'!$B$1:$AI$1,0)))</f>
        <v>0</v>
      </c>
      <c r="AG3" s="35">
        <f>'Total Fuel Prices'!AG130*(1-INDEX(Tax_share,MATCH('Total Fuel Prices'!$A$127,tax_fuel_labels,0),MATCH(AG$1,'Tax_Share of Price'!$B$1:$AI$1,0)))</f>
        <v>0</v>
      </c>
      <c r="AH3" s="35">
        <f>'Total Fuel Prices'!AH130*(1-INDEX(Tax_share,MATCH('Total Fuel Prices'!$A$127,tax_fuel_labels,0),MATCH(AH$1,'Tax_Share of Price'!$B$1:$AI$1,0)))</f>
        <v>0</v>
      </c>
      <c r="AI3" s="35">
        <f>'Total Fuel Prices'!AI130*(1-INDEX(Tax_share,MATCH('Total Fuel Prices'!$A$127,tax_fuel_labels,0),MATCH(AI$1,'Tax_Share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Prices'!B131*(1-INDEX(Tax_share,MATCH('Total Fuel Prices'!$A$127,tax_fuel_labels,0),MATCH(B$1,'Tax_Share of Price'!$B$1:$AI$1,0)))</f>
        <v>7.1029449470965481E-6</v>
      </c>
      <c r="C4" s="35">
        <f>'Total Fuel Prices'!C131*(1-INDEX(Tax_share,MATCH('Total Fuel Prices'!$A$127,tax_fuel_labels,0),MATCH(C$1,'Tax_Share of Price'!$B$1:$AI$1,0)))</f>
        <v>7.1029449470965481E-6</v>
      </c>
      <c r="D4" s="35">
        <f>'Total Fuel Prices'!D131*(1-INDEX(Tax_share,MATCH('Total Fuel Prices'!$A$127,tax_fuel_labels,0),MATCH(D$1,'Tax_Share of Price'!$B$1:$AI$1,0)))</f>
        <v>7.2996931874151839E-6</v>
      </c>
      <c r="E4" s="35">
        <f>'Total Fuel Prices'!E131*(1-INDEX(Tax_share,MATCH('Total Fuel Prices'!$A$127,tax_fuel_labels,0),MATCH(E$1,'Tax_Share of Price'!$B$1:$AI$1,0)))</f>
        <v>7.1029449470965481E-6</v>
      </c>
      <c r="F4" s="35">
        <f>'Total Fuel Prices'!F131*(1-INDEX(Tax_share,MATCH('Total Fuel Prices'!$A$127,tax_fuel_labels,0),MATCH(F$1,'Tax_Share of Price'!$B$1:$AI$1,0)))</f>
        <v>7.2129905730374802E-6</v>
      </c>
      <c r="G4" s="35">
        <f>'Total Fuel Prices'!G131*(1-INDEX(Tax_share,MATCH('Total Fuel Prices'!$A$127,tax_fuel_labels,0),MATCH(G$1,'Tax_Share of Price'!$B$1:$AI$1,0)))</f>
        <v>7.4064040974185138E-6</v>
      </c>
      <c r="H4" s="35">
        <f>'Total Fuel Prices'!H131*(1-INDEX(Tax_share,MATCH('Total Fuel Prices'!$A$127,tax_fuel_labels,0),MATCH(H$1,'Tax_Share of Price'!$B$1:$AI$1,0)))</f>
        <v>7.5397927349226733E-6</v>
      </c>
      <c r="I4" s="35">
        <f>'Total Fuel Prices'!I131*(1-INDEX(Tax_share,MATCH('Total Fuel Prices'!$A$127,tax_fuel_labels,0),MATCH(I$1,'Tax_Share of Price'!$B$1:$AI$1,0)))</f>
        <v>7.7598839868045392E-6</v>
      </c>
      <c r="J4" s="35">
        <f>'Total Fuel Prices'!J131*(1-INDEX(Tax_share,MATCH('Total Fuel Prices'!$A$127,tax_fuel_labels,0),MATCH(J$1,'Tax_Share of Price'!$B$1:$AI$1,0)))</f>
        <v>7.9066114880591153E-6</v>
      </c>
      <c r="K4" s="35">
        <f>'Total Fuel Prices'!K131*(1-INDEX(Tax_share,MATCH('Total Fuel Prices'!$A$127,tax_fuel_labels,0),MATCH(K$1,'Tax_Share of Price'!$B$1:$AI$1,0)))</f>
        <v>8.02666126181286E-6</v>
      </c>
      <c r="L4" s="35">
        <f>'Total Fuel Prices'!L131*(1-INDEX(Tax_share,MATCH('Total Fuel Prices'!$A$127,tax_fuel_labels,0),MATCH(L$1,'Tax_Share of Price'!$B$1:$AI$1,0)))</f>
        <v>8.0366654096256734E-6</v>
      </c>
      <c r="M4" s="35">
        <f>'Total Fuel Prices'!M131*(1-INDEX(Tax_share,MATCH('Total Fuel Prices'!$A$127,tax_fuel_labels,0),MATCH(M$1,'Tax_Share of Price'!$B$1:$AI$1,0)))</f>
        <v>8.1500457515042086E-6</v>
      </c>
      <c r="N4" s="35">
        <f>'Total Fuel Prices'!N131*(1-INDEX(Tax_share,MATCH('Total Fuel Prices'!$A$127,tax_fuel_labels,0),MATCH(N$1,'Tax_Share of Price'!$B$1:$AI$1,0)))</f>
        <v>8.2167400702562905E-6</v>
      </c>
      <c r="O4" s="35">
        <f>'Total Fuel Prices'!O131*(1-INDEX(Tax_share,MATCH('Total Fuel Prices'!$A$127,tax_fuel_labels,0),MATCH(O$1,'Tax_Share of Price'!$B$1:$AI$1,0)))</f>
        <v>8.2567566615075376E-6</v>
      </c>
      <c r="P4" s="35">
        <f>'Total Fuel Prices'!P131*(1-INDEX(Tax_share,MATCH('Total Fuel Prices'!$A$127,tax_fuel_labels,0),MATCH(P$1,'Tax_Share of Price'!$B$1:$AI$1,0)))</f>
        <v>8.3467939918228453E-6</v>
      </c>
      <c r="Q4" s="35">
        <f>'Total Fuel Prices'!Q131*(1-INDEX(Tax_share,MATCH('Total Fuel Prices'!$A$127,tax_fuel_labels,0),MATCH(Q$1,'Tax_Share of Price'!$B$1:$AI$1,0)))</f>
        <v>8.4034841627621137E-6</v>
      </c>
      <c r="R4" s="35">
        <f>'Total Fuel Prices'!R131*(1-INDEX(Tax_share,MATCH('Total Fuel Prices'!$A$127,tax_fuel_labels,0),MATCH(R$1,'Tax_Share of Price'!$B$1:$AI$1,0)))</f>
        <v>8.510195072765441E-6</v>
      </c>
      <c r="S4" s="35">
        <f>'Total Fuel Prices'!S131*(1-INDEX(Tax_share,MATCH('Total Fuel Prices'!$A$127,tax_fuel_labels,0),MATCH(S$1,'Tax_Share of Price'!$B$1:$AI$1,0)))</f>
        <v>8.5835588233927307E-6</v>
      </c>
      <c r="T4" s="35">
        <f>'Total Fuel Prices'!T131*(1-INDEX(Tax_share,MATCH('Total Fuel Prices'!$A$127,tax_fuel_labels,0),MATCH(T$1,'Tax_Share of Price'!$B$1:$AI$1,0)))</f>
        <v>8.6535878580824132E-6</v>
      </c>
      <c r="U4" s="35">
        <f>'Total Fuel Prices'!U131*(1-INDEX(Tax_share,MATCH('Total Fuel Prices'!$A$127,tax_fuel_labels,0),MATCH(U$1,'Tax_Share of Price'!$B$1:$AI$1,0)))</f>
        <v>8.7336210405849108E-6</v>
      </c>
      <c r="V4" s="35">
        <f>'Total Fuel Prices'!V131*(1-INDEX(Tax_share,MATCH('Total Fuel Prices'!$A$127,tax_fuel_labels,0),MATCH(V$1,'Tax_Share of Price'!$B$1:$AI$1,0)))</f>
        <v>8.7869764955865753E-6</v>
      </c>
      <c r="W4" s="35">
        <f>'Total Fuel Prices'!W131*(1-INDEX(Tax_share,MATCH('Total Fuel Prices'!$A$127,tax_fuel_labels,0),MATCH(W$1,'Tax_Share of Price'!$B$1:$AI$1,0)))</f>
        <v>8.8570055302762594E-6</v>
      </c>
      <c r="X4" s="35">
        <f>'Total Fuel Prices'!X131*(1-INDEX(Tax_share,MATCH('Total Fuel Prices'!$A$127,tax_fuel_labels,0),MATCH(X$1,'Tax_Share of Price'!$B$1:$AI$1,0)))</f>
        <v>8.9303692809035474E-6</v>
      </c>
      <c r="Y4" s="35">
        <f>'Total Fuel Prices'!Y131*(1-INDEX(Tax_share,MATCH('Total Fuel Prices'!$A$127,tax_fuel_labels,0),MATCH(Y$1,'Tax_Share of Price'!$B$1:$AI$1,0)))</f>
        <v>8.9337039968411497E-6</v>
      </c>
      <c r="Z4" s="35">
        <f>'Total Fuel Prices'!Z131*(1-INDEX(Tax_share,MATCH('Total Fuel Prices'!$A$127,tax_fuel_labels,0),MATCH(Z$1,'Tax_Share of Price'!$B$1:$AI$1,0)))</f>
        <v>8.9970635996556276E-6</v>
      </c>
      <c r="AA4" s="35">
        <f>'Total Fuel Prices'!AA131*(1-INDEX(Tax_share,MATCH('Total Fuel Prices'!$A$127,tax_fuel_labels,0),MATCH(AA$1,'Tax_Share of Price'!$B$1:$AI$1,0)))</f>
        <v>9.1204480893469763E-6</v>
      </c>
      <c r="AB4" s="35">
        <f>'Total Fuel Prices'!AB131*(1-INDEX(Tax_share,MATCH('Total Fuel Prices'!$A$127,tax_fuel_labels,0),MATCH(AB$1,'Tax_Share of Price'!$B$1:$AI$1,0)))</f>
        <v>9.1738035443486408E-6</v>
      </c>
      <c r="AC4" s="35">
        <f>'Total Fuel Prices'!AC131*(1-INDEX(Tax_share,MATCH('Total Fuel Prices'!$A$127,tax_fuel_labels,0),MATCH(AC$1,'Tax_Share of Price'!$B$1:$AI$1,0)))</f>
        <v>9.240497863100721E-6</v>
      </c>
      <c r="AD4" s="35">
        <f>'Total Fuel Prices'!AD131*(1-INDEX(Tax_share,MATCH('Total Fuel Prices'!$A$127,tax_fuel_labels,0),MATCH(AD$1,'Tax_Share of Price'!$B$1:$AI$1,0)))</f>
        <v>9.35721292091686E-6</v>
      </c>
      <c r="AE4" s="35">
        <f>'Total Fuel Prices'!AE131*(1-INDEX(Tax_share,MATCH('Total Fuel Prices'!$A$127,tax_fuel_labels,0),MATCH(AE$1,'Tax_Share of Price'!$B$1:$AI$1,0)))</f>
        <v>9.3738865006048814E-6</v>
      </c>
      <c r="AF4" s="35">
        <f>'Total Fuel Prices'!AF131*(1-INDEX(Tax_share,MATCH('Total Fuel Prices'!$A$127,tax_fuel_labels,0),MATCH(AF$1,'Tax_Share of Price'!$B$1:$AI$1,0)))</f>
        <v>9.4572543990449812E-6</v>
      </c>
      <c r="AG4" s="35">
        <f>'Total Fuel Prices'!AG131*(1-INDEX(Tax_share,MATCH('Total Fuel Prices'!$A$127,tax_fuel_labels,0),MATCH(AG$1,'Tax_Share of Price'!$B$1:$AI$1,0)))</f>
        <v>9.5472917293602889E-6</v>
      </c>
      <c r="AH4" s="35">
        <f>'Total Fuel Prices'!AH131*(1-INDEX(Tax_share,MATCH('Total Fuel Prices'!$A$127,tax_fuel_labels,0),MATCH(AH$1,'Tax_Share of Price'!$B$1:$AI$1,0)))</f>
        <v>9.6073166162371612E-6</v>
      </c>
      <c r="AI4" s="35">
        <f>'Total Fuel Prices'!AI131*(1-INDEX(Tax_share,MATCH('Total Fuel Prices'!$A$127,tax_fuel_labels,0),MATCH(AI$1,'Tax_Share of Price'!$B$1:$AI$1,0)))</f>
        <v>9.6506679234260156E-6</v>
      </c>
      <c r="AJ4" s="11"/>
      <c r="AK4" s="11"/>
    </row>
    <row r="5" spans="1:37" x14ac:dyDescent="0.45">
      <c r="A5" s="2" t="s">
        <v>273</v>
      </c>
      <c r="B5" s="35">
        <f>'Total Fuel Prices'!B132*(1-INDEX(Tax_share,MATCH('Total Fuel Prices'!$A$127,tax_fuel_labels,0),MATCH(B$1,'Tax_Share of Price'!$B$1:$AI$1,0)))</f>
        <v>7.1029449470965481E-6</v>
      </c>
      <c r="C5" s="35">
        <f>'Total Fuel Prices'!C132*(1-INDEX(Tax_share,MATCH('Total Fuel Prices'!$A$127,tax_fuel_labels,0),MATCH(C$1,'Tax_Share of Price'!$B$1:$AI$1,0)))</f>
        <v>7.1029449470965481E-6</v>
      </c>
      <c r="D5" s="35">
        <f>'Total Fuel Prices'!D132*(1-INDEX(Tax_share,MATCH('Total Fuel Prices'!$A$127,tax_fuel_labels,0),MATCH(D$1,'Tax_Share of Price'!$B$1:$AI$1,0)))</f>
        <v>7.2989569919415892E-6</v>
      </c>
      <c r="E5" s="35">
        <f>'Total Fuel Prices'!E132*(1-INDEX(Tax_share,MATCH('Total Fuel Prices'!$A$127,tax_fuel_labels,0),MATCH(E$1,'Tax_Share of Price'!$B$1:$AI$1,0)))</f>
        <v>7.1029449470965481E-6</v>
      </c>
      <c r="F5" s="35">
        <f>'Total Fuel Prices'!F132*(1-INDEX(Tax_share,MATCH('Total Fuel Prices'!$A$127,tax_fuel_labels,0),MATCH(F$1,'Tax_Share of Price'!$B$1:$AI$1,0)))</f>
        <v>6.8869994739621824E-6</v>
      </c>
      <c r="G5" s="35">
        <f>'Total Fuel Prices'!G132*(1-INDEX(Tax_share,MATCH('Total Fuel Prices'!$A$127,tax_fuel_labels,0),MATCH(G$1,'Tax_Share of Price'!$B$1:$AI$1,0)))</f>
        <v>6.7507877139851201E-6</v>
      </c>
      <c r="H5" s="35">
        <f>'Total Fuel Prices'!H132*(1-INDEX(Tax_share,MATCH('Total Fuel Prices'!$A$127,tax_fuel_labels,0),MATCH(H$1,'Tax_Share of Price'!$B$1:$AI$1,0)))</f>
        <v>6.5580979071882997E-6</v>
      </c>
      <c r="I5" s="35">
        <f>'Total Fuel Prices'!I132*(1-INDEX(Tax_share,MATCH('Total Fuel Prices'!$A$127,tax_fuel_labels,0),MATCH(I$1,'Tax_Share of Price'!$B$1:$AI$1,0)))</f>
        <v>6.4484640515970061E-6</v>
      </c>
      <c r="J5" s="35">
        <f>'Total Fuel Prices'!J132*(1-INDEX(Tax_share,MATCH('Total Fuel Prices'!$A$127,tax_fuel_labels,0),MATCH(J$1,'Tax_Share of Price'!$B$1:$AI$1,0)))</f>
        <v>6.2590964828484082E-6</v>
      </c>
      <c r="K5" s="35">
        <f>'Total Fuel Prices'!K132*(1-INDEX(Tax_share,MATCH('Total Fuel Prices'!$A$127,tax_fuel_labels,0),MATCH(K$1,'Tax_Share of Price'!$B$1:$AI$1,0)))</f>
        <v>6.3853415286808073E-6</v>
      </c>
      <c r="L5" s="35">
        <f>'Total Fuel Prices'!L132*(1-INDEX(Tax_share,MATCH('Total Fuel Prices'!$A$127,tax_fuel_labels,0),MATCH(L$1,'Tax_Share of Price'!$B$1:$AI$1,0)))</f>
        <v>6.3986304808736921E-6</v>
      </c>
      <c r="M5" s="35">
        <f>'Total Fuel Prices'!M132*(1-INDEX(Tax_share,MATCH('Total Fuel Prices'!$A$127,tax_fuel_labels,0),MATCH(M$1,'Tax_Share of Price'!$B$1:$AI$1,0)))</f>
        <v>6.5115865745132074E-6</v>
      </c>
      <c r="N5" s="35">
        <f>'Total Fuel Prices'!N132*(1-INDEX(Tax_share,MATCH('Total Fuel Prices'!$A$127,tax_fuel_labels,0),MATCH(N$1,'Tax_Share of Price'!$B$1:$AI$1,0)))</f>
        <v>6.5813535735258476E-6</v>
      </c>
      <c r="O5" s="35">
        <f>'Total Fuel Prices'!O132*(1-INDEX(Tax_share,MATCH('Total Fuel Prices'!$A$127,tax_fuel_labels,0),MATCH(O$1,'Tax_Share of Price'!$B$1:$AI$1,0)))</f>
        <v>6.7208875715511315E-6</v>
      </c>
      <c r="P5" s="35">
        <f>'Total Fuel Prices'!P132*(1-INDEX(Tax_share,MATCH('Total Fuel Prices'!$A$127,tax_fuel_labels,0),MATCH(P$1,'Tax_Share of Price'!$B$1:$AI$1,0)))</f>
        <v>6.8105879988530981E-6</v>
      </c>
      <c r="Q5" s="35">
        <f>'Total Fuel Prices'!Q132*(1-INDEX(Tax_share,MATCH('Total Fuel Prices'!$A$127,tax_fuel_labels,0),MATCH(Q$1,'Tax_Share of Price'!$B$1:$AI$1,0)))</f>
        <v>6.8670660456728561E-6</v>
      </c>
      <c r="R5" s="35">
        <f>'Total Fuel Prices'!R132*(1-INDEX(Tax_share,MATCH('Total Fuel Prices'!$A$127,tax_fuel_labels,0),MATCH(R$1,'Tax_Share of Price'!$B$1:$AI$1,0)))</f>
        <v>6.9966333295534744E-6</v>
      </c>
      <c r="S5" s="35">
        <f>'Total Fuel Prices'!S132*(1-INDEX(Tax_share,MATCH('Total Fuel Prices'!$A$127,tax_fuel_labels,0),MATCH(S$1,'Tax_Share of Price'!$B$1:$AI$1,0)))</f>
        <v>7.0664003285661163E-6</v>
      </c>
      <c r="T5" s="35">
        <f>'Total Fuel Prices'!T132*(1-INDEX(Tax_share,MATCH('Total Fuel Prices'!$A$127,tax_fuel_labels,0),MATCH(T$1,'Tax_Share of Price'!$B$1:$AI$1,0)))</f>
        <v>7.1394895656269799E-6</v>
      </c>
      <c r="U5" s="35">
        <f>'Total Fuel Prices'!U132*(1-INDEX(Tax_share,MATCH('Total Fuel Prices'!$A$127,tax_fuel_labels,0),MATCH(U$1,'Tax_Share of Price'!$B$1:$AI$1,0)))</f>
        <v>7.2258677548807265E-6</v>
      </c>
      <c r="V5" s="35">
        <f>'Total Fuel Prices'!V132*(1-INDEX(Tax_share,MATCH('Total Fuel Prices'!$A$127,tax_fuel_labels,0),MATCH(V$1,'Tax_Share of Price'!$B$1:$AI$1,0)))</f>
        <v>7.2757013256040405E-6</v>
      </c>
      <c r="W5" s="35">
        <f>'Total Fuel Prices'!W132*(1-INDEX(Tax_share,MATCH('Total Fuel Prices'!$A$127,tax_fuel_labels,0),MATCH(W$1,'Tax_Share of Price'!$B$1:$AI$1,0)))</f>
        <v>7.3454683246166841E-6</v>
      </c>
      <c r="X5" s="35">
        <f>'Total Fuel Prices'!X132*(1-INDEX(Tax_share,MATCH('Total Fuel Prices'!$A$127,tax_fuel_labels,0),MATCH(X$1,'Tax_Share of Price'!$B$1:$AI$1,0)))</f>
        <v>7.4252020377739875E-6</v>
      </c>
      <c r="Y5" s="35">
        <f>'Total Fuel Prices'!Y132*(1-INDEX(Tax_share,MATCH('Total Fuel Prices'!$A$127,tax_fuel_labels,0),MATCH(Y$1,'Tax_Share of Price'!$B$1:$AI$1,0)))</f>
        <v>7.4285242758222091E-6</v>
      </c>
      <c r="Z5" s="35">
        <f>'Total Fuel Prices'!Z132*(1-INDEX(Tax_share,MATCH('Total Fuel Prices'!$A$127,tax_fuel_labels,0),MATCH(Z$1,'Tax_Share of Price'!$B$1:$AI$1,0)))</f>
        <v>7.4949690367866295E-6</v>
      </c>
      <c r="AA5" s="35">
        <f>'Total Fuel Prices'!AA132*(1-INDEX(Tax_share,MATCH('Total Fuel Prices'!$A$127,tax_fuel_labels,0),MATCH(AA$1,'Tax_Share of Price'!$B$1:$AI$1,0)))</f>
        <v>7.6178918445708062E-6</v>
      </c>
      <c r="AB5" s="35">
        <f>'Total Fuel Prices'!AB132*(1-INDEX(Tax_share,MATCH('Total Fuel Prices'!$A$127,tax_fuel_labels,0),MATCH(AB$1,'Tax_Share of Price'!$B$1:$AI$1,0)))</f>
        <v>7.6743698913905642E-6</v>
      </c>
      <c r="AC5" s="35">
        <f>'Total Fuel Prices'!AC132*(1-INDEX(Tax_share,MATCH('Total Fuel Prices'!$A$127,tax_fuel_labels,0),MATCH(AC$1,'Tax_Share of Price'!$B$1:$AI$1,0)))</f>
        <v>7.7408146523549846E-6</v>
      </c>
      <c r="AD5" s="35">
        <f>'Total Fuel Prices'!AD132*(1-INDEX(Tax_share,MATCH('Total Fuel Prices'!$A$127,tax_fuel_labels,0),MATCH(AD$1,'Tax_Share of Price'!$B$1:$AI$1,0)))</f>
        <v>7.863737460139163E-6</v>
      </c>
      <c r="AE5" s="35">
        <f>'Total Fuel Prices'!AE132*(1-INDEX(Tax_share,MATCH('Total Fuel Prices'!$A$127,tax_fuel_labels,0),MATCH(AE$1,'Tax_Share of Price'!$B$1:$AI$1,0)))</f>
        <v>7.8803486503802668E-6</v>
      </c>
      <c r="AF5" s="35">
        <f>'Total Fuel Prices'!AF132*(1-INDEX(Tax_share,MATCH('Total Fuel Prices'!$A$127,tax_fuel_labels,0),MATCH(AF$1,'Tax_Share of Price'!$B$1:$AI$1,0)))</f>
        <v>7.9700490776822342E-6</v>
      </c>
      <c r="AG5" s="35">
        <f>'Total Fuel Prices'!AG132*(1-INDEX(Tax_share,MATCH('Total Fuel Prices'!$A$127,tax_fuel_labels,0),MATCH(AG$1,'Tax_Share of Price'!$B$1:$AI$1,0)))</f>
        <v>8.059749504984205E-6</v>
      </c>
      <c r="AH5" s="35">
        <f>'Total Fuel Prices'!AH132*(1-INDEX(Tax_share,MATCH('Total Fuel Prices'!$A$127,tax_fuel_labels,0),MATCH(AH$1,'Tax_Share of Price'!$B$1:$AI$1,0)))</f>
        <v>8.1228720279004028E-6</v>
      </c>
      <c r="AI5" s="35">
        <f>'Total Fuel Prices'!AI132*(1-INDEX(Tax_share,MATCH('Total Fuel Prices'!$A$127,tax_fuel_labels,0),MATCH(AI$1,'Tax_Share of Price'!$B$1:$AI$1,0)))</f>
        <v>8.1727055986237194E-6</v>
      </c>
      <c r="AJ5" s="11"/>
      <c r="AK5" s="11"/>
    </row>
    <row r="6" spans="1:37" x14ac:dyDescent="0.45">
      <c r="A6" s="2" t="s">
        <v>274</v>
      </c>
      <c r="B6" s="35">
        <f>'Total Fuel Prices'!B133*(1-INDEX(Tax_share,MATCH('Total Fuel Prices'!$A$127,tax_fuel_labels,0),MATCH(B$1,'Tax_Share of Price'!$B$1:$AI$1,0)))</f>
        <v>0</v>
      </c>
      <c r="C6" s="35">
        <f>'Total Fuel Prices'!C133*(1-INDEX(Tax_share,MATCH('Total Fuel Prices'!$A$127,tax_fuel_labels,0),MATCH(C$1,'Tax_Share of Price'!$B$1:$AI$1,0)))</f>
        <v>0</v>
      </c>
      <c r="D6" s="35">
        <f>'Total Fuel Prices'!D133*(1-INDEX(Tax_share,MATCH('Total Fuel Prices'!$A$127,tax_fuel_labels,0),MATCH(D$1,'Tax_Share of Price'!$B$1:$AI$1,0)))</f>
        <v>0</v>
      </c>
      <c r="E6" s="35">
        <f>'Total Fuel Prices'!E133*(1-INDEX(Tax_share,MATCH('Total Fuel Prices'!$A$127,tax_fuel_labels,0),MATCH(E$1,'Tax_Share of Price'!$B$1:$AI$1,0)))</f>
        <v>0</v>
      </c>
      <c r="F6" s="35">
        <f>'Total Fuel Prices'!F133*(1-INDEX(Tax_share,MATCH('Total Fuel Prices'!$A$127,tax_fuel_labels,0),MATCH(F$1,'Tax_Share of Price'!$B$1:$AI$1,0)))</f>
        <v>0</v>
      </c>
      <c r="G6" s="35">
        <f>'Total Fuel Prices'!G133*(1-INDEX(Tax_share,MATCH('Total Fuel Prices'!$A$127,tax_fuel_labels,0),MATCH(G$1,'Tax_Share of Price'!$B$1:$AI$1,0)))</f>
        <v>0</v>
      </c>
      <c r="H6" s="35">
        <f>'Total Fuel Prices'!H133*(1-INDEX(Tax_share,MATCH('Total Fuel Prices'!$A$127,tax_fuel_labels,0),MATCH(H$1,'Tax_Share of Price'!$B$1:$AI$1,0)))</f>
        <v>0</v>
      </c>
      <c r="I6" s="35">
        <f>'Total Fuel Prices'!I133*(1-INDEX(Tax_share,MATCH('Total Fuel Prices'!$A$127,tax_fuel_labels,0),MATCH(I$1,'Tax_Share of Price'!$B$1:$AI$1,0)))</f>
        <v>0</v>
      </c>
      <c r="J6" s="35">
        <f>'Total Fuel Prices'!J133*(1-INDEX(Tax_share,MATCH('Total Fuel Prices'!$A$127,tax_fuel_labels,0),MATCH(J$1,'Tax_Share of Price'!$B$1:$AI$1,0)))</f>
        <v>0</v>
      </c>
      <c r="K6" s="35">
        <f>'Total Fuel Prices'!K133*(1-INDEX(Tax_share,MATCH('Total Fuel Prices'!$A$127,tax_fuel_labels,0),MATCH(K$1,'Tax_Share of Price'!$B$1:$AI$1,0)))</f>
        <v>0</v>
      </c>
      <c r="L6" s="35">
        <f>'Total Fuel Prices'!L133*(1-INDEX(Tax_share,MATCH('Total Fuel Prices'!$A$127,tax_fuel_labels,0),MATCH(L$1,'Tax_Share of Price'!$B$1:$AI$1,0)))</f>
        <v>0</v>
      </c>
      <c r="M6" s="35">
        <f>'Total Fuel Prices'!M133*(1-INDEX(Tax_share,MATCH('Total Fuel Prices'!$A$127,tax_fuel_labels,0),MATCH(M$1,'Tax_Share of Price'!$B$1:$AI$1,0)))</f>
        <v>0</v>
      </c>
      <c r="N6" s="35">
        <f>'Total Fuel Prices'!N133*(1-INDEX(Tax_share,MATCH('Total Fuel Prices'!$A$127,tax_fuel_labels,0),MATCH(N$1,'Tax_Share of Price'!$B$1:$AI$1,0)))</f>
        <v>0</v>
      </c>
      <c r="O6" s="35">
        <f>'Total Fuel Prices'!O133*(1-INDEX(Tax_share,MATCH('Total Fuel Prices'!$A$127,tax_fuel_labels,0),MATCH(O$1,'Tax_Share of Price'!$B$1:$AI$1,0)))</f>
        <v>0</v>
      </c>
      <c r="P6" s="35">
        <f>'Total Fuel Prices'!P133*(1-INDEX(Tax_share,MATCH('Total Fuel Prices'!$A$127,tax_fuel_labels,0),MATCH(P$1,'Tax_Share of Price'!$B$1:$AI$1,0)))</f>
        <v>0</v>
      </c>
      <c r="Q6" s="35">
        <f>'Total Fuel Prices'!Q133*(1-INDEX(Tax_share,MATCH('Total Fuel Prices'!$A$127,tax_fuel_labels,0),MATCH(Q$1,'Tax_Share of Price'!$B$1:$AI$1,0)))</f>
        <v>0</v>
      </c>
      <c r="R6" s="35">
        <f>'Total Fuel Prices'!R133*(1-INDEX(Tax_share,MATCH('Total Fuel Prices'!$A$127,tax_fuel_labels,0),MATCH(R$1,'Tax_Share of Price'!$B$1:$AI$1,0)))</f>
        <v>0</v>
      </c>
      <c r="S6" s="35">
        <f>'Total Fuel Prices'!S133*(1-INDEX(Tax_share,MATCH('Total Fuel Prices'!$A$127,tax_fuel_labels,0),MATCH(S$1,'Tax_Share of Price'!$B$1:$AI$1,0)))</f>
        <v>0</v>
      </c>
      <c r="T6" s="35">
        <f>'Total Fuel Prices'!T133*(1-INDEX(Tax_share,MATCH('Total Fuel Prices'!$A$127,tax_fuel_labels,0),MATCH(T$1,'Tax_Share of Price'!$B$1:$AI$1,0)))</f>
        <v>0</v>
      </c>
      <c r="U6" s="35">
        <f>'Total Fuel Prices'!U133*(1-INDEX(Tax_share,MATCH('Total Fuel Prices'!$A$127,tax_fuel_labels,0),MATCH(U$1,'Tax_Share of Price'!$B$1:$AI$1,0)))</f>
        <v>0</v>
      </c>
      <c r="V6" s="35">
        <f>'Total Fuel Prices'!V133*(1-INDEX(Tax_share,MATCH('Total Fuel Prices'!$A$127,tax_fuel_labels,0),MATCH(V$1,'Tax_Share of Price'!$B$1:$AI$1,0)))</f>
        <v>0</v>
      </c>
      <c r="W6" s="35">
        <f>'Total Fuel Prices'!W133*(1-INDEX(Tax_share,MATCH('Total Fuel Prices'!$A$127,tax_fuel_labels,0),MATCH(W$1,'Tax_Share of Price'!$B$1:$AI$1,0)))</f>
        <v>0</v>
      </c>
      <c r="X6" s="35">
        <f>'Total Fuel Prices'!X133*(1-INDEX(Tax_share,MATCH('Total Fuel Prices'!$A$127,tax_fuel_labels,0),MATCH(X$1,'Tax_Share of Price'!$B$1:$AI$1,0)))</f>
        <v>0</v>
      </c>
      <c r="Y6" s="35">
        <f>'Total Fuel Prices'!Y133*(1-INDEX(Tax_share,MATCH('Total Fuel Prices'!$A$127,tax_fuel_labels,0),MATCH(Y$1,'Tax_Share of Price'!$B$1:$AI$1,0)))</f>
        <v>0</v>
      </c>
      <c r="Z6" s="35">
        <f>'Total Fuel Prices'!Z133*(1-INDEX(Tax_share,MATCH('Total Fuel Prices'!$A$127,tax_fuel_labels,0),MATCH(Z$1,'Tax_Share of Price'!$B$1:$AI$1,0)))</f>
        <v>0</v>
      </c>
      <c r="AA6" s="35">
        <f>'Total Fuel Prices'!AA133*(1-INDEX(Tax_share,MATCH('Total Fuel Prices'!$A$127,tax_fuel_labels,0),MATCH(AA$1,'Tax_Share of Price'!$B$1:$AI$1,0)))</f>
        <v>0</v>
      </c>
      <c r="AB6" s="35">
        <f>'Total Fuel Prices'!AB133*(1-INDEX(Tax_share,MATCH('Total Fuel Prices'!$A$127,tax_fuel_labels,0),MATCH(AB$1,'Tax_Share of Price'!$B$1:$AI$1,0)))</f>
        <v>0</v>
      </c>
      <c r="AC6" s="35">
        <f>'Total Fuel Prices'!AC133*(1-INDEX(Tax_share,MATCH('Total Fuel Prices'!$A$127,tax_fuel_labels,0),MATCH(AC$1,'Tax_Share of Price'!$B$1:$AI$1,0)))</f>
        <v>0</v>
      </c>
      <c r="AD6" s="35">
        <f>'Total Fuel Prices'!AD133*(1-INDEX(Tax_share,MATCH('Total Fuel Prices'!$A$127,tax_fuel_labels,0),MATCH(AD$1,'Tax_Share of Price'!$B$1:$AI$1,0)))</f>
        <v>0</v>
      </c>
      <c r="AE6" s="35">
        <f>'Total Fuel Prices'!AE133*(1-INDEX(Tax_share,MATCH('Total Fuel Prices'!$A$127,tax_fuel_labels,0),MATCH(AE$1,'Tax_Share of Price'!$B$1:$AI$1,0)))</f>
        <v>0</v>
      </c>
      <c r="AF6" s="35">
        <f>'Total Fuel Prices'!AF133*(1-INDEX(Tax_share,MATCH('Total Fuel Prices'!$A$127,tax_fuel_labels,0),MATCH(AF$1,'Tax_Share of Price'!$B$1:$AI$1,0)))</f>
        <v>0</v>
      </c>
      <c r="AG6" s="35">
        <f>'Total Fuel Prices'!AG133*(1-INDEX(Tax_share,MATCH('Total Fuel Prices'!$A$127,tax_fuel_labels,0),MATCH(AG$1,'Tax_Share of Price'!$B$1:$AI$1,0)))</f>
        <v>0</v>
      </c>
      <c r="AH6" s="35">
        <f>'Total Fuel Prices'!AH133*(1-INDEX(Tax_share,MATCH('Total Fuel Prices'!$A$127,tax_fuel_labels,0),MATCH(AH$1,'Tax_Share of Price'!$B$1:$AI$1,0)))</f>
        <v>0</v>
      </c>
      <c r="AI6" s="35">
        <f>'Total Fuel Prices'!AI133*(1-INDEX(Tax_share,MATCH('Total Fuel Prices'!$A$127,tax_fuel_labels,0),MATCH(AI$1,'Tax_Share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Prices'!B134*(1-INDEX(Tax_share,MATCH('Total Fuel Prices'!$A$127,tax_fuel_labels,0),MATCH(B$1,'Tax_Share of Price'!$B$1:$AI$1,0)))</f>
        <v>0</v>
      </c>
      <c r="C7" s="35">
        <f>'Total Fuel Prices'!C134*(1-INDEX(Tax_share,MATCH('Total Fuel Prices'!$A$127,tax_fuel_labels,0),MATCH(C$1,'Tax_Share of Price'!$B$1:$AI$1,0)))</f>
        <v>0</v>
      </c>
      <c r="D7" s="35">
        <f>'Total Fuel Prices'!D134*(1-INDEX(Tax_share,MATCH('Total Fuel Prices'!$A$127,tax_fuel_labels,0),MATCH(D$1,'Tax_Share of Price'!$B$1:$AI$1,0)))</f>
        <v>0</v>
      </c>
      <c r="E7" s="35">
        <f>'Total Fuel Prices'!E134*(1-INDEX(Tax_share,MATCH('Total Fuel Prices'!$A$127,tax_fuel_labels,0),MATCH(E$1,'Tax_Share of Price'!$B$1:$AI$1,0)))</f>
        <v>0</v>
      </c>
      <c r="F7" s="35">
        <f>'Total Fuel Prices'!F134*(1-INDEX(Tax_share,MATCH('Total Fuel Prices'!$A$127,tax_fuel_labels,0),MATCH(F$1,'Tax_Share of Price'!$B$1:$AI$1,0)))</f>
        <v>0</v>
      </c>
      <c r="G7" s="35">
        <f>'Total Fuel Prices'!G134*(1-INDEX(Tax_share,MATCH('Total Fuel Prices'!$A$127,tax_fuel_labels,0),MATCH(G$1,'Tax_Share of Price'!$B$1:$AI$1,0)))</f>
        <v>0</v>
      </c>
      <c r="H7" s="35">
        <f>'Total Fuel Prices'!H134*(1-INDEX(Tax_share,MATCH('Total Fuel Prices'!$A$127,tax_fuel_labels,0),MATCH(H$1,'Tax_Share of Price'!$B$1:$AI$1,0)))</f>
        <v>0</v>
      </c>
      <c r="I7" s="35">
        <f>'Total Fuel Prices'!I134*(1-INDEX(Tax_share,MATCH('Total Fuel Prices'!$A$127,tax_fuel_labels,0),MATCH(I$1,'Tax_Share of Price'!$B$1:$AI$1,0)))</f>
        <v>0</v>
      </c>
      <c r="J7" s="35">
        <f>'Total Fuel Prices'!J134*(1-INDEX(Tax_share,MATCH('Total Fuel Prices'!$A$127,tax_fuel_labels,0),MATCH(J$1,'Tax_Share of Price'!$B$1:$AI$1,0)))</f>
        <v>0</v>
      </c>
      <c r="K7" s="35">
        <f>'Total Fuel Prices'!K134*(1-INDEX(Tax_share,MATCH('Total Fuel Prices'!$A$127,tax_fuel_labels,0),MATCH(K$1,'Tax_Share of Price'!$B$1:$AI$1,0)))</f>
        <v>0</v>
      </c>
      <c r="L7" s="35">
        <f>'Total Fuel Prices'!L134*(1-INDEX(Tax_share,MATCH('Total Fuel Prices'!$A$127,tax_fuel_labels,0),MATCH(L$1,'Tax_Share of Price'!$B$1:$AI$1,0)))</f>
        <v>0</v>
      </c>
      <c r="M7" s="35">
        <f>'Total Fuel Prices'!M134*(1-INDEX(Tax_share,MATCH('Total Fuel Prices'!$A$127,tax_fuel_labels,0),MATCH(M$1,'Tax_Share of Price'!$B$1:$AI$1,0)))</f>
        <v>0</v>
      </c>
      <c r="N7" s="35">
        <f>'Total Fuel Prices'!N134*(1-INDEX(Tax_share,MATCH('Total Fuel Prices'!$A$127,tax_fuel_labels,0),MATCH(N$1,'Tax_Share of Price'!$B$1:$AI$1,0)))</f>
        <v>0</v>
      </c>
      <c r="O7" s="35">
        <f>'Total Fuel Prices'!O134*(1-INDEX(Tax_share,MATCH('Total Fuel Prices'!$A$127,tax_fuel_labels,0),MATCH(O$1,'Tax_Share of Price'!$B$1:$AI$1,0)))</f>
        <v>0</v>
      </c>
      <c r="P7" s="35">
        <f>'Total Fuel Prices'!P134*(1-INDEX(Tax_share,MATCH('Total Fuel Prices'!$A$127,tax_fuel_labels,0),MATCH(P$1,'Tax_Share of Price'!$B$1:$AI$1,0)))</f>
        <v>0</v>
      </c>
      <c r="Q7" s="35">
        <f>'Total Fuel Prices'!Q134*(1-INDEX(Tax_share,MATCH('Total Fuel Prices'!$A$127,tax_fuel_labels,0),MATCH(Q$1,'Tax_Share of Price'!$B$1:$AI$1,0)))</f>
        <v>0</v>
      </c>
      <c r="R7" s="35">
        <f>'Total Fuel Prices'!R134*(1-INDEX(Tax_share,MATCH('Total Fuel Prices'!$A$127,tax_fuel_labels,0),MATCH(R$1,'Tax_Share of Price'!$B$1:$AI$1,0)))</f>
        <v>0</v>
      </c>
      <c r="S7" s="35">
        <f>'Total Fuel Prices'!S134*(1-INDEX(Tax_share,MATCH('Total Fuel Prices'!$A$127,tax_fuel_labels,0),MATCH(S$1,'Tax_Share of Price'!$B$1:$AI$1,0)))</f>
        <v>0</v>
      </c>
      <c r="T7" s="35">
        <f>'Total Fuel Prices'!T134*(1-INDEX(Tax_share,MATCH('Total Fuel Prices'!$A$127,tax_fuel_labels,0),MATCH(T$1,'Tax_Share of Price'!$B$1:$AI$1,0)))</f>
        <v>0</v>
      </c>
      <c r="U7" s="35">
        <f>'Total Fuel Prices'!U134*(1-INDEX(Tax_share,MATCH('Total Fuel Prices'!$A$127,tax_fuel_labels,0),MATCH(U$1,'Tax_Share of Price'!$B$1:$AI$1,0)))</f>
        <v>0</v>
      </c>
      <c r="V7" s="35">
        <f>'Total Fuel Prices'!V134*(1-INDEX(Tax_share,MATCH('Total Fuel Prices'!$A$127,tax_fuel_labels,0),MATCH(V$1,'Tax_Share of Price'!$B$1:$AI$1,0)))</f>
        <v>0</v>
      </c>
      <c r="W7" s="35">
        <f>'Total Fuel Prices'!W134*(1-INDEX(Tax_share,MATCH('Total Fuel Prices'!$A$127,tax_fuel_labels,0),MATCH(W$1,'Tax_Share of Price'!$B$1:$AI$1,0)))</f>
        <v>0</v>
      </c>
      <c r="X7" s="35">
        <f>'Total Fuel Prices'!X134*(1-INDEX(Tax_share,MATCH('Total Fuel Prices'!$A$127,tax_fuel_labels,0),MATCH(X$1,'Tax_Share of Price'!$B$1:$AI$1,0)))</f>
        <v>0</v>
      </c>
      <c r="Y7" s="35">
        <f>'Total Fuel Prices'!Y134*(1-INDEX(Tax_share,MATCH('Total Fuel Prices'!$A$127,tax_fuel_labels,0),MATCH(Y$1,'Tax_Share of Price'!$B$1:$AI$1,0)))</f>
        <v>0</v>
      </c>
      <c r="Z7" s="35">
        <f>'Total Fuel Prices'!Z134*(1-INDEX(Tax_share,MATCH('Total Fuel Prices'!$A$127,tax_fuel_labels,0),MATCH(Z$1,'Tax_Share of Price'!$B$1:$AI$1,0)))</f>
        <v>0</v>
      </c>
      <c r="AA7" s="35">
        <f>'Total Fuel Prices'!AA134*(1-INDEX(Tax_share,MATCH('Total Fuel Prices'!$A$127,tax_fuel_labels,0),MATCH(AA$1,'Tax_Share of Price'!$B$1:$AI$1,0)))</f>
        <v>0</v>
      </c>
      <c r="AB7" s="35">
        <f>'Total Fuel Prices'!AB134*(1-INDEX(Tax_share,MATCH('Total Fuel Prices'!$A$127,tax_fuel_labels,0),MATCH(AB$1,'Tax_Share of Price'!$B$1:$AI$1,0)))</f>
        <v>0</v>
      </c>
      <c r="AC7" s="35">
        <f>'Total Fuel Prices'!AC134*(1-INDEX(Tax_share,MATCH('Total Fuel Prices'!$A$127,tax_fuel_labels,0),MATCH(AC$1,'Tax_Share of Price'!$B$1:$AI$1,0)))</f>
        <v>0</v>
      </c>
      <c r="AD7" s="35">
        <f>'Total Fuel Prices'!AD134*(1-INDEX(Tax_share,MATCH('Total Fuel Prices'!$A$127,tax_fuel_labels,0),MATCH(AD$1,'Tax_Share of Price'!$B$1:$AI$1,0)))</f>
        <v>0</v>
      </c>
      <c r="AE7" s="35">
        <f>'Total Fuel Prices'!AE134*(1-INDEX(Tax_share,MATCH('Total Fuel Prices'!$A$127,tax_fuel_labels,0),MATCH(AE$1,'Tax_Share of Price'!$B$1:$AI$1,0)))</f>
        <v>0</v>
      </c>
      <c r="AF7" s="35">
        <f>'Total Fuel Prices'!AF134*(1-INDEX(Tax_share,MATCH('Total Fuel Prices'!$A$127,tax_fuel_labels,0),MATCH(AF$1,'Tax_Share of Price'!$B$1:$AI$1,0)))</f>
        <v>0</v>
      </c>
      <c r="AG7" s="35">
        <f>'Total Fuel Prices'!AG134*(1-INDEX(Tax_share,MATCH('Total Fuel Prices'!$A$127,tax_fuel_labels,0),MATCH(AG$1,'Tax_Share of Price'!$B$1:$AI$1,0)))</f>
        <v>0</v>
      </c>
      <c r="AH7" s="35">
        <f>'Total Fuel Prices'!AH134*(1-INDEX(Tax_share,MATCH('Total Fuel Prices'!$A$127,tax_fuel_labels,0),MATCH(AH$1,'Tax_Share of Price'!$B$1:$AI$1,0)))</f>
        <v>0</v>
      </c>
      <c r="AI7" s="35">
        <f>'Total Fuel Prices'!AI134*(1-INDEX(Tax_share,MATCH('Total Fuel Prices'!$A$127,tax_fuel_labels,0),MATCH(AI$1,'Tax_Share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Prices'!B135*(1-INDEX(Tax_share,MATCH('Total Fuel Prices'!$A$127,tax_fuel_labels,0),MATCH(B$1,'Tax_Share of Price'!$B$1:$AI$1,0)))</f>
        <v>0</v>
      </c>
      <c r="C8" s="35">
        <f>'Total Fuel Prices'!C135*(1-INDEX(Tax_share,MATCH('Total Fuel Prices'!$A$127,tax_fuel_labels,0),MATCH(C$1,'Tax_Share of Price'!$B$1:$AI$1,0)))</f>
        <v>0</v>
      </c>
      <c r="D8" s="35">
        <f>'Total Fuel Prices'!D135*(1-INDEX(Tax_share,MATCH('Total Fuel Prices'!$A$127,tax_fuel_labels,0),MATCH(D$1,'Tax_Share of Price'!$B$1:$AI$1,0)))</f>
        <v>0</v>
      </c>
      <c r="E8" s="35">
        <f>'Total Fuel Prices'!E135*(1-INDEX(Tax_share,MATCH('Total Fuel Prices'!$A$127,tax_fuel_labels,0),MATCH(E$1,'Tax_Share of Price'!$B$1:$AI$1,0)))</f>
        <v>0</v>
      </c>
      <c r="F8" s="35">
        <f>'Total Fuel Prices'!F135*(1-INDEX(Tax_share,MATCH('Total Fuel Prices'!$A$127,tax_fuel_labels,0),MATCH(F$1,'Tax_Share of Price'!$B$1:$AI$1,0)))</f>
        <v>0</v>
      </c>
      <c r="G8" s="35">
        <f>'Total Fuel Prices'!G135*(1-INDEX(Tax_share,MATCH('Total Fuel Prices'!$A$127,tax_fuel_labels,0),MATCH(G$1,'Tax_Share of Price'!$B$1:$AI$1,0)))</f>
        <v>0</v>
      </c>
      <c r="H8" s="35">
        <f>'Total Fuel Prices'!H135*(1-INDEX(Tax_share,MATCH('Total Fuel Prices'!$A$127,tax_fuel_labels,0),MATCH(H$1,'Tax_Share of Price'!$B$1:$AI$1,0)))</f>
        <v>0</v>
      </c>
      <c r="I8" s="35">
        <f>'Total Fuel Prices'!I135*(1-INDEX(Tax_share,MATCH('Total Fuel Prices'!$A$127,tax_fuel_labels,0),MATCH(I$1,'Tax_Share of Price'!$B$1:$AI$1,0)))</f>
        <v>0</v>
      </c>
      <c r="J8" s="35">
        <f>'Total Fuel Prices'!J135*(1-INDEX(Tax_share,MATCH('Total Fuel Prices'!$A$127,tax_fuel_labels,0),MATCH(J$1,'Tax_Share of Price'!$B$1:$AI$1,0)))</f>
        <v>0</v>
      </c>
      <c r="K8" s="35">
        <f>'Total Fuel Prices'!K135*(1-INDEX(Tax_share,MATCH('Total Fuel Prices'!$A$127,tax_fuel_labels,0),MATCH(K$1,'Tax_Share of Price'!$B$1:$AI$1,0)))</f>
        <v>0</v>
      </c>
      <c r="L8" s="35">
        <f>'Total Fuel Prices'!L135*(1-INDEX(Tax_share,MATCH('Total Fuel Prices'!$A$127,tax_fuel_labels,0),MATCH(L$1,'Tax_Share of Price'!$B$1:$AI$1,0)))</f>
        <v>0</v>
      </c>
      <c r="M8" s="35">
        <f>'Total Fuel Prices'!M135*(1-INDEX(Tax_share,MATCH('Total Fuel Prices'!$A$127,tax_fuel_labels,0),MATCH(M$1,'Tax_Share of Price'!$B$1:$AI$1,0)))</f>
        <v>0</v>
      </c>
      <c r="N8" s="35">
        <f>'Total Fuel Prices'!N135*(1-INDEX(Tax_share,MATCH('Total Fuel Prices'!$A$127,tax_fuel_labels,0),MATCH(N$1,'Tax_Share of Price'!$B$1:$AI$1,0)))</f>
        <v>0</v>
      </c>
      <c r="O8" s="35">
        <f>'Total Fuel Prices'!O135*(1-INDEX(Tax_share,MATCH('Total Fuel Prices'!$A$127,tax_fuel_labels,0),MATCH(O$1,'Tax_Share of Price'!$B$1:$AI$1,0)))</f>
        <v>0</v>
      </c>
      <c r="P8" s="35">
        <f>'Total Fuel Prices'!P135*(1-INDEX(Tax_share,MATCH('Total Fuel Prices'!$A$127,tax_fuel_labels,0),MATCH(P$1,'Tax_Share of Price'!$B$1:$AI$1,0)))</f>
        <v>0</v>
      </c>
      <c r="Q8" s="35">
        <f>'Total Fuel Prices'!Q135*(1-INDEX(Tax_share,MATCH('Total Fuel Prices'!$A$127,tax_fuel_labels,0),MATCH(Q$1,'Tax_Share of Price'!$B$1:$AI$1,0)))</f>
        <v>0</v>
      </c>
      <c r="R8" s="35">
        <f>'Total Fuel Prices'!R135*(1-INDEX(Tax_share,MATCH('Total Fuel Prices'!$A$127,tax_fuel_labels,0),MATCH(R$1,'Tax_Share of Price'!$B$1:$AI$1,0)))</f>
        <v>0</v>
      </c>
      <c r="S8" s="35">
        <f>'Total Fuel Prices'!S135*(1-INDEX(Tax_share,MATCH('Total Fuel Prices'!$A$127,tax_fuel_labels,0),MATCH(S$1,'Tax_Share of Price'!$B$1:$AI$1,0)))</f>
        <v>0</v>
      </c>
      <c r="T8" s="35">
        <f>'Total Fuel Prices'!T135*(1-INDEX(Tax_share,MATCH('Total Fuel Prices'!$A$127,tax_fuel_labels,0),MATCH(T$1,'Tax_Share of Price'!$B$1:$AI$1,0)))</f>
        <v>0</v>
      </c>
      <c r="U8" s="35">
        <f>'Total Fuel Prices'!U135*(1-INDEX(Tax_share,MATCH('Total Fuel Prices'!$A$127,tax_fuel_labels,0),MATCH(U$1,'Tax_Share of Price'!$B$1:$AI$1,0)))</f>
        <v>0</v>
      </c>
      <c r="V8" s="35">
        <f>'Total Fuel Prices'!V135*(1-INDEX(Tax_share,MATCH('Total Fuel Prices'!$A$127,tax_fuel_labels,0),MATCH(V$1,'Tax_Share of Price'!$B$1:$AI$1,0)))</f>
        <v>0</v>
      </c>
      <c r="W8" s="35">
        <f>'Total Fuel Prices'!W135*(1-INDEX(Tax_share,MATCH('Total Fuel Prices'!$A$127,tax_fuel_labels,0),MATCH(W$1,'Tax_Share of Price'!$B$1:$AI$1,0)))</f>
        <v>0</v>
      </c>
      <c r="X8" s="35">
        <f>'Total Fuel Prices'!X135*(1-INDEX(Tax_share,MATCH('Total Fuel Prices'!$A$127,tax_fuel_labels,0),MATCH(X$1,'Tax_Share of Price'!$B$1:$AI$1,0)))</f>
        <v>0</v>
      </c>
      <c r="Y8" s="35">
        <f>'Total Fuel Prices'!Y135*(1-INDEX(Tax_share,MATCH('Total Fuel Prices'!$A$127,tax_fuel_labels,0),MATCH(Y$1,'Tax_Share of Price'!$B$1:$AI$1,0)))</f>
        <v>0</v>
      </c>
      <c r="Z8" s="35">
        <f>'Total Fuel Prices'!Z135*(1-INDEX(Tax_share,MATCH('Total Fuel Prices'!$A$127,tax_fuel_labels,0),MATCH(Z$1,'Tax_Share of Price'!$B$1:$AI$1,0)))</f>
        <v>0</v>
      </c>
      <c r="AA8" s="35">
        <f>'Total Fuel Prices'!AA135*(1-INDEX(Tax_share,MATCH('Total Fuel Prices'!$A$127,tax_fuel_labels,0),MATCH(AA$1,'Tax_Share of Price'!$B$1:$AI$1,0)))</f>
        <v>0</v>
      </c>
      <c r="AB8" s="35">
        <f>'Total Fuel Prices'!AB135*(1-INDEX(Tax_share,MATCH('Total Fuel Prices'!$A$127,tax_fuel_labels,0),MATCH(AB$1,'Tax_Share of Price'!$B$1:$AI$1,0)))</f>
        <v>0</v>
      </c>
      <c r="AC8" s="35">
        <f>'Total Fuel Prices'!AC135*(1-INDEX(Tax_share,MATCH('Total Fuel Prices'!$A$127,tax_fuel_labels,0),MATCH(AC$1,'Tax_Share of Price'!$B$1:$AI$1,0)))</f>
        <v>0</v>
      </c>
      <c r="AD8" s="35">
        <f>'Total Fuel Prices'!AD135*(1-INDEX(Tax_share,MATCH('Total Fuel Prices'!$A$127,tax_fuel_labels,0),MATCH(AD$1,'Tax_Share of Price'!$B$1:$AI$1,0)))</f>
        <v>0</v>
      </c>
      <c r="AE8" s="35">
        <f>'Total Fuel Prices'!AE135*(1-INDEX(Tax_share,MATCH('Total Fuel Prices'!$A$127,tax_fuel_labels,0),MATCH(AE$1,'Tax_Share of Price'!$B$1:$AI$1,0)))</f>
        <v>0</v>
      </c>
      <c r="AF8" s="35">
        <f>'Total Fuel Prices'!AF135*(1-INDEX(Tax_share,MATCH('Total Fuel Prices'!$A$127,tax_fuel_labels,0),MATCH(AF$1,'Tax_Share of Price'!$B$1:$AI$1,0)))</f>
        <v>0</v>
      </c>
      <c r="AG8" s="35">
        <f>'Total Fuel Prices'!AG135*(1-INDEX(Tax_share,MATCH('Total Fuel Prices'!$A$127,tax_fuel_labels,0),MATCH(AG$1,'Tax_Share of Price'!$B$1:$AI$1,0)))</f>
        <v>0</v>
      </c>
      <c r="AH8" s="35">
        <f>'Total Fuel Prices'!AH135*(1-INDEX(Tax_share,MATCH('Total Fuel Prices'!$A$127,tax_fuel_labels,0),MATCH(AH$1,'Tax_Share of Price'!$B$1:$AI$1,0)))</f>
        <v>0</v>
      </c>
      <c r="AI8" s="35">
        <f>'Total Fuel Prices'!AI135*(1-INDEX(Tax_share,MATCH('Total Fuel Prices'!$A$127,tax_fuel_labels,0),MATCH(AI$1,'Tax_Share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Prices'!B136*(1-INDEX(Tax_share,MATCH('Total Fuel Prices'!$A$127,tax_fuel_labels,0),MATCH(B$1,'Tax_Share of Price'!$B$1:$AI$1,0)))</f>
        <v>0</v>
      </c>
      <c r="C9" s="35">
        <f>'Total Fuel Prices'!C136*(1-INDEX(Tax_share,MATCH('Total Fuel Prices'!$A$127,tax_fuel_labels,0),MATCH(C$1,'Tax_Share of Price'!$B$1:$AI$1,0)))</f>
        <v>0</v>
      </c>
      <c r="D9" s="35">
        <f>'Total Fuel Prices'!D136*(1-INDEX(Tax_share,MATCH('Total Fuel Prices'!$A$127,tax_fuel_labels,0),MATCH(D$1,'Tax_Share of Price'!$B$1:$AI$1,0)))</f>
        <v>0</v>
      </c>
      <c r="E9" s="35">
        <f>'Total Fuel Prices'!E136*(1-INDEX(Tax_share,MATCH('Total Fuel Prices'!$A$127,tax_fuel_labels,0),MATCH(E$1,'Tax_Share of Price'!$B$1:$AI$1,0)))</f>
        <v>0</v>
      </c>
      <c r="F9" s="35">
        <f>'Total Fuel Prices'!F136*(1-INDEX(Tax_share,MATCH('Total Fuel Prices'!$A$127,tax_fuel_labels,0),MATCH(F$1,'Tax_Share of Price'!$B$1:$AI$1,0)))</f>
        <v>0</v>
      </c>
      <c r="G9" s="35">
        <f>'Total Fuel Prices'!G136*(1-INDEX(Tax_share,MATCH('Total Fuel Prices'!$A$127,tax_fuel_labels,0),MATCH(G$1,'Tax_Share of Price'!$B$1:$AI$1,0)))</f>
        <v>0</v>
      </c>
      <c r="H9" s="35">
        <f>'Total Fuel Prices'!H136*(1-INDEX(Tax_share,MATCH('Total Fuel Prices'!$A$127,tax_fuel_labels,0),MATCH(H$1,'Tax_Share of Price'!$B$1:$AI$1,0)))</f>
        <v>0</v>
      </c>
      <c r="I9" s="35">
        <f>'Total Fuel Prices'!I136*(1-INDEX(Tax_share,MATCH('Total Fuel Prices'!$A$127,tax_fuel_labels,0),MATCH(I$1,'Tax_Share of Price'!$B$1:$AI$1,0)))</f>
        <v>0</v>
      </c>
      <c r="J9" s="35">
        <f>'Total Fuel Prices'!J136*(1-INDEX(Tax_share,MATCH('Total Fuel Prices'!$A$127,tax_fuel_labels,0),MATCH(J$1,'Tax_Share of Price'!$B$1:$AI$1,0)))</f>
        <v>0</v>
      </c>
      <c r="K9" s="35">
        <f>'Total Fuel Prices'!K136*(1-INDEX(Tax_share,MATCH('Total Fuel Prices'!$A$127,tax_fuel_labels,0),MATCH(K$1,'Tax_Share of Price'!$B$1:$AI$1,0)))</f>
        <v>0</v>
      </c>
      <c r="L9" s="35">
        <f>'Total Fuel Prices'!L136*(1-INDEX(Tax_share,MATCH('Total Fuel Prices'!$A$127,tax_fuel_labels,0),MATCH(L$1,'Tax_Share of Price'!$B$1:$AI$1,0)))</f>
        <v>0</v>
      </c>
      <c r="M9" s="35">
        <f>'Total Fuel Prices'!M136*(1-INDEX(Tax_share,MATCH('Total Fuel Prices'!$A$127,tax_fuel_labels,0),MATCH(M$1,'Tax_Share of Price'!$B$1:$AI$1,0)))</f>
        <v>0</v>
      </c>
      <c r="N9" s="35">
        <f>'Total Fuel Prices'!N136*(1-INDEX(Tax_share,MATCH('Total Fuel Prices'!$A$127,tax_fuel_labels,0),MATCH(N$1,'Tax_Share of Price'!$B$1:$AI$1,0)))</f>
        <v>0</v>
      </c>
      <c r="O9" s="35">
        <f>'Total Fuel Prices'!O136*(1-INDEX(Tax_share,MATCH('Total Fuel Prices'!$A$127,tax_fuel_labels,0),MATCH(O$1,'Tax_Share of Price'!$B$1:$AI$1,0)))</f>
        <v>0</v>
      </c>
      <c r="P9" s="35">
        <f>'Total Fuel Prices'!P136*(1-INDEX(Tax_share,MATCH('Total Fuel Prices'!$A$127,tax_fuel_labels,0),MATCH(P$1,'Tax_Share of Price'!$B$1:$AI$1,0)))</f>
        <v>0</v>
      </c>
      <c r="Q9" s="35">
        <f>'Total Fuel Prices'!Q136*(1-INDEX(Tax_share,MATCH('Total Fuel Prices'!$A$127,tax_fuel_labels,0),MATCH(Q$1,'Tax_Share of Price'!$B$1:$AI$1,0)))</f>
        <v>0</v>
      </c>
      <c r="R9" s="35">
        <f>'Total Fuel Prices'!R136*(1-INDEX(Tax_share,MATCH('Total Fuel Prices'!$A$127,tax_fuel_labels,0),MATCH(R$1,'Tax_Share of Price'!$B$1:$AI$1,0)))</f>
        <v>0</v>
      </c>
      <c r="S9" s="35">
        <f>'Total Fuel Prices'!S136*(1-INDEX(Tax_share,MATCH('Total Fuel Prices'!$A$127,tax_fuel_labels,0),MATCH(S$1,'Tax_Share of Price'!$B$1:$AI$1,0)))</f>
        <v>0</v>
      </c>
      <c r="T9" s="35">
        <f>'Total Fuel Prices'!T136*(1-INDEX(Tax_share,MATCH('Total Fuel Prices'!$A$127,tax_fuel_labels,0),MATCH(T$1,'Tax_Share of Price'!$B$1:$AI$1,0)))</f>
        <v>0</v>
      </c>
      <c r="U9" s="35">
        <f>'Total Fuel Prices'!U136*(1-INDEX(Tax_share,MATCH('Total Fuel Prices'!$A$127,tax_fuel_labels,0),MATCH(U$1,'Tax_Share of Price'!$B$1:$AI$1,0)))</f>
        <v>0</v>
      </c>
      <c r="V9" s="35">
        <f>'Total Fuel Prices'!V136*(1-INDEX(Tax_share,MATCH('Total Fuel Prices'!$A$127,tax_fuel_labels,0),MATCH(V$1,'Tax_Share of Price'!$B$1:$AI$1,0)))</f>
        <v>0</v>
      </c>
      <c r="W9" s="35">
        <f>'Total Fuel Prices'!W136*(1-INDEX(Tax_share,MATCH('Total Fuel Prices'!$A$127,tax_fuel_labels,0),MATCH(W$1,'Tax_Share of Price'!$B$1:$AI$1,0)))</f>
        <v>0</v>
      </c>
      <c r="X9" s="35">
        <f>'Total Fuel Prices'!X136*(1-INDEX(Tax_share,MATCH('Total Fuel Prices'!$A$127,tax_fuel_labels,0),MATCH(X$1,'Tax_Share of Price'!$B$1:$AI$1,0)))</f>
        <v>0</v>
      </c>
      <c r="Y9" s="35">
        <f>'Total Fuel Prices'!Y136*(1-INDEX(Tax_share,MATCH('Total Fuel Prices'!$A$127,tax_fuel_labels,0),MATCH(Y$1,'Tax_Share of Price'!$B$1:$AI$1,0)))</f>
        <v>0</v>
      </c>
      <c r="Z9" s="35">
        <f>'Total Fuel Prices'!Z136*(1-INDEX(Tax_share,MATCH('Total Fuel Prices'!$A$127,tax_fuel_labels,0),MATCH(Z$1,'Tax_Share of Price'!$B$1:$AI$1,0)))</f>
        <v>0</v>
      </c>
      <c r="AA9" s="35">
        <f>'Total Fuel Prices'!AA136*(1-INDEX(Tax_share,MATCH('Total Fuel Prices'!$A$127,tax_fuel_labels,0),MATCH(AA$1,'Tax_Share of Price'!$B$1:$AI$1,0)))</f>
        <v>0</v>
      </c>
      <c r="AB9" s="35">
        <f>'Total Fuel Prices'!AB136*(1-INDEX(Tax_share,MATCH('Total Fuel Prices'!$A$127,tax_fuel_labels,0),MATCH(AB$1,'Tax_Share of Price'!$B$1:$AI$1,0)))</f>
        <v>0</v>
      </c>
      <c r="AC9" s="35">
        <f>'Total Fuel Prices'!AC136*(1-INDEX(Tax_share,MATCH('Total Fuel Prices'!$A$127,tax_fuel_labels,0),MATCH(AC$1,'Tax_Share of Price'!$B$1:$AI$1,0)))</f>
        <v>0</v>
      </c>
      <c r="AD9" s="35">
        <f>'Total Fuel Prices'!AD136*(1-INDEX(Tax_share,MATCH('Total Fuel Prices'!$A$127,tax_fuel_labels,0),MATCH(AD$1,'Tax_Share of Price'!$B$1:$AI$1,0)))</f>
        <v>0</v>
      </c>
      <c r="AE9" s="35">
        <f>'Total Fuel Prices'!AE136*(1-INDEX(Tax_share,MATCH('Total Fuel Prices'!$A$127,tax_fuel_labels,0),MATCH(AE$1,'Tax_Share of Price'!$B$1:$AI$1,0)))</f>
        <v>0</v>
      </c>
      <c r="AF9" s="35">
        <f>'Total Fuel Prices'!AF136*(1-INDEX(Tax_share,MATCH('Total Fuel Prices'!$A$127,tax_fuel_labels,0),MATCH(AF$1,'Tax_Share of Price'!$B$1:$AI$1,0)))</f>
        <v>0</v>
      </c>
      <c r="AG9" s="35">
        <f>'Total Fuel Prices'!AG136*(1-INDEX(Tax_share,MATCH('Total Fuel Prices'!$A$127,tax_fuel_labels,0),MATCH(AG$1,'Tax_Share of Price'!$B$1:$AI$1,0)))</f>
        <v>0</v>
      </c>
      <c r="AH9" s="35">
        <f>'Total Fuel Prices'!AH136*(1-INDEX(Tax_share,MATCH('Total Fuel Prices'!$A$127,tax_fuel_labels,0),MATCH(AH$1,'Tax_Share of Price'!$B$1:$AI$1,0)))</f>
        <v>0</v>
      </c>
      <c r="AI9" s="35">
        <f>'Total Fuel Prices'!AI136*(1-INDEX(Tax_share,MATCH('Total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398437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2018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Prices'!B139*(1-INDEX(Tax_share,MATCH('Total Fuel Prices'!$A$137,tax_fuel_labels,0),MATCH(B$1,'Tax_Share of Price'!$B$1:$AI$1,0)))</f>
        <v>0</v>
      </c>
      <c r="C2" s="35">
        <f>'Total Fuel Prices'!C139*(1-INDEX(Tax_share,MATCH('Total Fuel Prices'!$A$137,tax_fuel_labels,0),MATCH(C$1,'Tax_Share of Price'!$B$1:$AI$1,0)))</f>
        <v>0</v>
      </c>
      <c r="D2" s="35">
        <f>'Total Fuel Prices'!D139*(1-INDEX(Tax_share,MATCH('Total Fuel Prices'!$A$137,tax_fuel_labels,0),MATCH(D$1,'Tax_Share of Price'!$B$1:$AI$1,0)))</f>
        <v>0</v>
      </c>
      <c r="E2" s="35">
        <f>'Total Fuel Prices'!E139*(1-INDEX(Tax_share,MATCH('Total Fuel Prices'!$A$137,tax_fuel_labels,0),MATCH(E$1,'Tax_Share of Price'!$B$1:$AI$1,0)))</f>
        <v>0</v>
      </c>
      <c r="F2" s="35">
        <f>'Total Fuel Prices'!F139*(1-INDEX(Tax_share,MATCH('Total Fuel Prices'!$A$137,tax_fuel_labels,0),MATCH(F$1,'Tax_Share of Price'!$B$1:$AI$1,0)))</f>
        <v>0</v>
      </c>
      <c r="G2" s="35">
        <f>'Total Fuel Prices'!G139*(1-INDEX(Tax_share,MATCH('Total Fuel Prices'!$A$137,tax_fuel_labels,0),MATCH(G$1,'Tax_Share of Price'!$B$1:$AI$1,0)))</f>
        <v>0</v>
      </c>
      <c r="H2" s="35">
        <f>'Total Fuel Prices'!H139*(1-INDEX(Tax_share,MATCH('Total Fuel Prices'!$A$137,tax_fuel_labels,0),MATCH(H$1,'Tax_Share of Price'!$B$1:$AI$1,0)))</f>
        <v>0</v>
      </c>
      <c r="I2" s="35">
        <f>'Total Fuel Prices'!I139*(1-INDEX(Tax_share,MATCH('Total Fuel Prices'!$A$137,tax_fuel_labels,0),MATCH(I$1,'Tax_Share of Price'!$B$1:$AI$1,0)))</f>
        <v>0</v>
      </c>
      <c r="J2" s="35">
        <f>'Total Fuel Prices'!J139*(1-INDEX(Tax_share,MATCH('Total Fuel Prices'!$A$137,tax_fuel_labels,0),MATCH(J$1,'Tax_Share of Price'!$B$1:$AI$1,0)))</f>
        <v>0</v>
      </c>
      <c r="K2" s="35">
        <f>'Total Fuel Prices'!K139*(1-INDEX(Tax_share,MATCH('Total Fuel Prices'!$A$137,tax_fuel_labels,0),MATCH(K$1,'Tax_Share of Price'!$B$1:$AI$1,0)))</f>
        <v>0</v>
      </c>
      <c r="L2" s="35">
        <f>'Total Fuel Prices'!L139*(1-INDEX(Tax_share,MATCH('Total Fuel Prices'!$A$137,tax_fuel_labels,0),MATCH(L$1,'Tax_Share of Price'!$B$1:$AI$1,0)))</f>
        <v>0</v>
      </c>
      <c r="M2" s="35">
        <f>'Total Fuel Prices'!M139*(1-INDEX(Tax_share,MATCH('Total Fuel Prices'!$A$137,tax_fuel_labels,0),MATCH(M$1,'Tax_Share of Price'!$B$1:$AI$1,0)))</f>
        <v>0</v>
      </c>
      <c r="N2" s="35">
        <f>'Total Fuel Prices'!N139*(1-INDEX(Tax_share,MATCH('Total Fuel Prices'!$A$137,tax_fuel_labels,0),MATCH(N$1,'Tax_Share of Price'!$B$1:$AI$1,0)))</f>
        <v>0</v>
      </c>
      <c r="O2" s="35">
        <f>'Total Fuel Prices'!O139*(1-INDEX(Tax_share,MATCH('Total Fuel Prices'!$A$137,tax_fuel_labels,0),MATCH(O$1,'Tax_Share of Price'!$B$1:$AI$1,0)))</f>
        <v>0</v>
      </c>
      <c r="P2" s="35">
        <f>'Total Fuel Prices'!P139*(1-INDEX(Tax_share,MATCH('Total Fuel Prices'!$A$137,tax_fuel_labels,0),MATCH(P$1,'Tax_Share of Price'!$B$1:$AI$1,0)))</f>
        <v>0</v>
      </c>
      <c r="Q2" s="35">
        <f>'Total Fuel Prices'!Q139*(1-INDEX(Tax_share,MATCH('Total Fuel Prices'!$A$137,tax_fuel_labels,0),MATCH(Q$1,'Tax_Share of Price'!$B$1:$AI$1,0)))</f>
        <v>0</v>
      </c>
      <c r="R2" s="35">
        <f>'Total Fuel Prices'!R139*(1-INDEX(Tax_share,MATCH('Total Fuel Prices'!$A$137,tax_fuel_labels,0),MATCH(R$1,'Tax_Share of Price'!$B$1:$AI$1,0)))</f>
        <v>0</v>
      </c>
      <c r="S2" s="35">
        <f>'Total Fuel Prices'!S139*(1-INDEX(Tax_share,MATCH('Total Fuel Prices'!$A$137,tax_fuel_labels,0),MATCH(S$1,'Tax_Share of Price'!$B$1:$AI$1,0)))</f>
        <v>0</v>
      </c>
      <c r="T2" s="35">
        <f>'Total Fuel Prices'!T139*(1-INDEX(Tax_share,MATCH('Total Fuel Prices'!$A$137,tax_fuel_labels,0),MATCH(T$1,'Tax_Share of Price'!$B$1:$AI$1,0)))</f>
        <v>0</v>
      </c>
      <c r="U2" s="35">
        <f>'Total Fuel Prices'!U139*(1-INDEX(Tax_share,MATCH('Total Fuel Prices'!$A$137,tax_fuel_labels,0),MATCH(U$1,'Tax_Share of Price'!$B$1:$AI$1,0)))</f>
        <v>0</v>
      </c>
      <c r="V2" s="35">
        <f>'Total Fuel Prices'!V139*(1-INDEX(Tax_share,MATCH('Total Fuel Prices'!$A$137,tax_fuel_labels,0),MATCH(V$1,'Tax_Share of Price'!$B$1:$AI$1,0)))</f>
        <v>0</v>
      </c>
      <c r="W2" s="35">
        <f>'Total Fuel Prices'!W139*(1-INDEX(Tax_share,MATCH('Total Fuel Prices'!$A$137,tax_fuel_labels,0),MATCH(W$1,'Tax_Share of Price'!$B$1:$AI$1,0)))</f>
        <v>0</v>
      </c>
      <c r="X2" s="35">
        <f>'Total Fuel Prices'!X139*(1-INDEX(Tax_share,MATCH('Total Fuel Prices'!$A$137,tax_fuel_labels,0),MATCH(X$1,'Tax_Share of Price'!$B$1:$AI$1,0)))</f>
        <v>0</v>
      </c>
      <c r="Y2" s="35">
        <f>'Total Fuel Prices'!Y139*(1-INDEX(Tax_share,MATCH('Total Fuel Prices'!$A$137,tax_fuel_labels,0),MATCH(Y$1,'Tax_Share of Price'!$B$1:$AI$1,0)))</f>
        <v>0</v>
      </c>
      <c r="Z2" s="35">
        <f>'Total Fuel Prices'!Z139*(1-INDEX(Tax_share,MATCH('Total Fuel Prices'!$A$137,tax_fuel_labels,0),MATCH(Z$1,'Tax_Share of Price'!$B$1:$AI$1,0)))</f>
        <v>0</v>
      </c>
      <c r="AA2" s="35">
        <f>'Total Fuel Prices'!AA139*(1-INDEX(Tax_share,MATCH('Total Fuel Prices'!$A$137,tax_fuel_labels,0),MATCH(AA$1,'Tax_Share of Price'!$B$1:$AI$1,0)))</f>
        <v>0</v>
      </c>
      <c r="AB2" s="35">
        <f>'Total Fuel Prices'!AB139*(1-INDEX(Tax_share,MATCH('Total Fuel Prices'!$A$137,tax_fuel_labels,0),MATCH(AB$1,'Tax_Share of Price'!$B$1:$AI$1,0)))</f>
        <v>0</v>
      </c>
      <c r="AC2" s="35">
        <f>'Total Fuel Prices'!AC139*(1-INDEX(Tax_share,MATCH('Total Fuel Prices'!$A$137,tax_fuel_labels,0),MATCH(AC$1,'Tax_Share of Price'!$B$1:$AI$1,0)))</f>
        <v>0</v>
      </c>
      <c r="AD2" s="35">
        <f>'Total Fuel Prices'!AD139*(1-INDEX(Tax_share,MATCH('Total Fuel Prices'!$A$137,tax_fuel_labels,0),MATCH(AD$1,'Tax_Share of Price'!$B$1:$AI$1,0)))</f>
        <v>0</v>
      </c>
      <c r="AE2" s="35">
        <f>'Total Fuel Prices'!AE139*(1-INDEX(Tax_share,MATCH('Total Fuel Prices'!$A$137,tax_fuel_labels,0),MATCH(AE$1,'Tax_Share of Price'!$B$1:$AI$1,0)))</f>
        <v>0</v>
      </c>
      <c r="AF2" s="35">
        <f>'Total Fuel Prices'!AF139*(1-INDEX(Tax_share,MATCH('Total Fuel Prices'!$A$137,tax_fuel_labels,0),MATCH(AF$1,'Tax_Share of Price'!$B$1:$AI$1,0)))</f>
        <v>0</v>
      </c>
      <c r="AG2" s="35">
        <f>'Total Fuel Prices'!AG139*(1-INDEX(Tax_share,MATCH('Total Fuel Prices'!$A$137,tax_fuel_labels,0),MATCH(AG$1,'Tax_Share of Price'!$B$1:$AI$1,0)))</f>
        <v>0</v>
      </c>
      <c r="AH2" s="35">
        <f>'Total Fuel Prices'!AH139*(1-INDEX(Tax_share,MATCH('Total Fuel Prices'!$A$137,tax_fuel_labels,0),MATCH(AH$1,'Tax_Share of Price'!$B$1:$AI$1,0)))</f>
        <v>0</v>
      </c>
      <c r="AI2" s="35">
        <f>'Total Fuel Prices'!AI139*(1-INDEX(Tax_share,MATCH('Total Fuel Prices'!$A$137,tax_fuel_labels,0),MATCH(AI$1,'Tax_Share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Prices'!B140*(1-INDEX(Tax_share,MATCH('Total Fuel Prices'!$A$137,tax_fuel_labels,0),MATCH(B$1,'Tax_Share of Price'!$B$1:$AI$1,0)))</f>
        <v>0</v>
      </c>
      <c r="C3" s="35">
        <f>'Total Fuel Prices'!C140*(1-INDEX(Tax_share,MATCH('Total Fuel Prices'!$A$137,tax_fuel_labels,0),MATCH(C$1,'Tax_Share of Price'!$B$1:$AI$1,0)))</f>
        <v>0</v>
      </c>
      <c r="D3" s="35">
        <f>'Total Fuel Prices'!D140*(1-INDEX(Tax_share,MATCH('Total Fuel Prices'!$A$137,tax_fuel_labels,0),MATCH(D$1,'Tax_Share of Price'!$B$1:$AI$1,0)))</f>
        <v>0</v>
      </c>
      <c r="E3" s="35">
        <f>'Total Fuel Prices'!E140*(1-INDEX(Tax_share,MATCH('Total Fuel Prices'!$A$137,tax_fuel_labels,0),MATCH(E$1,'Tax_Share of Price'!$B$1:$AI$1,0)))</f>
        <v>0</v>
      </c>
      <c r="F3" s="35">
        <f>'Total Fuel Prices'!F140*(1-INDEX(Tax_share,MATCH('Total Fuel Prices'!$A$137,tax_fuel_labels,0),MATCH(F$1,'Tax_Share of Price'!$B$1:$AI$1,0)))</f>
        <v>0</v>
      </c>
      <c r="G3" s="35">
        <f>'Total Fuel Prices'!G140*(1-INDEX(Tax_share,MATCH('Total Fuel Prices'!$A$137,tax_fuel_labels,0),MATCH(G$1,'Tax_Share of Price'!$B$1:$AI$1,0)))</f>
        <v>0</v>
      </c>
      <c r="H3" s="35">
        <f>'Total Fuel Prices'!H140*(1-INDEX(Tax_share,MATCH('Total Fuel Prices'!$A$137,tax_fuel_labels,0),MATCH(H$1,'Tax_Share of Price'!$B$1:$AI$1,0)))</f>
        <v>0</v>
      </c>
      <c r="I3" s="35">
        <f>'Total Fuel Prices'!I140*(1-INDEX(Tax_share,MATCH('Total Fuel Prices'!$A$137,tax_fuel_labels,0),MATCH(I$1,'Tax_Share of Price'!$B$1:$AI$1,0)))</f>
        <v>0</v>
      </c>
      <c r="J3" s="35">
        <f>'Total Fuel Prices'!J140*(1-INDEX(Tax_share,MATCH('Total Fuel Prices'!$A$137,tax_fuel_labels,0),MATCH(J$1,'Tax_Share of Price'!$B$1:$AI$1,0)))</f>
        <v>0</v>
      </c>
      <c r="K3" s="35">
        <f>'Total Fuel Prices'!K140*(1-INDEX(Tax_share,MATCH('Total Fuel Prices'!$A$137,tax_fuel_labels,0),MATCH(K$1,'Tax_Share of Price'!$B$1:$AI$1,0)))</f>
        <v>0</v>
      </c>
      <c r="L3" s="35">
        <f>'Total Fuel Prices'!L140*(1-INDEX(Tax_share,MATCH('Total Fuel Prices'!$A$137,tax_fuel_labels,0),MATCH(L$1,'Tax_Share of Price'!$B$1:$AI$1,0)))</f>
        <v>0</v>
      </c>
      <c r="M3" s="35">
        <f>'Total Fuel Prices'!M140*(1-INDEX(Tax_share,MATCH('Total Fuel Prices'!$A$137,tax_fuel_labels,0),MATCH(M$1,'Tax_Share of Price'!$B$1:$AI$1,0)))</f>
        <v>0</v>
      </c>
      <c r="N3" s="35">
        <f>'Total Fuel Prices'!N140*(1-INDEX(Tax_share,MATCH('Total Fuel Prices'!$A$137,tax_fuel_labels,0),MATCH(N$1,'Tax_Share of Price'!$B$1:$AI$1,0)))</f>
        <v>0</v>
      </c>
      <c r="O3" s="35">
        <f>'Total Fuel Prices'!O140*(1-INDEX(Tax_share,MATCH('Total Fuel Prices'!$A$137,tax_fuel_labels,0),MATCH(O$1,'Tax_Share of Price'!$B$1:$AI$1,0)))</f>
        <v>0</v>
      </c>
      <c r="P3" s="35">
        <f>'Total Fuel Prices'!P140*(1-INDEX(Tax_share,MATCH('Total Fuel Prices'!$A$137,tax_fuel_labels,0),MATCH(P$1,'Tax_Share of Price'!$B$1:$AI$1,0)))</f>
        <v>0</v>
      </c>
      <c r="Q3" s="35">
        <f>'Total Fuel Prices'!Q140*(1-INDEX(Tax_share,MATCH('Total Fuel Prices'!$A$137,tax_fuel_labels,0),MATCH(Q$1,'Tax_Share of Price'!$B$1:$AI$1,0)))</f>
        <v>0</v>
      </c>
      <c r="R3" s="35">
        <f>'Total Fuel Prices'!R140*(1-INDEX(Tax_share,MATCH('Total Fuel Prices'!$A$137,tax_fuel_labels,0),MATCH(R$1,'Tax_Share of Price'!$B$1:$AI$1,0)))</f>
        <v>0</v>
      </c>
      <c r="S3" s="35">
        <f>'Total Fuel Prices'!S140*(1-INDEX(Tax_share,MATCH('Total Fuel Prices'!$A$137,tax_fuel_labels,0),MATCH(S$1,'Tax_Share of Price'!$B$1:$AI$1,0)))</f>
        <v>0</v>
      </c>
      <c r="T3" s="35">
        <f>'Total Fuel Prices'!T140*(1-INDEX(Tax_share,MATCH('Total Fuel Prices'!$A$137,tax_fuel_labels,0),MATCH(T$1,'Tax_Share of Price'!$B$1:$AI$1,0)))</f>
        <v>0</v>
      </c>
      <c r="U3" s="35">
        <f>'Total Fuel Prices'!U140*(1-INDEX(Tax_share,MATCH('Total Fuel Prices'!$A$137,tax_fuel_labels,0),MATCH(U$1,'Tax_Share of Price'!$B$1:$AI$1,0)))</f>
        <v>0</v>
      </c>
      <c r="V3" s="35">
        <f>'Total Fuel Prices'!V140*(1-INDEX(Tax_share,MATCH('Total Fuel Prices'!$A$137,tax_fuel_labels,0),MATCH(V$1,'Tax_Share of Price'!$B$1:$AI$1,0)))</f>
        <v>0</v>
      </c>
      <c r="W3" s="35">
        <f>'Total Fuel Prices'!W140*(1-INDEX(Tax_share,MATCH('Total Fuel Prices'!$A$137,tax_fuel_labels,0),MATCH(W$1,'Tax_Share of Price'!$B$1:$AI$1,0)))</f>
        <v>0</v>
      </c>
      <c r="X3" s="35">
        <f>'Total Fuel Prices'!X140*(1-INDEX(Tax_share,MATCH('Total Fuel Prices'!$A$137,tax_fuel_labels,0),MATCH(X$1,'Tax_Share of Price'!$B$1:$AI$1,0)))</f>
        <v>0</v>
      </c>
      <c r="Y3" s="35">
        <f>'Total Fuel Prices'!Y140*(1-INDEX(Tax_share,MATCH('Total Fuel Prices'!$A$137,tax_fuel_labels,0),MATCH(Y$1,'Tax_Share of Price'!$B$1:$AI$1,0)))</f>
        <v>0</v>
      </c>
      <c r="Z3" s="35">
        <f>'Total Fuel Prices'!Z140*(1-INDEX(Tax_share,MATCH('Total Fuel Prices'!$A$137,tax_fuel_labels,0),MATCH(Z$1,'Tax_Share of Price'!$B$1:$AI$1,0)))</f>
        <v>0</v>
      </c>
      <c r="AA3" s="35">
        <f>'Total Fuel Prices'!AA140*(1-INDEX(Tax_share,MATCH('Total Fuel Prices'!$A$137,tax_fuel_labels,0),MATCH(AA$1,'Tax_Share of Price'!$B$1:$AI$1,0)))</f>
        <v>0</v>
      </c>
      <c r="AB3" s="35">
        <f>'Total Fuel Prices'!AB140*(1-INDEX(Tax_share,MATCH('Total Fuel Prices'!$A$137,tax_fuel_labels,0),MATCH(AB$1,'Tax_Share of Price'!$B$1:$AI$1,0)))</f>
        <v>0</v>
      </c>
      <c r="AC3" s="35">
        <f>'Total Fuel Prices'!AC140*(1-INDEX(Tax_share,MATCH('Total Fuel Prices'!$A$137,tax_fuel_labels,0),MATCH(AC$1,'Tax_Share of Price'!$B$1:$AI$1,0)))</f>
        <v>0</v>
      </c>
      <c r="AD3" s="35">
        <f>'Total Fuel Prices'!AD140*(1-INDEX(Tax_share,MATCH('Total Fuel Prices'!$A$137,tax_fuel_labels,0),MATCH(AD$1,'Tax_Share of Price'!$B$1:$AI$1,0)))</f>
        <v>0</v>
      </c>
      <c r="AE3" s="35">
        <f>'Total Fuel Prices'!AE140*(1-INDEX(Tax_share,MATCH('Total Fuel Prices'!$A$137,tax_fuel_labels,0),MATCH(AE$1,'Tax_Share of Price'!$B$1:$AI$1,0)))</f>
        <v>0</v>
      </c>
      <c r="AF3" s="35">
        <f>'Total Fuel Prices'!AF140*(1-INDEX(Tax_share,MATCH('Total Fuel Prices'!$A$137,tax_fuel_labels,0),MATCH(AF$1,'Tax_Share of Price'!$B$1:$AI$1,0)))</f>
        <v>0</v>
      </c>
      <c r="AG3" s="35">
        <f>'Total Fuel Prices'!AG140*(1-INDEX(Tax_share,MATCH('Total Fuel Prices'!$A$137,tax_fuel_labels,0),MATCH(AG$1,'Tax_Share of Price'!$B$1:$AI$1,0)))</f>
        <v>0</v>
      </c>
      <c r="AH3" s="35">
        <f>'Total Fuel Prices'!AH140*(1-INDEX(Tax_share,MATCH('Total Fuel Prices'!$A$137,tax_fuel_labels,0),MATCH(AH$1,'Tax_Share of Price'!$B$1:$AI$1,0)))</f>
        <v>0</v>
      </c>
      <c r="AI3" s="35">
        <f>'Total Fuel Prices'!AI140*(1-INDEX(Tax_share,MATCH('Total Fuel Prices'!$A$137,tax_fuel_labels,0),MATCH(AI$1,'Tax_Share of Price'!$B$1:$AI$1,0)))</f>
        <v>0</v>
      </c>
      <c r="AJ3" s="11"/>
      <c r="AK3" s="11"/>
      <c r="AL3" s="11"/>
      <c r="AM3" s="11"/>
    </row>
    <row r="4" spans="1:39" x14ac:dyDescent="0.45">
      <c r="A4" s="2" t="s">
        <v>272</v>
      </c>
      <c r="B4" s="35">
        <f>'Total Fuel Prices'!B141*(1-INDEX(Tax_share,MATCH('Total Fuel Prices'!$A$137,tax_fuel_labels,0),MATCH(B$1,'Tax_Share of Price'!$B$1:$AI$1,0)))</f>
        <v>0</v>
      </c>
      <c r="C4" s="35">
        <f>'Total Fuel Prices'!C141*(1-INDEX(Tax_share,MATCH('Total Fuel Prices'!$A$137,tax_fuel_labels,0),MATCH(C$1,'Tax_Share of Price'!$B$1:$AI$1,0)))</f>
        <v>0</v>
      </c>
      <c r="D4" s="35">
        <f>'Total Fuel Prices'!D141*(1-INDEX(Tax_share,MATCH('Total Fuel Prices'!$A$137,tax_fuel_labels,0),MATCH(D$1,'Tax_Share of Price'!$B$1:$AI$1,0)))</f>
        <v>0</v>
      </c>
      <c r="E4" s="35">
        <f>'Total Fuel Prices'!E141*(1-INDEX(Tax_share,MATCH('Total Fuel Prices'!$A$137,tax_fuel_labels,0),MATCH(E$1,'Tax_Share of Price'!$B$1:$AI$1,0)))</f>
        <v>0</v>
      </c>
      <c r="F4" s="35">
        <f>'Total Fuel Prices'!F141*(1-INDEX(Tax_share,MATCH('Total Fuel Prices'!$A$137,tax_fuel_labels,0),MATCH(F$1,'Tax_Share of Price'!$B$1:$AI$1,0)))</f>
        <v>0</v>
      </c>
      <c r="G4" s="35">
        <f>'Total Fuel Prices'!G141*(1-INDEX(Tax_share,MATCH('Total Fuel Prices'!$A$137,tax_fuel_labels,0),MATCH(G$1,'Tax_Share of Price'!$B$1:$AI$1,0)))</f>
        <v>0</v>
      </c>
      <c r="H4" s="35">
        <f>'Total Fuel Prices'!H141*(1-INDEX(Tax_share,MATCH('Total Fuel Prices'!$A$137,tax_fuel_labels,0),MATCH(H$1,'Tax_Share of Price'!$B$1:$AI$1,0)))</f>
        <v>0</v>
      </c>
      <c r="I4" s="35">
        <f>'Total Fuel Prices'!I141*(1-INDEX(Tax_share,MATCH('Total Fuel Prices'!$A$137,tax_fuel_labels,0),MATCH(I$1,'Tax_Share of Price'!$B$1:$AI$1,0)))</f>
        <v>0</v>
      </c>
      <c r="J4" s="35">
        <f>'Total Fuel Prices'!J141*(1-INDEX(Tax_share,MATCH('Total Fuel Prices'!$A$137,tax_fuel_labels,0),MATCH(J$1,'Tax_Share of Price'!$B$1:$AI$1,0)))</f>
        <v>0</v>
      </c>
      <c r="K4" s="35">
        <f>'Total Fuel Prices'!K141*(1-INDEX(Tax_share,MATCH('Total Fuel Prices'!$A$137,tax_fuel_labels,0),MATCH(K$1,'Tax_Share of Price'!$B$1:$AI$1,0)))</f>
        <v>0</v>
      </c>
      <c r="L4" s="35">
        <f>'Total Fuel Prices'!L141*(1-INDEX(Tax_share,MATCH('Total Fuel Prices'!$A$137,tax_fuel_labels,0),MATCH(L$1,'Tax_Share of Price'!$B$1:$AI$1,0)))</f>
        <v>0</v>
      </c>
      <c r="M4" s="35">
        <f>'Total Fuel Prices'!M141*(1-INDEX(Tax_share,MATCH('Total Fuel Prices'!$A$137,tax_fuel_labels,0),MATCH(M$1,'Tax_Share of Price'!$B$1:$AI$1,0)))</f>
        <v>0</v>
      </c>
      <c r="N4" s="35">
        <f>'Total Fuel Prices'!N141*(1-INDEX(Tax_share,MATCH('Total Fuel Prices'!$A$137,tax_fuel_labels,0),MATCH(N$1,'Tax_Share of Price'!$B$1:$AI$1,0)))</f>
        <v>0</v>
      </c>
      <c r="O4" s="35">
        <f>'Total Fuel Prices'!O141*(1-INDEX(Tax_share,MATCH('Total Fuel Prices'!$A$137,tax_fuel_labels,0),MATCH(O$1,'Tax_Share of Price'!$B$1:$AI$1,0)))</f>
        <v>0</v>
      </c>
      <c r="P4" s="35">
        <f>'Total Fuel Prices'!P141*(1-INDEX(Tax_share,MATCH('Total Fuel Prices'!$A$137,tax_fuel_labels,0),MATCH(P$1,'Tax_Share of Price'!$B$1:$AI$1,0)))</f>
        <v>0</v>
      </c>
      <c r="Q4" s="35">
        <f>'Total Fuel Prices'!Q141*(1-INDEX(Tax_share,MATCH('Total Fuel Prices'!$A$137,tax_fuel_labels,0),MATCH(Q$1,'Tax_Share of Price'!$B$1:$AI$1,0)))</f>
        <v>0</v>
      </c>
      <c r="R4" s="35">
        <f>'Total Fuel Prices'!R141*(1-INDEX(Tax_share,MATCH('Total Fuel Prices'!$A$137,tax_fuel_labels,0),MATCH(R$1,'Tax_Share of Price'!$B$1:$AI$1,0)))</f>
        <v>0</v>
      </c>
      <c r="S4" s="35">
        <f>'Total Fuel Prices'!S141*(1-INDEX(Tax_share,MATCH('Total Fuel Prices'!$A$137,tax_fuel_labels,0),MATCH(S$1,'Tax_Share of Price'!$B$1:$AI$1,0)))</f>
        <v>0</v>
      </c>
      <c r="T4" s="35">
        <f>'Total Fuel Prices'!T141*(1-INDEX(Tax_share,MATCH('Total Fuel Prices'!$A$137,tax_fuel_labels,0),MATCH(T$1,'Tax_Share of Price'!$B$1:$AI$1,0)))</f>
        <v>0</v>
      </c>
      <c r="U4" s="35">
        <f>'Total Fuel Prices'!U141*(1-INDEX(Tax_share,MATCH('Total Fuel Prices'!$A$137,tax_fuel_labels,0),MATCH(U$1,'Tax_Share of Price'!$B$1:$AI$1,0)))</f>
        <v>0</v>
      </c>
      <c r="V4" s="35">
        <f>'Total Fuel Prices'!V141*(1-INDEX(Tax_share,MATCH('Total Fuel Prices'!$A$137,tax_fuel_labels,0),MATCH(V$1,'Tax_Share of Price'!$B$1:$AI$1,0)))</f>
        <v>0</v>
      </c>
      <c r="W4" s="35">
        <f>'Total Fuel Prices'!W141*(1-INDEX(Tax_share,MATCH('Total Fuel Prices'!$A$137,tax_fuel_labels,0),MATCH(W$1,'Tax_Share of Price'!$B$1:$AI$1,0)))</f>
        <v>0</v>
      </c>
      <c r="X4" s="35">
        <f>'Total Fuel Prices'!X141*(1-INDEX(Tax_share,MATCH('Total Fuel Prices'!$A$137,tax_fuel_labels,0),MATCH(X$1,'Tax_Share of Price'!$B$1:$AI$1,0)))</f>
        <v>0</v>
      </c>
      <c r="Y4" s="35">
        <f>'Total Fuel Prices'!Y141*(1-INDEX(Tax_share,MATCH('Total Fuel Prices'!$A$137,tax_fuel_labels,0),MATCH(Y$1,'Tax_Share of Price'!$B$1:$AI$1,0)))</f>
        <v>0</v>
      </c>
      <c r="Z4" s="35">
        <f>'Total Fuel Prices'!Z141*(1-INDEX(Tax_share,MATCH('Total Fuel Prices'!$A$137,tax_fuel_labels,0),MATCH(Z$1,'Tax_Share of Price'!$B$1:$AI$1,0)))</f>
        <v>0</v>
      </c>
      <c r="AA4" s="35">
        <f>'Total Fuel Prices'!AA141*(1-INDEX(Tax_share,MATCH('Total Fuel Prices'!$A$137,tax_fuel_labels,0),MATCH(AA$1,'Tax_Share of Price'!$B$1:$AI$1,0)))</f>
        <v>0</v>
      </c>
      <c r="AB4" s="35">
        <f>'Total Fuel Prices'!AB141*(1-INDEX(Tax_share,MATCH('Total Fuel Prices'!$A$137,tax_fuel_labels,0),MATCH(AB$1,'Tax_Share of Price'!$B$1:$AI$1,0)))</f>
        <v>0</v>
      </c>
      <c r="AC4" s="35">
        <f>'Total Fuel Prices'!AC141*(1-INDEX(Tax_share,MATCH('Total Fuel Prices'!$A$137,tax_fuel_labels,0),MATCH(AC$1,'Tax_Share of Price'!$B$1:$AI$1,0)))</f>
        <v>0</v>
      </c>
      <c r="AD4" s="35">
        <f>'Total Fuel Prices'!AD141*(1-INDEX(Tax_share,MATCH('Total Fuel Prices'!$A$137,tax_fuel_labels,0),MATCH(AD$1,'Tax_Share of Price'!$B$1:$AI$1,0)))</f>
        <v>0</v>
      </c>
      <c r="AE4" s="35">
        <f>'Total Fuel Prices'!AE141*(1-INDEX(Tax_share,MATCH('Total Fuel Prices'!$A$137,tax_fuel_labels,0),MATCH(AE$1,'Tax_Share of Price'!$B$1:$AI$1,0)))</f>
        <v>0</v>
      </c>
      <c r="AF4" s="35">
        <f>'Total Fuel Prices'!AF141*(1-INDEX(Tax_share,MATCH('Total Fuel Prices'!$A$137,tax_fuel_labels,0),MATCH(AF$1,'Tax_Share of Price'!$B$1:$AI$1,0)))</f>
        <v>0</v>
      </c>
      <c r="AG4" s="35">
        <f>'Total Fuel Prices'!AG141*(1-INDEX(Tax_share,MATCH('Total Fuel Prices'!$A$137,tax_fuel_labels,0),MATCH(AG$1,'Tax_Share of Price'!$B$1:$AI$1,0)))</f>
        <v>0</v>
      </c>
      <c r="AH4" s="35">
        <f>'Total Fuel Prices'!AH141*(1-INDEX(Tax_share,MATCH('Total Fuel Prices'!$A$137,tax_fuel_labels,0),MATCH(AH$1,'Tax_Share of Price'!$B$1:$AI$1,0)))</f>
        <v>0</v>
      </c>
      <c r="AI4" s="35">
        <f>'Total Fuel Prices'!AI141*(1-INDEX(Tax_share,MATCH('Total Fuel Prices'!$A$137,tax_fuel_labels,0),MATCH(AI$1,'Tax_Share of Price'!$B$1:$AI$1,0)))</f>
        <v>0</v>
      </c>
      <c r="AJ4" s="9"/>
      <c r="AK4" s="9"/>
      <c r="AL4" s="9"/>
      <c r="AM4" s="9"/>
    </row>
    <row r="5" spans="1:39" x14ac:dyDescent="0.45">
      <c r="A5" s="2" t="s">
        <v>273</v>
      </c>
      <c r="B5" s="35">
        <f>'Total Fuel Prices'!B142*(1-INDEX(Tax_share,MATCH('Total Fuel Prices'!$A$137,tax_fuel_labels,0),MATCH(B$1,'Tax_Share of Price'!$B$1:$AI$1,0)))</f>
        <v>0</v>
      </c>
      <c r="C5" s="35">
        <f>'Total Fuel Prices'!C142*(1-INDEX(Tax_share,MATCH('Total Fuel Prices'!$A$137,tax_fuel_labels,0),MATCH(C$1,'Tax_Share of Price'!$B$1:$AI$1,0)))</f>
        <v>0</v>
      </c>
      <c r="D5" s="35">
        <f>'Total Fuel Prices'!D142*(1-INDEX(Tax_share,MATCH('Total Fuel Prices'!$A$137,tax_fuel_labels,0),MATCH(D$1,'Tax_Share of Price'!$B$1:$AI$1,0)))</f>
        <v>0</v>
      </c>
      <c r="E5" s="35">
        <f>'Total Fuel Prices'!E142*(1-INDEX(Tax_share,MATCH('Total Fuel Prices'!$A$137,tax_fuel_labels,0),MATCH(E$1,'Tax_Share of Price'!$B$1:$AI$1,0)))</f>
        <v>0</v>
      </c>
      <c r="F5" s="35">
        <f>'Total Fuel Prices'!F142*(1-INDEX(Tax_share,MATCH('Total Fuel Prices'!$A$137,tax_fuel_labels,0),MATCH(F$1,'Tax_Share of Price'!$B$1:$AI$1,0)))</f>
        <v>0</v>
      </c>
      <c r="G5" s="35">
        <f>'Total Fuel Prices'!G142*(1-INDEX(Tax_share,MATCH('Total Fuel Prices'!$A$137,tax_fuel_labels,0),MATCH(G$1,'Tax_Share of Price'!$B$1:$AI$1,0)))</f>
        <v>0</v>
      </c>
      <c r="H5" s="35">
        <f>'Total Fuel Prices'!H142*(1-INDEX(Tax_share,MATCH('Total Fuel Prices'!$A$137,tax_fuel_labels,0),MATCH(H$1,'Tax_Share of Price'!$B$1:$AI$1,0)))</f>
        <v>0</v>
      </c>
      <c r="I5" s="35">
        <f>'Total Fuel Prices'!I142*(1-INDEX(Tax_share,MATCH('Total Fuel Prices'!$A$137,tax_fuel_labels,0),MATCH(I$1,'Tax_Share of Price'!$B$1:$AI$1,0)))</f>
        <v>0</v>
      </c>
      <c r="J5" s="35">
        <f>'Total Fuel Prices'!J142*(1-INDEX(Tax_share,MATCH('Total Fuel Prices'!$A$137,tax_fuel_labels,0),MATCH(J$1,'Tax_Share of Price'!$B$1:$AI$1,0)))</f>
        <v>0</v>
      </c>
      <c r="K5" s="35">
        <f>'Total Fuel Prices'!K142*(1-INDEX(Tax_share,MATCH('Total Fuel Prices'!$A$137,tax_fuel_labels,0),MATCH(K$1,'Tax_Share of Price'!$B$1:$AI$1,0)))</f>
        <v>0</v>
      </c>
      <c r="L5" s="35">
        <f>'Total Fuel Prices'!L142*(1-INDEX(Tax_share,MATCH('Total Fuel Prices'!$A$137,tax_fuel_labels,0),MATCH(L$1,'Tax_Share of Price'!$B$1:$AI$1,0)))</f>
        <v>0</v>
      </c>
      <c r="M5" s="35">
        <f>'Total Fuel Prices'!M142*(1-INDEX(Tax_share,MATCH('Total Fuel Prices'!$A$137,tax_fuel_labels,0),MATCH(M$1,'Tax_Share of Price'!$B$1:$AI$1,0)))</f>
        <v>0</v>
      </c>
      <c r="N5" s="35">
        <f>'Total Fuel Prices'!N142*(1-INDEX(Tax_share,MATCH('Total Fuel Prices'!$A$137,tax_fuel_labels,0),MATCH(N$1,'Tax_Share of Price'!$B$1:$AI$1,0)))</f>
        <v>0</v>
      </c>
      <c r="O5" s="35">
        <f>'Total Fuel Prices'!O142*(1-INDEX(Tax_share,MATCH('Total Fuel Prices'!$A$137,tax_fuel_labels,0),MATCH(O$1,'Tax_Share of Price'!$B$1:$AI$1,0)))</f>
        <v>0</v>
      </c>
      <c r="P5" s="35">
        <f>'Total Fuel Prices'!P142*(1-INDEX(Tax_share,MATCH('Total Fuel Prices'!$A$137,tax_fuel_labels,0),MATCH(P$1,'Tax_Share of Price'!$B$1:$AI$1,0)))</f>
        <v>0</v>
      </c>
      <c r="Q5" s="35">
        <f>'Total Fuel Prices'!Q142*(1-INDEX(Tax_share,MATCH('Total Fuel Prices'!$A$137,tax_fuel_labels,0),MATCH(Q$1,'Tax_Share of Price'!$B$1:$AI$1,0)))</f>
        <v>0</v>
      </c>
      <c r="R5" s="35">
        <f>'Total Fuel Prices'!R142*(1-INDEX(Tax_share,MATCH('Total Fuel Prices'!$A$137,tax_fuel_labels,0),MATCH(R$1,'Tax_Share of Price'!$B$1:$AI$1,0)))</f>
        <v>0</v>
      </c>
      <c r="S5" s="35">
        <f>'Total Fuel Prices'!S142*(1-INDEX(Tax_share,MATCH('Total Fuel Prices'!$A$137,tax_fuel_labels,0),MATCH(S$1,'Tax_Share of Price'!$B$1:$AI$1,0)))</f>
        <v>0</v>
      </c>
      <c r="T5" s="35">
        <f>'Total Fuel Prices'!T142*(1-INDEX(Tax_share,MATCH('Total Fuel Prices'!$A$137,tax_fuel_labels,0),MATCH(T$1,'Tax_Share of Price'!$B$1:$AI$1,0)))</f>
        <v>0</v>
      </c>
      <c r="U5" s="35">
        <f>'Total Fuel Prices'!U142*(1-INDEX(Tax_share,MATCH('Total Fuel Prices'!$A$137,tax_fuel_labels,0),MATCH(U$1,'Tax_Share of Price'!$B$1:$AI$1,0)))</f>
        <v>0</v>
      </c>
      <c r="V5" s="35">
        <f>'Total Fuel Prices'!V142*(1-INDEX(Tax_share,MATCH('Total Fuel Prices'!$A$137,tax_fuel_labels,0),MATCH(V$1,'Tax_Share of Price'!$B$1:$AI$1,0)))</f>
        <v>0</v>
      </c>
      <c r="W5" s="35">
        <f>'Total Fuel Prices'!W142*(1-INDEX(Tax_share,MATCH('Total Fuel Prices'!$A$137,tax_fuel_labels,0),MATCH(W$1,'Tax_Share of Price'!$B$1:$AI$1,0)))</f>
        <v>0</v>
      </c>
      <c r="X5" s="35">
        <f>'Total Fuel Prices'!X142*(1-INDEX(Tax_share,MATCH('Total Fuel Prices'!$A$137,tax_fuel_labels,0),MATCH(X$1,'Tax_Share of Price'!$B$1:$AI$1,0)))</f>
        <v>0</v>
      </c>
      <c r="Y5" s="35">
        <f>'Total Fuel Prices'!Y142*(1-INDEX(Tax_share,MATCH('Total Fuel Prices'!$A$137,tax_fuel_labels,0),MATCH(Y$1,'Tax_Share of Price'!$B$1:$AI$1,0)))</f>
        <v>0</v>
      </c>
      <c r="Z5" s="35">
        <f>'Total Fuel Prices'!Z142*(1-INDEX(Tax_share,MATCH('Total Fuel Prices'!$A$137,tax_fuel_labels,0),MATCH(Z$1,'Tax_Share of Price'!$B$1:$AI$1,0)))</f>
        <v>0</v>
      </c>
      <c r="AA5" s="35">
        <f>'Total Fuel Prices'!AA142*(1-INDEX(Tax_share,MATCH('Total Fuel Prices'!$A$137,tax_fuel_labels,0),MATCH(AA$1,'Tax_Share of Price'!$B$1:$AI$1,0)))</f>
        <v>0</v>
      </c>
      <c r="AB5" s="35">
        <f>'Total Fuel Prices'!AB142*(1-INDEX(Tax_share,MATCH('Total Fuel Prices'!$A$137,tax_fuel_labels,0),MATCH(AB$1,'Tax_Share of Price'!$B$1:$AI$1,0)))</f>
        <v>0</v>
      </c>
      <c r="AC5" s="35">
        <f>'Total Fuel Prices'!AC142*(1-INDEX(Tax_share,MATCH('Total Fuel Prices'!$A$137,tax_fuel_labels,0),MATCH(AC$1,'Tax_Share of Price'!$B$1:$AI$1,0)))</f>
        <v>0</v>
      </c>
      <c r="AD5" s="35">
        <f>'Total Fuel Prices'!AD142*(1-INDEX(Tax_share,MATCH('Total Fuel Prices'!$A$137,tax_fuel_labels,0),MATCH(AD$1,'Tax_Share of Price'!$B$1:$AI$1,0)))</f>
        <v>0</v>
      </c>
      <c r="AE5" s="35">
        <f>'Total Fuel Prices'!AE142*(1-INDEX(Tax_share,MATCH('Total Fuel Prices'!$A$137,tax_fuel_labels,0),MATCH(AE$1,'Tax_Share of Price'!$B$1:$AI$1,0)))</f>
        <v>0</v>
      </c>
      <c r="AF5" s="35">
        <f>'Total Fuel Prices'!AF142*(1-INDEX(Tax_share,MATCH('Total Fuel Prices'!$A$137,tax_fuel_labels,0),MATCH(AF$1,'Tax_Share of Price'!$B$1:$AI$1,0)))</f>
        <v>0</v>
      </c>
      <c r="AG5" s="35">
        <f>'Total Fuel Prices'!AG142*(1-INDEX(Tax_share,MATCH('Total Fuel Prices'!$A$137,tax_fuel_labels,0),MATCH(AG$1,'Tax_Share of Price'!$B$1:$AI$1,0)))</f>
        <v>0</v>
      </c>
      <c r="AH5" s="35">
        <f>'Total Fuel Prices'!AH142*(1-INDEX(Tax_share,MATCH('Total Fuel Prices'!$A$137,tax_fuel_labels,0),MATCH(AH$1,'Tax_Share of Price'!$B$1:$AI$1,0)))</f>
        <v>0</v>
      </c>
      <c r="AI5" s="35">
        <f>'Total Fuel Prices'!AI142*(1-INDEX(Tax_share,MATCH('Total Fuel Prices'!$A$137,tax_fuel_labels,0),MATCH(AI$1,'Tax_Share of Price'!$B$1:$AI$1,0)))</f>
        <v>0</v>
      </c>
      <c r="AJ5" s="9"/>
      <c r="AK5" s="9"/>
      <c r="AL5" s="9"/>
      <c r="AM5" s="9"/>
    </row>
    <row r="6" spans="1:39" x14ac:dyDescent="0.45">
      <c r="A6" s="2" t="s">
        <v>274</v>
      </c>
      <c r="B6" s="35">
        <f>'Total Fuel Prices'!B143*(1-INDEX(Tax_share,MATCH('Total Fuel Prices'!$A$137,tax_fuel_labels,0),MATCH(B$1,'Tax_Share of Price'!$B$1:$AI$1,0)))</f>
        <v>0</v>
      </c>
      <c r="C6" s="35">
        <f>'Total Fuel Prices'!C143*(1-INDEX(Tax_share,MATCH('Total Fuel Prices'!$A$137,tax_fuel_labels,0),MATCH(C$1,'Tax_Share of Price'!$B$1:$AI$1,0)))</f>
        <v>0</v>
      </c>
      <c r="D6" s="35">
        <f>'Total Fuel Prices'!D143*(1-INDEX(Tax_share,MATCH('Total Fuel Prices'!$A$137,tax_fuel_labels,0),MATCH(D$1,'Tax_Share of Price'!$B$1:$AI$1,0)))</f>
        <v>0</v>
      </c>
      <c r="E6" s="35">
        <f>'Total Fuel Prices'!E143*(1-INDEX(Tax_share,MATCH('Total Fuel Prices'!$A$137,tax_fuel_labels,0),MATCH(E$1,'Tax_Share of Price'!$B$1:$AI$1,0)))</f>
        <v>0</v>
      </c>
      <c r="F6" s="35">
        <f>'Total Fuel Prices'!F143*(1-INDEX(Tax_share,MATCH('Total Fuel Prices'!$A$137,tax_fuel_labels,0),MATCH(F$1,'Tax_Share of Price'!$B$1:$AI$1,0)))</f>
        <v>0</v>
      </c>
      <c r="G6" s="35">
        <f>'Total Fuel Prices'!G143*(1-INDEX(Tax_share,MATCH('Total Fuel Prices'!$A$137,tax_fuel_labels,0),MATCH(G$1,'Tax_Share of Price'!$B$1:$AI$1,0)))</f>
        <v>0</v>
      </c>
      <c r="H6" s="35">
        <f>'Total Fuel Prices'!H143*(1-INDEX(Tax_share,MATCH('Total Fuel Prices'!$A$137,tax_fuel_labels,0),MATCH(H$1,'Tax_Share of Price'!$B$1:$AI$1,0)))</f>
        <v>0</v>
      </c>
      <c r="I6" s="35">
        <f>'Total Fuel Prices'!I143*(1-INDEX(Tax_share,MATCH('Total Fuel Prices'!$A$137,tax_fuel_labels,0),MATCH(I$1,'Tax_Share of Price'!$B$1:$AI$1,0)))</f>
        <v>0</v>
      </c>
      <c r="J6" s="35">
        <f>'Total Fuel Prices'!J143*(1-INDEX(Tax_share,MATCH('Total Fuel Prices'!$A$137,tax_fuel_labels,0),MATCH(J$1,'Tax_Share of Price'!$B$1:$AI$1,0)))</f>
        <v>0</v>
      </c>
      <c r="K6" s="35">
        <f>'Total Fuel Prices'!K143*(1-INDEX(Tax_share,MATCH('Total Fuel Prices'!$A$137,tax_fuel_labels,0),MATCH(K$1,'Tax_Share of Price'!$B$1:$AI$1,0)))</f>
        <v>0</v>
      </c>
      <c r="L6" s="35">
        <f>'Total Fuel Prices'!L143*(1-INDEX(Tax_share,MATCH('Total Fuel Prices'!$A$137,tax_fuel_labels,0),MATCH(L$1,'Tax_Share of Price'!$B$1:$AI$1,0)))</f>
        <v>0</v>
      </c>
      <c r="M6" s="35">
        <f>'Total Fuel Prices'!M143*(1-INDEX(Tax_share,MATCH('Total Fuel Prices'!$A$137,tax_fuel_labels,0),MATCH(M$1,'Tax_Share of Price'!$B$1:$AI$1,0)))</f>
        <v>0</v>
      </c>
      <c r="N6" s="35">
        <f>'Total Fuel Prices'!N143*(1-INDEX(Tax_share,MATCH('Total Fuel Prices'!$A$137,tax_fuel_labels,0),MATCH(N$1,'Tax_Share of Price'!$B$1:$AI$1,0)))</f>
        <v>0</v>
      </c>
      <c r="O6" s="35">
        <f>'Total Fuel Prices'!O143*(1-INDEX(Tax_share,MATCH('Total Fuel Prices'!$A$137,tax_fuel_labels,0),MATCH(O$1,'Tax_Share of Price'!$B$1:$AI$1,0)))</f>
        <v>0</v>
      </c>
      <c r="P6" s="35">
        <f>'Total Fuel Prices'!P143*(1-INDEX(Tax_share,MATCH('Total Fuel Prices'!$A$137,tax_fuel_labels,0),MATCH(P$1,'Tax_Share of Price'!$B$1:$AI$1,0)))</f>
        <v>0</v>
      </c>
      <c r="Q6" s="35">
        <f>'Total Fuel Prices'!Q143*(1-INDEX(Tax_share,MATCH('Total Fuel Prices'!$A$137,tax_fuel_labels,0),MATCH(Q$1,'Tax_Share of Price'!$B$1:$AI$1,0)))</f>
        <v>0</v>
      </c>
      <c r="R6" s="35">
        <f>'Total Fuel Prices'!R143*(1-INDEX(Tax_share,MATCH('Total Fuel Prices'!$A$137,tax_fuel_labels,0),MATCH(R$1,'Tax_Share of Price'!$B$1:$AI$1,0)))</f>
        <v>0</v>
      </c>
      <c r="S6" s="35">
        <f>'Total Fuel Prices'!S143*(1-INDEX(Tax_share,MATCH('Total Fuel Prices'!$A$137,tax_fuel_labels,0),MATCH(S$1,'Tax_Share of Price'!$B$1:$AI$1,0)))</f>
        <v>0</v>
      </c>
      <c r="T6" s="35">
        <f>'Total Fuel Prices'!T143*(1-INDEX(Tax_share,MATCH('Total Fuel Prices'!$A$137,tax_fuel_labels,0),MATCH(T$1,'Tax_Share of Price'!$B$1:$AI$1,0)))</f>
        <v>0</v>
      </c>
      <c r="U6" s="35">
        <f>'Total Fuel Prices'!U143*(1-INDEX(Tax_share,MATCH('Total Fuel Prices'!$A$137,tax_fuel_labels,0),MATCH(U$1,'Tax_Share of Price'!$B$1:$AI$1,0)))</f>
        <v>0</v>
      </c>
      <c r="V6" s="35">
        <f>'Total Fuel Prices'!V143*(1-INDEX(Tax_share,MATCH('Total Fuel Prices'!$A$137,tax_fuel_labels,0),MATCH(V$1,'Tax_Share of Price'!$B$1:$AI$1,0)))</f>
        <v>0</v>
      </c>
      <c r="W6" s="35">
        <f>'Total Fuel Prices'!W143*(1-INDEX(Tax_share,MATCH('Total Fuel Prices'!$A$137,tax_fuel_labels,0),MATCH(W$1,'Tax_Share of Price'!$B$1:$AI$1,0)))</f>
        <v>0</v>
      </c>
      <c r="X6" s="35">
        <f>'Total Fuel Prices'!X143*(1-INDEX(Tax_share,MATCH('Total Fuel Prices'!$A$137,tax_fuel_labels,0),MATCH(X$1,'Tax_Share of Price'!$B$1:$AI$1,0)))</f>
        <v>0</v>
      </c>
      <c r="Y6" s="35">
        <f>'Total Fuel Prices'!Y143*(1-INDEX(Tax_share,MATCH('Total Fuel Prices'!$A$137,tax_fuel_labels,0),MATCH(Y$1,'Tax_Share of Price'!$B$1:$AI$1,0)))</f>
        <v>0</v>
      </c>
      <c r="Z6" s="35">
        <f>'Total Fuel Prices'!Z143*(1-INDEX(Tax_share,MATCH('Total Fuel Prices'!$A$137,tax_fuel_labels,0),MATCH(Z$1,'Tax_Share of Price'!$B$1:$AI$1,0)))</f>
        <v>0</v>
      </c>
      <c r="AA6" s="35">
        <f>'Total Fuel Prices'!AA143*(1-INDEX(Tax_share,MATCH('Total Fuel Prices'!$A$137,tax_fuel_labels,0),MATCH(AA$1,'Tax_Share of Price'!$B$1:$AI$1,0)))</f>
        <v>0</v>
      </c>
      <c r="AB6" s="35">
        <f>'Total Fuel Prices'!AB143*(1-INDEX(Tax_share,MATCH('Total Fuel Prices'!$A$137,tax_fuel_labels,0),MATCH(AB$1,'Tax_Share of Price'!$B$1:$AI$1,0)))</f>
        <v>0</v>
      </c>
      <c r="AC6" s="35">
        <f>'Total Fuel Prices'!AC143*(1-INDEX(Tax_share,MATCH('Total Fuel Prices'!$A$137,tax_fuel_labels,0),MATCH(AC$1,'Tax_Share of Price'!$B$1:$AI$1,0)))</f>
        <v>0</v>
      </c>
      <c r="AD6" s="35">
        <f>'Total Fuel Prices'!AD143*(1-INDEX(Tax_share,MATCH('Total Fuel Prices'!$A$137,tax_fuel_labels,0),MATCH(AD$1,'Tax_Share of Price'!$B$1:$AI$1,0)))</f>
        <v>0</v>
      </c>
      <c r="AE6" s="35">
        <f>'Total Fuel Prices'!AE143*(1-INDEX(Tax_share,MATCH('Total Fuel Prices'!$A$137,tax_fuel_labels,0),MATCH(AE$1,'Tax_Share of Price'!$B$1:$AI$1,0)))</f>
        <v>0</v>
      </c>
      <c r="AF6" s="35">
        <f>'Total Fuel Prices'!AF143*(1-INDEX(Tax_share,MATCH('Total Fuel Prices'!$A$137,tax_fuel_labels,0),MATCH(AF$1,'Tax_Share of Price'!$B$1:$AI$1,0)))</f>
        <v>0</v>
      </c>
      <c r="AG6" s="35">
        <f>'Total Fuel Prices'!AG143*(1-INDEX(Tax_share,MATCH('Total Fuel Prices'!$A$137,tax_fuel_labels,0),MATCH(AG$1,'Tax_Share of Price'!$B$1:$AI$1,0)))</f>
        <v>0</v>
      </c>
      <c r="AH6" s="35">
        <f>'Total Fuel Prices'!AH143*(1-INDEX(Tax_share,MATCH('Total Fuel Prices'!$A$137,tax_fuel_labels,0),MATCH(AH$1,'Tax_Share of Price'!$B$1:$AI$1,0)))</f>
        <v>0</v>
      </c>
      <c r="AI6" s="35">
        <f>'Total Fuel Prices'!AI143*(1-INDEX(Tax_share,MATCH('Total Fuel Prices'!$A$137,tax_fuel_labels,0),MATCH(AI$1,'Tax_Share of Price'!$B$1:$AI$1,0)))</f>
        <v>0</v>
      </c>
      <c r="AJ6" s="9"/>
      <c r="AK6" s="9"/>
      <c r="AL6" s="11"/>
      <c r="AM6" s="11"/>
    </row>
    <row r="7" spans="1:39" x14ac:dyDescent="0.45">
      <c r="A7" s="2" t="s">
        <v>275</v>
      </c>
      <c r="B7" s="35">
        <f>'Total Fuel Prices'!B144*(1-INDEX(Tax_share,MATCH('Total Fuel Prices'!$A$137,tax_fuel_labels,0),MATCH(B$1,'Tax_Share of Price'!$B$1:$AI$1,0)))</f>
        <v>0</v>
      </c>
      <c r="C7" s="35">
        <f>'Total Fuel Prices'!C144*(1-INDEX(Tax_share,MATCH('Total Fuel Prices'!$A$137,tax_fuel_labels,0),MATCH(C$1,'Tax_Share of Price'!$B$1:$AI$1,0)))</f>
        <v>0</v>
      </c>
      <c r="D7" s="35">
        <f>'Total Fuel Prices'!D144*(1-INDEX(Tax_share,MATCH('Total Fuel Prices'!$A$137,tax_fuel_labels,0),MATCH(D$1,'Tax_Share of Price'!$B$1:$AI$1,0)))</f>
        <v>0</v>
      </c>
      <c r="E7" s="35">
        <f>'Total Fuel Prices'!E144*(1-INDEX(Tax_share,MATCH('Total Fuel Prices'!$A$137,tax_fuel_labels,0),MATCH(E$1,'Tax_Share of Price'!$B$1:$AI$1,0)))</f>
        <v>0</v>
      </c>
      <c r="F7" s="35">
        <f>'Total Fuel Prices'!F144*(1-INDEX(Tax_share,MATCH('Total Fuel Prices'!$A$137,tax_fuel_labels,0),MATCH(F$1,'Tax_Share of Price'!$B$1:$AI$1,0)))</f>
        <v>0</v>
      </c>
      <c r="G7" s="35">
        <f>'Total Fuel Prices'!G144*(1-INDEX(Tax_share,MATCH('Total Fuel Prices'!$A$137,tax_fuel_labels,0),MATCH(G$1,'Tax_Share of Price'!$B$1:$AI$1,0)))</f>
        <v>0</v>
      </c>
      <c r="H7" s="35">
        <f>'Total Fuel Prices'!H144*(1-INDEX(Tax_share,MATCH('Total Fuel Prices'!$A$137,tax_fuel_labels,0),MATCH(H$1,'Tax_Share of Price'!$B$1:$AI$1,0)))</f>
        <v>0</v>
      </c>
      <c r="I7" s="35">
        <f>'Total Fuel Prices'!I144*(1-INDEX(Tax_share,MATCH('Total Fuel Prices'!$A$137,tax_fuel_labels,0),MATCH(I$1,'Tax_Share of Price'!$B$1:$AI$1,0)))</f>
        <v>0</v>
      </c>
      <c r="J7" s="35">
        <f>'Total Fuel Prices'!J144*(1-INDEX(Tax_share,MATCH('Total Fuel Prices'!$A$137,tax_fuel_labels,0),MATCH(J$1,'Tax_Share of Price'!$B$1:$AI$1,0)))</f>
        <v>0</v>
      </c>
      <c r="K7" s="35">
        <f>'Total Fuel Prices'!K144*(1-INDEX(Tax_share,MATCH('Total Fuel Prices'!$A$137,tax_fuel_labels,0),MATCH(K$1,'Tax_Share of Price'!$B$1:$AI$1,0)))</f>
        <v>0</v>
      </c>
      <c r="L7" s="35">
        <f>'Total Fuel Prices'!L144*(1-INDEX(Tax_share,MATCH('Total Fuel Prices'!$A$137,tax_fuel_labels,0),MATCH(L$1,'Tax_Share of Price'!$B$1:$AI$1,0)))</f>
        <v>0</v>
      </c>
      <c r="M7" s="35">
        <f>'Total Fuel Prices'!M144*(1-INDEX(Tax_share,MATCH('Total Fuel Prices'!$A$137,tax_fuel_labels,0),MATCH(M$1,'Tax_Share of Price'!$B$1:$AI$1,0)))</f>
        <v>0</v>
      </c>
      <c r="N7" s="35">
        <f>'Total Fuel Prices'!N144*(1-INDEX(Tax_share,MATCH('Total Fuel Prices'!$A$137,tax_fuel_labels,0),MATCH(N$1,'Tax_Share of Price'!$B$1:$AI$1,0)))</f>
        <v>0</v>
      </c>
      <c r="O7" s="35">
        <f>'Total Fuel Prices'!O144*(1-INDEX(Tax_share,MATCH('Total Fuel Prices'!$A$137,tax_fuel_labels,0),MATCH(O$1,'Tax_Share of Price'!$B$1:$AI$1,0)))</f>
        <v>0</v>
      </c>
      <c r="P7" s="35">
        <f>'Total Fuel Prices'!P144*(1-INDEX(Tax_share,MATCH('Total Fuel Prices'!$A$137,tax_fuel_labels,0),MATCH(P$1,'Tax_Share of Price'!$B$1:$AI$1,0)))</f>
        <v>0</v>
      </c>
      <c r="Q7" s="35">
        <f>'Total Fuel Prices'!Q144*(1-INDEX(Tax_share,MATCH('Total Fuel Prices'!$A$137,tax_fuel_labels,0),MATCH(Q$1,'Tax_Share of Price'!$B$1:$AI$1,0)))</f>
        <v>0</v>
      </c>
      <c r="R7" s="35">
        <f>'Total Fuel Prices'!R144*(1-INDEX(Tax_share,MATCH('Total Fuel Prices'!$A$137,tax_fuel_labels,0),MATCH(R$1,'Tax_Share of Price'!$B$1:$AI$1,0)))</f>
        <v>0</v>
      </c>
      <c r="S7" s="35">
        <f>'Total Fuel Prices'!S144*(1-INDEX(Tax_share,MATCH('Total Fuel Prices'!$A$137,tax_fuel_labels,0),MATCH(S$1,'Tax_Share of Price'!$B$1:$AI$1,0)))</f>
        <v>0</v>
      </c>
      <c r="T7" s="35">
        <f>'Total Fuel Prices'!T144*(1-INDEX(Tax_share,MATCH('Total Fuel Prices'!$A$137,tax_fuel_labels,0),MATCH(T$1,'Tax_Share of Price'!$B$1:$AI$1,0)))</f>
        <v>0</v>
      </c>
      <c r="U7" s="35">
        <f>'Total Fuel Prices'!U144*(1-INDEX(Tax_share,MATCH('Total Fuel Prices'!$A$137,tax_fuel_labels,0),MATCH(U$1,'Tax_Share of Price'!$B$1:$AI$1,0)))</f>
        <v>0</v>
      </c>
      <c r="V7" s="35">
        <f>'Total Fuel Prices'!V144*(1-INDEX(Tax_share,MATCH('Total Fuel Prices'!$A$137,tax_fuel_labels,0),MATCH(V$1,'Tax_Share of Price'!$B$1:$AI$1,0)))</f>
        <v>0</v>
      </c>
      <c r="W7" s="35">
        <f>'Total Fuel Prices'!W144*(1-INDEX(Tax_share,MATCH('Total Fuel Prices'!$A$137,tax_fuel_labels,0),MATCH(W$1,'Tax_Share of Price'!$B$1:$AI$1,0)))</f>
        <v>0</v>
      </c>
      <c r="X7" s="35">
        <f>'Total Fuel Prices'!X144*(1-INDEX(Tax_share,MATCH('Total Fuel Prices'!$A$137,tax_fuel_labels,0),MATCH(X$1,'Tax_Share of Price'!$B$1:$AI$1,0)))</f>
        <v>0</v>
      </c>
      <c r="Y7" s="35">
        <f>'Total Fuel Prices'!Y144*(1-INDEX(Tax_share,MATCH('Total Fuel Prices'!$A$137,tax_fuel_labels,0),MATCH(Y$1,'Tax_Share of Price'!$B$1:$AI$1,0)))</f>
        <v>0</v>
      </c>
      <c r="Z7" s="35">
        <f>'Total Fuel Prices'!Z144*(1-INDEX(Tax_share,MATCH('Total Fuel Prices'!$A$137,tax_fuel_labels,0),MATCH(Z$1,'Tax_Share of Price'!$B$1:$AI$1,0)))</f>
        <v>0</v>
      </c>
      <c r="AA7" s="35">
        <f>'Total Fuel Prices'!AA144*(1-INDEX(Tax_share,MATCH('Total Fuel Prices'!$A$137,tax_fuel_labels,0),MATCH(AA$1,'Tax_Share of Price'!$B$1:$AI$1,0)))</f>
        <v>0</v>
      </c>
      <c r="AB7" s="35">
        <f>'Total Fuel Prices'!AB144*(1-INDEX(Tax_share,MATCH('Total Fuel Prices'!$A$137,tax_fuel_labels,0),MATCH(AB$1,'Tax_Share of Price'!$B$1:$AI$1,0)))</f>
        <v>0</v>
      </c>
      <c r="AC7" s="35">
        <f>'Total Fuel Prices'!AC144*(1-INDEX(Tax_share,MATCH('Total Fuel Prices'!$A$137,tax_fuel_labels,0),MATCH(AC$1,'Tax_Share of Price'!$B$1:$AI$1,0)))</f>
        <v>0</v>
      </c>
      <c r="AD7" s="35">
        <f>'Total Fuel Prices'!AD144*(1-INDEX(Tax_share,MATCH('Total Fuel Prices'!$A$137,tax_fuel_labels,0),MATCH(AD$1,'Tax_Share of Price'!$B$1:$AI$1,0)))</f>
        <v>0</v>
      </c>
      <c r="AE7" s="35">
        <f>'Total Fuel Prices'!AE144*(1-INDEX(Tax_share,MATCH('Total Fuel Prices'!$A$137,tax_fuel_labels,0),MATCH(AE$1,'Tax_Share of Price'!$B$1:$AI$1,0)))</f>
        <v>0</v>
      </c>
      <c r="AF7" s="35">
        <f>'Total Fuel Prices'!AF144*(1-INDEX(Tax_share,MATCH('Total Fuel Prices'!$A$137,tax_fuel_labels,0),MATCH(AF$1,'Tax_Share of Price'!$B$1:$AI$1,0)))</f>
        <v>0</v>
      </c>
      <c r="AG7" s="35">
        <f>'Total Fuel Prices'!AG144*(1-INDEX(Tax_share,MATCH('Total Fuel Prices'!$A$137,tax_fuel_labels,0),MATCH(AG$1,'Tax_Share of Price'!$B$1:$AI$1,0)))</f>
        <v>0</v>
      </c>
      <c r="AH7" s="35">
        <f>'Total Fuel Prices'!AH144*(1-INDEX(Tax_share,MATCH('Total Fuel Prices'!$A$137,tax_fuel_labels,0),MATCH(AH$1,'Tax_Share of Price'!$B$1:$AI$1,0)))</f>
        <v>0</v>
      </c>
      <c r="AI7" s="35">
        <f>'Total Fuel Prices'!AI144*(1-INDEX(Tax_share,MATCH('Total Fuel Prices'!$A$137,tax_fuel_labels,0),MATCH(AI$1,'Tax_Share of Price'!$B$1:$AI$1,0)))</f>
        <v>0</v>
      </c>
      <c r="AJ7" s="11"/>
      <c r="AK7" s="11"/>
      <c r="AL7" s="11"/>
      <c r="AM7" s="11"/>
    </row>
    <row r="8" spans="1:39" x14ac:dyDescent="0.45">
      <c r="A8" s="2" t="s">
        <v>276</v>
      </c>
      <c r="B8" s="35">
        <f>'Total Fuel Prices'!B145*(1-INDEX(Tax_share,MATCH('Total Fuel Prices'!$A$137,tax_fuel_labels,0),MATCH(B$1,'Tax_Share of Price'!$B$1:$AI$1,0)))</f>
        <v>0</v>
      </c>
      <c r="C8" s="35">
        <f>'Total Fuel Prices'!C145*(1-INDEX(Tax_share,MATCH('Total Fuel Prices'!$A$137,tax_fuel_labels,0),MATCH(C$1,'Tax_Share of Price'!$B$1:$AI$1,0)))</f>
        <v>0</v>
      </c>
      <c r="D8" s="35">
        <f>'Total Fuel Prices'!D145*(1-INDEX(Tax_share,MATCH('Total Fuel Prices'!$A$137,tax_fuel_labels,0),MATCH(D$1,'Tax_Share of Price'!$B$1:$AI$1,0)))</f>
        <v>0</v>
      </c>
      <c r="E8" s="35">
        <f>'Total Fuel Prices'!E145*(1-INDEX(Tax_share,MATCH('Total Fuel Prices'!$A$137,tax_fuel_labels,0),MATCH(E$1,'Tax_Share of Price'!$B$1:$AI$1,0)))</f>
        <v>0</v>
      </c>
      <c r="F8" s="35">
        <f>'Total Fuel Prices'!F145*(1-INDEX(Tax_share,MATCH('Total Fuel Prices'!$A$137,tax_fuel_labels,0),MATCH(F$1,'Tax_Share of Price'!$B$1:$AI$1,0)))</f>
        <v>0</v>
      </c>
      <c r="G8" s="35">
        <f>'Total Fuel Prices'!G145*(1-INDEX(Tax_share,MATCH('Total Fuel Prices'!$A$137,tax_fuel_labels,0),MATCH(G$1,'Tax_Share of Price'!$B$1:$AI$1,0)))</f>
        <v>0</v>
      </c>
      <c r="H8" s="35">
        <f>'Total Fuel Prices'!H145*(1-INDEX(Tax_share,MATCH('Total Fuel Prices'!$A$137,tax_fuel_labels,0),MATCH(H$1,'Tax_Share of Price'!$B$1:$AI$1,0)))</f>
        <v>0</v>
      </c>
      <c r="I8" s="35">
        <f>'Total Fuel Prices'!I145*(1-INDEX(Tax_share,MATCH('Total Fuel Prices'!$A$137,tax_fuel_labels,0),MATCH(I$1,'Tax_Share of Price'!$B$1:$AI$1,0)))</f>
        <v>0</v>
      </c>
      <c r="J8" s="35">
        <f>'Total Fuel Prices'!J145*(1-INDEX(Tax_share,MATCH('Total Fuel Prices'!$A$137,tax_fuel_labels,0),MATCH(J$1,'Tax_Share of Price'!$B$1:$AI$1,0)))</f>
        <v>0</v>
      </c>
      <c r="K8" s="35">
        <f>'Total Fuel Prices'!K145*(1-INDEX(Tax_share,MATCH('Total Fuel Prices'!$A$137,tax_fuel_labels,0),MATCH(K$1,'Tax_Share of Price'!$B$1:$AI$1,0)))</f>
        <v>0</v>
      </c>
      <c r="L8" s="35">
        <f>'Total Fuel Prices'!L145*(1-INDEX(Tax_share,MATCH('Total Fuel Prices'!$A$137,tax_fuel_labels,0),MATCH(L$1,'Tax_Share of Price'!$B$1:$AI$1,0)))</f>
        <v>0</v>
      </c>
      <c r="M8" s="35">
        <f>'Total Fuel Prices'!M145*(1-INDEX(Tax_share,MATCH('Total Fuel Prices'!$A$137,tax_fuel_labels,0),MATCH(M$1,'Tax_Share of Price'!$B$1:$AI$1,0)))</f>
        <v>0</v>
      </c>
      <c r="N8" s="35">
        <f>'Total Fuel Prices'!N145*(1-INDEX(Tax_share,MATCH('Total Fuel Prices'!$A$137,tax_fuel_labels,0),MATCH(N$1,'Tax_Share of Price'!$B$1:$AI$1,0)))</f>
        <v>0</v>
      </c>
      <c r="O8" s="35">
        <f>'Total Fuel Prices'!O145*(1-INDEX(Tax_share,MATCH('Total Fuel Prices'!$A$137,tax_fuel_labels,0),MATCH(O$1,'Tax_Share of Price'!$B$1:$AI$1,0)))</f>
        <v>0</v>
      </c>
      <c r="P8" s="35">
        <f>'Total Fuel Prices'!P145*(1-INDEX(Tax_share,MATCH('Total Fuel Prices'!$A$137,tax_fuel_labels,0),MATCH(P$1,'Tax_Share of Price'!$B$1:$AI$1,0)))</f>
        <v>0</v>
      </c>
      <c r="Q8" s="35">
        <f>'Total Fuel Prices'!Q145*(1-INDEX(Tax_share,MATCH('Total Fuel Prices'!$A$137,tax_fuel_labels,0),MATCH(Q$1,'Tax_Share of Price'!$B$1:$AI$1,0)))</f>
        <v>0</v>
      </c>
      <c r="R8" s="35">
        <f>'Total Fuel Prices'!R145*(1-INDEX(Tax_share,MATCH('Total Fuel Prices'!$A$137,tax_fuel_labels,0),MATCH(R$1,'Tax_Share of Price'!$B$1:$AI$1,0)))</f>
        <v>0</v>
      </c>
      <c r="S8" s="35">
        <f>'Total Fuel Prices'!S145*(1-INDEX(Tax_share,MATCH('Total Fuel Prices'!$A$137,tax_fuel_labels,0),MATCH(S$1,'Tax_Share of Price'!$B$1:$AI$1,0)))</f>
        <v>0</v>
      </c>
      <c r="T8" s="35">
        <f>'Total Fuel Prices'!T145*(1-INDEX(Tax_share,MATCH('Total Fuel Prices'!$A$137,tax_fuel_labels,0),MATCH(T$1,'Tax_Share of Price'!$B$1:$AI$1,0)))</f>
        <v>0</v>
      </c>
      <c r="U8" s="35">
        <f>'Total Fuel Prices'!U145*(1-INDEX(Tax_share,MATCH('Total Fuel Prices'!$A$137,tax_fuel_labels,0),MATCH(U$1,'Tax_Share of Price'!$B$1:$AI$1,0)))</f>
        <v>0</v>
      </c>
      <c r="V8" s="35">
        <f>'Total Fuel Prices'!V145*(1-INDEX(Tax_share,MATCH('Total Fuel Prices'!$A$137,tax_fuel_labels,0),MATCH(V$1,'Tax_Share of Price'!$B$1:$AI$1,0)))</f>
        <v>0</v>
      </c>
      <c r="W8" s="35">
        <f>'Total Fuel Prices'!W145*(1-INDEX(Tax_share,MATCH('Total Fuel Prices'!$A$137,tax_fuel_labels,0),MATCH(W$1,'Tax_Share of Price'!$B$1:$AI$1,0)))</f>
        <v>0</v>
      </c>
      <c r="X8" s="35">
        <f>'Total Fuel Prices'!X145*(1-INDEX(Tax_share,MATCH('Total Fuel Prices'!$A$137,tax_fuel_labels,0),MATCH(X$1,'Tax_Share of Price'!$B$1:$AI$1,0)))</f>
        <v>0</v>
      </c>
      <c r="Y8" s="35">
        <f>'Total Fuel Prices'!Y145*(1-INDEX(Tax_share,MATCH('Total Fuel Prices'!$A$137,tax_fuel_labels,0),MATCH(Y$1,'Tax_Share of Price'!$B$1:$AI$1,0)))</f>
        <v>0</v>
      </c>
      <c r="Z8" s="35">
        <f>'Total Fuel Prices'!Z145*(1-INDEX(Tax_share,MATCH('Total Fuel Prices'!$A$137,tax_fuel_labels,0),MATCH(Z$1,'Tax_Share of Price'!$B$1:$AI$1,0)))</f>
        <v>0</v>
      </c>
      <c r="AA8" s="35">
        <f>'Total Fuel Prices'!AA145*(1-INDEX(Tax_share,MATCH('Total Fuel Prices'!$A$137,tax_fuel_labels,0),MATCH(AA$1,'Tax_Share of Price'!$B$1:$AI$1,0)))</f>
        <v>0</v>
      </c>
      <c r="AB8" s="35">
        <f>'Total Fuel Prices'!AB145*(1-INDEX(Tax_share,MATCH('Total Fuel Prices'!$A$137,tax_fuel_labels,0),MATCH(AB$1,'Tax_Share of Price'!$B$1:$AI$1,0)))</f>
        <v>0</v>
      </c>
      <c r="AC8" s="35">
        <f>'Total Fuel Prices'!AC145*(1-INDEX(Tax_share,MATCH('Total Fuel Prices'!$A$137,tax_fuel_labels,0),MATCH(AC$1,'Tax_Share of Price'!$B$1:$AI$1,0)))</f>
        <v>0</v>
      </c>
      <c r="AD8" s="35">
        <f>'Total Fuel Prices'!AD145*(1-INDEX(Tax_share,MATCH('Total Fuel Prices'!$A$137,tax_fuel_labels,0),MATCH(AD$1,'Tax_Share of Price'!$B$1:$AI$1,0)))</f>
        <v>0</v>
      </c>
      <c r="AE8" s="35">
        <f>'Total Fuel Prices'!AE145*(1-INDEX(Tax_share,MATCH('Total Fuel Prices'!$A$137,tax_fuel_labels,0),MATCH(AE$1,'Tax_Share of Price'!$B$1:$AI$1,0)))</f>
        <v>0</v>
      </c>
      <c r="AF8" s="35">
        <f>'Total Fuel Prices'!AF145*(1-INDEX(Tax_share,MATCH('Total Fuel Prices'!$A$137,tax_fuel_labels,0),MATCH(AF$1,'Tax_Share of Price'!$B$1:$AI$1,0)))</f>
        <v>0</v>
      </c>
      <c r="AG8" s="35">
        <f>'Total Fuel Prices'!AG145*(1-INDEX(Tax_share,MATCH('Total Fuel Prices'!$A$137,tax_fuel_labels,0),MATCH(AG$1,'Tax_Share of Price'!$B$1:$AI$1,0)))</f>
        <v>0</v>
      </c>
      <c r="AH8" s="35">
        <f>'Total Fuel Prices'!AH145*(1-INDEX(Tax_share,MATCH('Total Fuel Prices'!$A$137,tax_fuel_labels,0),MATCH(AH$1,'Tax_Share of Price'!$B$1:$AI$1,0)))</f>
        <v>0</v>
      </c>
      <c r="AI8" s="35">
        <f>'Total Fuel Prices'!AI145*(1-INDEX(Tax_share,MATCH('Total Fuel Prices'!$A$137,tax_fuel_labels,0),MATCH(AI$1,'Tax_Share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Prices'!B146*(1-INDEX(Tax_share,MATCH('Total Fuel Prices'!$A$137,tax_fuel_labels,0),MATCH(B$1,'Tax_Share of Price'!$B$1:$AI$1,0)))</f>
        <v>0</v>
      </c>
      <c r="C9" s="35">
        <f>'Total Fuel Prices'!C146*(1-INDEX(Tax_share,MATCH('Total Fuel Prices'!$A$137,tax_fuel_labels,0),MATCH(C$1,'Tax_Share of Price'!$B$1:$AI$1,0)))</f>
        <v>0</v>
      </c>
      <c r="D9" s="35">
        <f>'Total Fuel Prices'!D146*(1-INDEX(Tax_share,MATCH('Total Fuel Prices'!$A$137,tax_fuel_labels,0),MATCH(D$1,'Tax_Share of Price'!$B$1:$AI$1,0)))</f>
        <v>0</v>
      </c>
      <c r="E9" s="35">
        <f>'Total Fuel Prices'!E146*(1-INDEX(Tax_share,MATCH('Total Fuel Prices'!$A$137,tax_fuel_labels,0),MATCH(E$1,'Tax_Share of Price'!$B$1:$AI$1,0)))</f>
        <v>0</v>
      </c>
      <c r="F9" s="35">
        <f>'Total Fuel Prices'!F146*(1-INDEX(Tax_share,MATCH('Total Fuel Prices'!$A$137,tax_fuel_labels,0),MATCH(F$1,'Tax_Share of Price'!$B$1:$AI$1,0)))</f>
        <v>0</v>
      </c>
      <c r="G9" s="35">
        <f>'Total Fuel Prices'!G146*(1-INDEX(Tax_share,MATCH('Total Fuel Prices'!$A$137,tax_fuel_labels,0),MATCH(G$1,'Tax_Share of Price'!$B$1:$AI$1,0)))</f>
        <v>0</v>
      </c>
      <c r="H9" s="35">
        <f>'Total Fuel Prices'!H146*(1-INDEX(Tax_share,MATCH('Total Fuel Prices'!$A$137,tax_fuel_labels,0),MATCH(H$1,'Tax_Share of Price'!$B$1:$AI$1,0)))</f>
        <v>0</v>
      </c>
      <c r="I9" s="35">
        <f>'Total Fuel Prices'!I146*(1-INDEX(Tax_share,MATCH('Total Fuel Prices'!$A$137,tax_fuel_labels,0),MATCH(I$1,'Tax_Share of Price'!$B$1:$AI$1,0)))</f>
        <v>0</v>
      </c>
      <c r="J9" s="35">
        <f>'Total Fuel Prices'!J146*(1-INDEX(Tax_share,MATCH('Total Fuel Prices'!$A$137,tax_fuel_labels,0),MATCH(J$1,'Tax_Share of Price'!$B$1:$AI$1,0)))</f>
        <v>0</v>
      </c>
      <c r="K9" s="35">
        <f>'Total Fuel Prices'!K146*(1-INDEX(Tax_share,MATCH('Total Fuel Prices'!$A$137,tax_fuel_labels,0),MATCH(K$1,'Tax_Share of Price'!$B$1:$AI$1,0)))</f>
        <v>0</v>
      </c>
      <c r="L9" s="35">
        <f>'Total Fuel Prices'!L146*(1-INDEX(Tax_share,MATCH('Total Fuel Prices'!$A$137,tax_fuel_labels,0),MATCH(L$1,'Tax_Share of Price'!$B$1:$AI$1,0)))</f>
        <v>0</v>
      </c>
      <c r="M9" s="35">
        <f>'Total Fuel Prices'!M146*(1-INDEX(Tax_share,MATCH('Total Fuel Prices'!$A$137,tax_fuel_labels,0),MATCH(M$1,'Tax_Share of Price'!$B$1:$AI$1,0)))</f>
        <v>0</v>
      </c>
      <c r="N9" s="35">
        <f>'Total Fuel Prices'!N146*(1-INDEX(Tax_share,MATCH('Total Fuel Prices'!$A$137,tax_fuel_labels,0),MATCH(N$1,'Tax_Share of Price'!$B$1:$AI$1,0)))</f>
        <v>0</v>
      </c>
      <c r="O9" s="35">
        <f>'Total Fuel Prices'!O146*(1-INDEX(Tax_share,MATCH('Total Fuel Prices'!$A$137,tax_fuel_labels,0),MATCH(O$1,'Tax_Share of Price'!$B$1:$AI$1,0)))</f>
        <v>0</v>
      </c>
      <c r="P9" s="35">
        <f>'Total Fuel Prices'!P146*(1-INDEX(Tax_share,MATCH('Total Fuel Prices'!$A$137,tax_fuel_labels,0),MATCH(P$1,'Tax_Share of Price'!$B$1:$AI$1,0)))</f>
        <v>0</v>
      </c>
      <c r="Q9" s="35">
        <f>'Total Fuel Prices'!Q146*(1-INDEX(Tax_share,MATCH('Total Fuel Prices'!$A$137,tax_fuel_labels,0),MATCH(Q$1,'Tax_Share of Price'!$B$1:$AI$1,0)))</f>
        <v>0</v>
      </c>
      <c r="R9" s="35">
        <f>'Total Fuel Prices'!R146*(1-INDEX(Tax_share,MATCH('Total Fuel Prices'!$A$137,tax_fuel_labels,0),MATCH(R$1,'Tax_Share of Price'!$B$1:$AI$1,0)))</f>
        <v>0</v>
      </c>
      <c r="S9" s="35">
        <f>'Total Fuel Prices'!S146*(1-INDEX(Tax_share,MATCH('Total Fuel Prices'!$A$137,tax_fuel_labels,0),MATCH(S$1,'Tax_Share of Price'!$B$1:$AI$1,0)))</f>
        <v>0</v>
      </c>
      <c r="T9" s="35">
        <f>'Total Fuel Prices'!T146*(1-INDEX(Tax_share,MATCH('Total Fuel Prices'!$A$137,tax_fuel_labels,0),MATCH(T$1,'Tax_Share of Price'!$B$1:$AI$1,0)))</f>
        <v>0</v>
      </c>
      <c r="U9" s="35">
        <f>'Total Fuel Prices'!U146*(1-INDEX(Tax_share,MATCH('Total Fuel Prices'!$A$137,tax_fuel_labels,0),MATCH(U$1,'Tax_Share of Price'!$B$1:$AI$1,0)))</f>
        <v>0</v>
      </c>
      <c r="V9" s="35">
        <f>'Total Fuel Prices'!V146*(1-INDEX(Tax_share,MATCH('Total Fuel Prices'!$A$137,tax_fuel_labels,0),MATCH(V$1,'Tax_Share of Price'!$B$1:$AI$1,0)))</f>
        <v>0</v>
      </c>
      <c r="W9" s="35">
        <f>'Total Fuel Prices'!W146*(1-INDEX(Tax_share,MATCH('Total Fuel Prices'!$A$137,tax_fuel_labels,0),MATCH(W$1,'Tax_Share of Price'!$B$1:$AI$1,0)))</f>
        <v>0</v>
      </c>
      <c r="X9" s="35">
        <f>'Total Fuel Prices'!X146*(1-INDEX(Tax_share,MATCH('Total Fuel Prices'!$A$137,tax_fuel_labels,0),MATCH(X$1,'Tax_Share of Price'!$B$1:$AI$1,0)))</f>
        <v>0</v>
      </c>
      <c r="Y9" s="35">
        <f>'Total Fuel Prices'!Y146*(1-INDEX(Tax_share,MATCH('Total Fuel Prices'!$A$137,tax_fuel_labels,0),MATCH(Y$1,'Tax_Share of Price'!$B$1:$AI$1,0)))</f>
        <v>0</v>
      </c>
      <c r="Z9" s="35">
        <f>'Total Fuel Prices'!Z146*(1-INDEX(Tax_share,MATCH('Total Fuel Prices'!$A$137,tax_fuel_labels,0),MATCH(Z$1,'Tax_Share of Price'!$B$1:$AI$1,0)))</f>
        <v>0</v>
      </c>
      <c r="AA9" s="35">
        <f>'Total Fuel Prices'!AA146*(1-INDEX(Tax_share,MATCH('Total Fuel Prices'!$A$137,tax_fuel_labels,0),MATCH(AA$1,'Tax_Share of Price'!$B$1:$AI$1,0)))</f>
        <v>0</v>
      </c>
      <c r="AB9" s="35">
        <f>'Total Fuel Prices'!AB146*(1-INDEX(Tax_share,MATCH('Total Fuel Prices'!$A$137,tax_fuel_labels,0),MATCH(AB$1,'Tax_Share of Price'!$B$1:$AI$1,0)))</f>
        <v>0</v>
      </c>
      <c r="AC9" s="35">
        <f>'Total Fuel Prices'!AC146*(1-INDEX(Tax_share,MATCH('Total Fuel Prices'!$A$137,tax_fuel_labels,0),MATCH(AC$1,'Tax_Share of Price'!$B$1:$AI$1,0)))</f>
        <v>0</v>
      </c>
      <c r="AD9" s="35">
        <f>'Total Fuel Prices'!AD146*(1-INDEX(Tax_share,MATCH('Total Fuel Prices'!$A$137,tax_fuel_labels,0),MATCH(AD$1,'Tax_Share of Price'!$B$1:$AI$1,0)))</f>
        <v>0</v>
      </c>
      <c r="AE9" s="35">
        <f>'Total Fuel Prices'!AE146*(1-INDEX(Tax_share,MATCH('Total Fuel Prices'!$A$137,tax_fuel_labels,0),MATCH(AE$1,'Tax_Share of Price'!$B$1:$AI$1,0)))</f>
        <v>0</v>
      </c>
      <c r="AF9" s="35">
        <f>'Total Fuel Prices'!AF146*(1-INDEX(Tax_share,MATCH('Total Fuel Prices'!$A$137,tax_fuel_labels,0),MATCH(AF$1,'Tax_Share of Price'!$B$1:$AI$1,0)))</f>
        <v>0</v>
      </c>
      <c r="AG9" s="35">
        <f>'Total Fuel Prices'!AG146*(1-INDEX(Tax_share,MATCH('Total Fuel Prices'!$A$137,tax_fuel_labels,0),MATCH(AG$1,'Tax_Share of Price'!$B$1:$AI$1,0)))</f>
        <v>0</v>
      </c>
      <c r="AH9" s="35">
        <f>'Total Fuel Prices'!AH146*(1-INDEX(Tax_share,MATCH('Total Fuel Prices'!$A$137,tax_fuel_labels,0),MATCH(AH$1,'Tax_Share of Price'!$B$1:$AI$1,0)))</f>
        <v>0</v>
      </c>
      <c r="AI9" s="35">
        <f>'Total Fuel Prices'!AI146*(1-INDEX(Tax_share,MATCH('Total Fuel Prices'!$A$137,tax_fuel_labels,0),MATCH(AI$1,'Tax_Share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topLeftCell="Z1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.86328125" style="11" customWidth="1"/>
    <col min="3" max="3" width="12.3984375" style="11" customWidth="1"/>
    <col min="4" max="6" width="10" style="11" customWidth="1"/>
    <col min="7" max="7" width="10" style="10" customWidth="1"/>
    <col min="8" max="29" width="10" style="11" customWidth="1"/>
    <col min="30" max="37" width="10.265625" style="11" bestFit="1" customWidth="1"/>
    <col min="38" max="16384" width="9.1328125" style="11"/>
  </cols>
  <sheetData>
    <row r="1" spans="1:39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Prices'!B149*(1-INDEX(Tax_share,MATCH('Total Fuel Prices'!$A$147,tax_fuel_labels,0),MATCH(B$1,'Tax_Share of Price'!$B$1:$AI$1,0)))</f>
        <v>0</v>
      </c>
      <c r="C2" s="35">
        <f>'Total Fuel Prices'!C149*(1-INDEX(Tax_share,MATCH('Total Fuel Prices'!$A$147,tax_fuel_labels,0),MATCH(C$1,'Tax_Share of Price'!$B$1:$AI$1,0)))</f>
        <v>0</v>
      </c>
      <c r="D2" s="35">
        <f>'Total Fuel Prices'!D149*(1-INDEX(Tax_share,MATCH('Total Fuel Prices'!$A$147,tax_fuel_labels,0),MATCH(D$1,'Tax_Share of Price'!$B$1:$AI$1,0)))</f>
        <v>0</v>
      </c>
      <c r="E2" s="35">
        <f>'Total Fuel Prices'!E149*(1-INDEX(Tax_share,MATCH('Total Fuel Prices'!$A$147,tax_fuel_labels,0),MATCH(E$1,'Tax_Share of Price'!$B$1:$AI$1,0)))</f>
        <v>0</v>
      </c>
      <c r="F2" s="35">
        <f>'Total Fuel Prices'!F149*(1-INDEX(Tax_share,MATCH('Total Fuel Prices'!$A$147,tax_fuel_labels,0),MATCH(F$1,'Tax_Share of Price'!$B$1:$AI$1,0)))</f>
        <v>0</v>
      </c>
      <c r="G2" s="35">
        <f>'Total Fuel Prices'!G149*(1-INDEX(Tax_share,MATCH('Total Fuel Prices'!$A$147,tax_fuel_labels,0),MATCH(G$1,'Tax_Share of Price'!$B$1:$AI$1,0)))</f>
        <v>0</v>
      </c>
      <c r="H2" s="35">
        <f>'Total Fuel Prices'!H149*(1-INDEX(Tax_share,MATCH('Total Fuel Prices'!$A$147,tax_fuel_labels,0),MATCH(H$1,'Tax_Share of Price'!$B$1:$AI$1,0)))</f>
        <v>0</v>
      </c>
      <c r="I2" s="35">
        <f>'Total Fuel Prices'!I149*(1-INDEX(Tax_share,MATCH('Total Fuel Prices'!$A$147,tax_fuel_labels,0),MATCH(I$1,'Tax_Share of Price'!$B$1:$AI$1,0)))</f>
        <v>0</v>
      </c>
      <c r="J2" s="35">
        <f>'Total Fuel Prices'!J149*(1-INDEX(Tax_share,MATCH('Total Fuel Prices'!$A$147,tax_fuel_labels,0),MATCH(J$1,'Tax_Share of Price'!$B$1:$AI$1,0)))</f>
        <v>0</v>
      </c>
      <c r="K2" s="35">
        <f>'Total Fuel Prices'!K149*(1-INDEX(Tax_share,MATCH('Total Fuel Prices'!$A$147,tax_fuel_labels,0),MATCH(K$1,'Tax_Share of Price'!$B$1:$AI$1,0)))</f>
        <v>0</v>
      </c>
      <c r="L2" s="35">
        <f>'Total Fuel Prices'!L149*(1-INDEX(Tax_share,MATCH('Total Fuel Prices'!$A$147,tax_fuel_labels,0),MATCH(L$1,'Tax_Share of Price'!$B$1:$AI$1,0)))</f>
        <v>0</v>
      </c>
      <c r="M2" s="35">
        <f>'Total Fuel Prices'!M149*(1-INDEX(Tax_share,MATCH('Total Fuel Prices'!$A$147,tax_fuel_labels,0),MATCH(M$1,'Tax_Share of Price'!$B$1:$AI$1,0)))</f>
        <v>0</v>
      </c>
      <c r="N2" s="35">
        <f>'Total Fuel Prices'!N149*(1-INDEX(Tax_share,MATCH('Total Fuel Prices'!$A$147,tax_fuel_labels,0),MATCH(N$1,'Tax_Share of Price'!$B$1:$AI$1,0)))</f>
        <v>0</v>
      </c>
      <c r="O2" s="35">
        <f>'Total Fuel Prices'!O149*(1-INDEX(Tax_share,MATCH('Total Fuel Prices'!$A$147,tax_fuel_labels,0),MATCH(O$1,'Tax_Share of Price'!$B$1:$AI$1,0)))</f>
        <v>0</v>
      </c>
      <c r="P2" s="35">
        <f>'Total Fuel Prices'!P149*(1-INDEX(Tax_share,MATCH('Total Fuel Prices'!$A$147,tax_fuel_labels,0),MATCH(P$1,'Tax_Share of Price'!$B$1:$AI$1,0)))</f>
        <v>0</v>
      </c>
      <c r="Q2" s="35">
        <f>'Total Fuel Prices'!Q149*(1-INDEX(Tax_share,MATCH('Total Fuel Prices'!$A$147,tax_fuel_labels,0),MATCH(Q$1,'Tax_Share of Price'!$B$1:$AI$1,0)))</f>
        <v>0</v>
      </c>
      <c r="R2" s="35">
        <f>'Total Fuel Prices'!R149*(1-INDEX(Tax_share,MATCH('Total Fuel Prices'!$A$147,tax_fuel_labels,0),MATCH(R$1,'Tax_Share of Price'!$B$1:$AI$1,0)))</f>
        <v>0</v>
      </c>
      <c r="S2" s="35">
        <f>'Total Fuel Prices'!S149*(1-INDEX(Tax_share,MATCH('Total Fuel Prices'!$A$147,tax_fuel_labels,0),MATCH(S$1,'Tax_Share of Price'!$B$1:$AI$1,0)))</f>
        <v>0</v>
      </c>
      <c r="T2" s="35">
        <f>'Total Fuel Prices'!T149*(1-INDEX(Tax_share,MATCH('Total Fuel Prices'!$A$147,tax_fuel_labels,0),MATCH(T$1,'Tax_Share of Price'!$B$1:$AI$1,0)))</f>
        <v>0</v>
      </c>
      <c r="U2" s="35">
        <f>'Total Fuel Prices'!U149*(1-INDEX(Tax_share,MATCH('Total Fuel Prices'!$A$147,tax_fuel_labels,0),MATCH(U$1,'Tax_Share of Price'!$B$1:$AI$1,0)))</f>
        <v>0</v>
      </c>
      <c r="V2" s="35">
        <f>'Total Fuel Prices'!V149*(1-INDEX(Tax_share,MATCH('Total Fuel Prices'!$A$147,tax_fuel_labels,0),MATCH(V$1,'Tax_Share of Price'!$B$1:$AI$1,0)))</f>
        <v>0</v>
      </c>
      <c r="W2" s="35">
        <f>'Total Fuel Prices'!W149*(1-INDEX(Tax_share,MATCH('Total Fuel Prices'!$A$147,tax_fuel_labels,0),MATCH(W$1,'Tax_Share of Price'!$B$1:$AI$1,0)))</f>
        <v>0</v>
      </c>
      <c r="X2" s="35">
        <f>'Total Fuel Prices'!X149*(1-INDEX(Tax_share,MATCH('Total Fuel Prices'!$A$147,tax_fuel_labels,0),MATCH(X$1,'Tax_Share of Price'!$B$1:$AI$1,0)))</f>
        <v>0</v>
      </c>
      <c r="Y2" s="35">
        <f>'Total Fuel Prices'!Y149*(1-INDEX(Tax_share,MATCH('Total Fuel Prices'!$A$147,tax_fuel_labels,0),MATCH(Y$1,'Tax_Share of Price'!$B$1:$AI$1,0)))</f>
        <v>0</v>
      </c>
      <c r="Z2" s="35">
        <f>'Total Fuel Prices'!Z149*(1-INDEX(Tax_share,MATCH('Total Fuel Prices'!$A$147,tax_fuel_labels,0),MATCH(Z$1,'Tax_Share of Price'!$B$1:$AI$1,0)))</f>
        <v>0</v>
      </c>
      <c r="AA2" s="35">
        <f>'Total Fuel Prices'!AA149*(1-INDEX(Tax_share,MATCH('Total Fuel Prices'!$A$147,tax_fuel_labels,0),MATCH(AA$1,'Tax_Share of Price'!$B$1:$AI$1,0)))</f>
        <v>0</v>
      </c>
      <c r="AB2" s="35">
        <f>'Total Fuel Prices'!AB149*(1-INDEX(Tax_share,MATCH('Total Fuel Prices'!$A$147,tax_fuel_labels,0),MATCH(AB$1,'Tax_Share of Price'!$B$1:$AI$1,0)))</f>
        <v>0</v>
      </c>
      <c r="AC2" s="35">
        <f>'Total Fuel Prices'!AC149*(1-INDEX(Tax_share,MATCH('Total Fuel Prices'!$A$147,tax_fuel_labels,0),MATCH(AC$1,'Tax_Share of Price'!$B$1:$AI$1,0)))</f>
        <v>0</v>
      </c>
      <c r="AD2" s="35">
        <f>'Total Fuel Prices'!AD149*(1-INDEX(Tax_share,MATCH('Total Fuel Prices'!$A$147,tax_fuel_labels,0),MATCH(AD$1,'Tax_Share of Price'!$B$1:$AI$1,0)))</f>
        <v>0</v>
      </c>
      <c r="AE2" s="35">
        <f>'Total Fuel Prices'!AE149*(1-INDEX(Tax_share,MATCH('Total Fuel Prices'!$A$147,tax_fuel_labels,0),MATCH(AE$1,'Tax_Share of Price'!$B$1:$AI$1,0)))</f>
        <v>0</v>
      </c>
      <c r="AF2" s="35">
        <f>'Total Fuel Prices'!AF149*(1-INDEX(Tax_share,MATCH('Total Fuel Prices'!$A$147,tax_fuel_labels,0),MATCH(AF$1,'Tax_Share of Price'!$B$1:$AI$1,0)))</f>
        <v>0</v>
      </c>
      <c r="AG2" s="35">
        <f>'Total Fuel Prices'!AG149*(1-INDEX(Tax_share,MATCH('Total Fuel Prices'!$A$147,tax_fuel_labels,0),MATCH(AG$1,'Tax_Share of Price'!$B$1:$AI$1,0)))</f>
        <v>0</v>
      </c>
      <c r="AH2" s="35">
        <f>'Total Fuel Prices'!AH149*(1-INDEX(Tax_share,MATCH('Total Fuel Prices'!$A$147,tax_fuel_labels,0),MATCH(AH$1,'Tax_Share of Price'!$B$1:$AI$1,0)))</f>
        <v>0</v>
      </c>
      <c r="AI2" s="35">
        <f>'Total Fuel Prices'!AI149*(1-INDEX(Tax_share,MATCH('Total Fuel Prices'!$A$147,tax_fuel_labels,0),MATCH(AI$1,'Tax_Share of Price'!$B$1:$AI$1,0)))</f>
        <v>0</v>
      </c>
      <c r="AJ2" s="5"/>
      <c r="AK2" s="5"/>
      <c r="AL2" s="5"/>
      <c r="AM2" s="5"/>
    </row>
    <row r="3" spans="1:39" x14ac:dyDescent="0.45">
      <c r="A3" s="12" t="s">
        <v>271</v>
      </c>
      <c r="B3" s="35">
        <f>'Total Fuel Prices'!B150*(1-INDEX(Tax_share,MATCH('Total Fuel Prices'!$A$147,tax_fuel_labels,0),MATCH(B$1,'Tax_Share of Price'!$B$1:$AI$1,0)))</f>
        <v>1.5176272998396821E-6</v>
      </c>
      <c r="C3" s="35">
        <f>'Total Fuel Prices'!C150*(1-INDEX(Tax_share,MATCH('Total Fuel Prices'!$A$147,tax_fuel_labels,0),MATCH(C$1,'Tax_Share of Price'!$B$1:$AI$1,0)))</f>
        <v>1.5176272998396821E-6</v>
      </c>
      <c r="D3" s="35">
        <f>'Total Fuel Prices'!D150*(1-INDEX(Tax_share,MATCH('Total Fuel Prices'!$A$147,tax_fuel_labels,0),MATCH(D$1,'Tax_Share of Price'!$B$1:$AI$1,0)))</f>
        <v>1.5102601770249261E-6</v>
      </c>
      <c r="E3" s="35">
        <f>'Total Fuel Prices'!E150*(1-INDEX(Tax_share,MATCH('Total Fuel Prices'!$A$147,tax_fuel_labels,0),MATCH(E$1,'Tax_Share of Price'!$B$1:$AI$1,0)))</f>
        <v>1.5176272998396821E-6</v>
      </c>
      <c r="F3" s="35">
        <f>'Total Fuel Prices'!F150*(1-INDEX(Tax_share,MATCH('Total Fuel Prices'!$A$147,tax_fuel_labels,0),MATCH(F$1,'Tax_Share of Price'!$B$1:$AI$1,0)))</f>
        <v>1.4955259313954145E-6</v>
      </c>
      <c r="G3" s="35">
        <f>'Total Fuel Prices'!G150*(1-INDEX(Tax_share,MATCH('Total Fuel Prices'!$A$147,tax_fuel_labels,0),MATCH(G$1,'Tax_Share of Price'!$B$1:$AI$1,0)))</f>
        <v>1.4734245629511476E-6</v>
      </c>
      <c r="H3" s="35">
        <f>'Total Fuel Prices'!H150*(1-INDEX(Tax_share,MATCH('Total Fuel Prices'!$A$147,tax_fuel_labels,0),MATCH(H$1,'Tax_Share of Price'!$B$1:$AI$1,0)))</f>
        <v>1.458690317321636E-6</v>
      </c>
      <c r="I3" s="35">
        <f>'Total Fuel Prices'!I150*(1-INDEX(Tax_share,MATCH('Total Fuel Prices'!$A$147,tax_fuel_labels,0),MATCH(I$1,'Tax_Share of Price'!$B$1:$AI$1,0)))</f>
        <v>1.4513231945068802E-6</v>
      </c>
      <c r="J3" s="35">
        <f>'Total Fuel Prices'!J150*(1-INDEX(Tax_share,MATCH('Total Fuel Prices'!$A$147,tax_fuel_labels,0),MATCH(J$1,'Tax_Share of Price'!$B$1:$AI$1,0)))</f>
        <v>1.4365889488773689E-6</v>
      </c>
      <c r="K3" s="35">
        <f>'Total Fuel Prices'!K150*(1-INDEX(Tax_share,MATCH('Total Fuel Prices'!$A$147,tax_fuel_labels,0),MATCH(K$1,'Tax_Share of Price'!$B$1:$AI$1,0)))</f>
        <v>1.4439560716921244E-6</v>
      </c>
      <c r="L3" s="35">
        <f>'Total Fuel Prices'!L150*(1-INDEX(Tax_share,MATCH('Total Fuel Prices'!$A$147,tax_fuel_labels,0),MATCH(L$1,'Tax_Share of Price'!$B$1:$AI$1,0)))</f>
        <v>1.4513231945068802E-6</v>
      </c>
      <c r="M3" s="35">
        <f>'Total Fuel Prices'!M150*(1-INDEX(Tax_share,MATCH('Total Fuel Prices'!$A$147,tax_fuel_labels,0),MATCH(M$1,'Tax_Share of Price'!$B$1:$AI$1,0)))</f>
        <v>1.4439560716921244E-6</v>
      </c>
      <c r="N3" s="35">
        <f>'Total Fuel Prices'!N150*(1-INDEX(Tax_share,MATCH('Total Fuel Prices'!$A$147,tax_fuel_labels,0),MATCH(N$1,'Tax_Share of Price'!$B$1:$AI$1,0)))</f>
        <v>1.4439560716921244E-6</v>
      </c>
      <c r="O3" s="35">
        <f>'Total Fuel Prices'!O150*(1-INDEX(Tax_share,MATCH('Total Fuel Prices'!$A$147,tax_fuel_labels,0),MATCH(O$1,'Tax_Share of Price'!$B$1:$AI$1,0)))</f>
        <v>1.4439560716921244E-6</v>
      </c>
      <c r="P3" s="35">
        <f>'Total Fuel Prices'!P150*(1-INDEX(Tax_share,MATCH('Total Fuel Prices'!$A$147,tax_fuel_labels,0),MATCH(P$1,'Tax_Share of Price'!$B$1:$AI$1,0)))</f>
        <v>1.4365889488773689E-6</v>
      </c>
      <c r="Q3" s="35">
        <f>'Total Fuel Prices'!Q150*(1-INDEX(Tax_share,MATCH('Total Fuel Prices'!$A$147,tax_fuel_labels,0),MATCH(Q$1,'Tax_Share of Price'!$B$1:$AI$1,0)))</f>
        <v>1.4365889488773689E-6</v>
      </c>
      <c r="R3" s="35">
        <f>'Total Fuel Prices'!R150*(1-INDEX(Tax_share,MATCH('Total Fuel Prices'!$A$147,tax_fuel_labels,0),MATCH(R$1,'Tax_Share of Price'!$B$1:$AI$1,0)))</f>
        <v>1.4439560716921244E-6</v>
      </c>
      <c r="S3" s="35">
        <f>'Total Fuel Prices'!S150*(1-INDEX(Tax_share,MATCH('Total Fuel Prices'!$A$147,tax_fuel_labels,0),MATCH(S$1,'Tax_Share of Price'!$B$1:$AI$1,0)))</f>
        <v>1.4439560716921244E-6</v>
      </c>
      <c r="T3" s="35">
        <f>'Total Fuel Prices'!T150*(1-INDEX(Tax_share,MATCH('Total Fuel Prices'!$A$147,tax_fuel_labels,0),MATCH(T$1,'Tax_Share of Price'!$B$1:$AI$1,0)))</f>
        <v>1.4365889488773689E-6</v>
      </c>
      <c r="U3" s="35">
        <f>'Total Fuel Prices'!U150*(1-INDEX(Tax_share,MATCH('Total Fuel Prices'!$A$147,tax_fuel_labels,0),MATCH(U$1,'Tax_Share of Price'!$B$1:$AI$1,0)))</f>
        <v>1.4365889488773689E-6</v>
      </c>
      <c r="V3" s="35">
        <f>'Total Fuel Prices'!V150*(1-INDEX(Tax_share,MATCH('Total Fuel Prices'!$A$147,tax_fuel_labels,0),MATCH(V$1,'Tax_Share of Price'!$B$1:$AI$1,0)))</f>
        <v>1.4439560716921244E-6</v>
      </c>
      <c r="W3" s="35">
        <f>'Total Fuel Prices'!W150*(1-INDEX(Tax_share,MATCH('Total Fuel Prices'!$A$147,tax_fuel_labels,0),MATCH(W$1,'Tax_Share of Price'!$B$1:$AI$1,0)))</f>
        <v>1.4439560716921244E-6</v>
      </c>
      <c r="X3" s="35">
        <f>'Total Fuel Prices'!X150*(1-INDEX(Tax_share,MATCH('Total Fuel Prices'!$A$147,tax_fuel_labels,0),MATCH(X$1,'Tax_Share of Price'!$B$1:$AI$1,0)))</f>
        <v>1.4365889488773689E-6</v>
      </c>
      <c r="Y3" s="35">
        <f>'Total Fuel Prices'!Y150*(1-INDEX(Tax_share,MATCH('Total Fuel Prices'!$A$147,tax_fuel_labels,0),MATCH(Y$1,'Tax_Share of Price'!$B$1:$AI$1,0)))</f>
        <v>1.4365889488773689E-6</v>
      </c>
      <c r="Z3" s="35">
        <f>'Total Fuel Prices'!Z150*(1-INDEX(Tax_share,MATCH('Total Fuel Prices'!$A$147,tax_fuel_labels,0),MATCH(Z$1,'Tax_Share of Price'!$B$1:$AI$1,0)))</f>
        <v>1.4365889488773689E-6</v>
      </c>
      <c r="AA3" s="35">
        <f>'Total Fuel Prices'!AA150*(1-INDEX(Tax_share,MATCH('Total Fuel Prices'!$A$147,tax_fuel_labels,0),MATCH(AA$1,'Tax_Share of Price'!$B$1:$AI$1,0)))</f>
        <v>1.4365889488773689E-6</v>
      </c>
      <c r="AB3" s="35">
        <f>'Total Fuel Prices'!AB150*(1-INDEX(Tax_share,MATCH('Total Fuel Prices'!$A$147,tax_fuel_labels,0),MATCH(AB$1,'Tax_Share of Price'!$B$1:$AI$1,0)))</f>
        <v>1.4365889488773689E-6</v>
      </c>
      <c r="AC3" s="35">
        <f>'Total Fuel Prices'!AC150*(1-INDEX(Tax_share,MATCH('Total Fuel Prices'!$A$147,tax_fuel_labels,0),MATCH(AC$1,'Tax_Share of Price'!$B$1:$AI$1,0)))</f>
        <v>1.4365889488773689E-6</v>
      </c>
      <c r="AD3" s="35">
        <f>'Total Fuel Prices'!AD150*(1-INDEX(Tax_share,MATCH('Total Fuel Prices'!$A$147,tax_fuel_labels,0),MATCH(AD$1,'Tax_Share of Price'!$B$1:$AI$1,0)))</f>
        <v>1.4365889488773689E-6</v>
      </c>
      <c r="AE3" s="35">
        <f>'Total Fuel Prices'!AE150*(1-INDEX(Tax_share,MATCH('Total Fuel Prices'!$A$147,tax_fuel_labels,0),MATCH(AE$1,'Tax_Share of Price'!$B$1:$AI$1,0)))</f>
        <v>1.4365889488773689E-6</v>
      </c>
      <c r="AF3" s="35">
        <f>'Total Fuel Prices'!AF150*(1-INDEX(Tax_share,MATCH('Total Fuel Prices'!$A$147,tax_fuel_labels,0),MATCH(AF$1,'Tax_Share of Price'!$B$1:$AI$1,0)))</f>
        <v>1.4365889488773689E-6</v>
      </c>
      <c r="AG3" s="35">
        <f>'Total Fuel Prices'!AG150*(1-INDEX(Tax_share,MATCH('Total Fuel Prices'!$A$147,tax_fuel_labels,0),MATCH(AG$1,'Tax_Share of Price'!$B$1:$AI$1,0)))</f>
        <v>1.4365889488773689E-6</v>
      </c>
      <c r="AH3" s="35">
        <f>'Total Fuel Prices'!AH150*(1-INDEX(Tax_share,MATCH('Total Fuel Prices'!$A$147,tax_fuel_labels,0),MATCH(AH$1,'Tax_Share of Price'!$B$1:$AI$1,0)))</f>
        <v>1.4365889488773689E-6</v>
      </c>
      <c r="AI3" s="35">
        <f>'Total Fuel Prices'!AI150*(1-INDEX(Tax_share,MATCH('Total Fuel Prices'!$A$147,tax_fuel_labels,0),MATCH(AI$1,'Tax_Share of Price'!$B$1:$AI$1,0)))</f>
        <v>1.4365889488773689E-6</v>
      </c>
      <c r="AJ3" s="4"/>
      <c r="AK3" s="4"/>
    </row>
    <row r="4" spans="1:39" x14ac:dyDescent="0.45">
      <c r="A4" s="12" t="s">
        <v>272</v>
      </c>
      <c r="B4" s="35">
        <f>'Total Fuel Prices'!B151*(1-INDEX(Tax_share,MATCH('Total Fuel Prices'!$A$147,tax_fuel_labels,0),MATCH(B$1,'Tax_Share of Price'!$B$1:$AI$1,0)))</f>
        <v>0</v>
      </c>
      <c r="C4" s="35">
        <f>'Total Fuel Prices'!C151*(1-INDEX(Tax_share,MATCH('Total Fuel Prices'!$A$147,tax_fuel_labels,0),MATCH(C$1,'Tax_Share of Price'!$B$1:$AI$1,0)))</f>
        <v>0</v>
      </c>
      <c r="D4" s="35">
        <f>'Total Fuel Prices'!D151*(1-INDEX(Tax_share,MATCH('Total Fuel Prices'!$A$147,tax_fuel_labels,0),MATCH(D$1,'Tax_Share of Price'!$B$1:$AI$1,0)))</f>
        <v>0</v>
      </c>
      <c r="E4" s="35">
        <f>'Total Fuel Prices'!E151*(1-INDEX(Tax_share,MATCH('Total Fuel Prices'!$A$147,tax_fuel_labels,0),MATCH(E$1,'Tax_Share of Price'!$B$1:$AI$1,0)))</f>
        <v>0</v>
      </c>
      <c r="F4" s="35">
        <f>'Total Fuel Prices'!F151*(1-INDEX(Tax_share,MATCH('Total Fuel Prices'!$A$147,tax_fuel_labels,0),MATCH(F$1,'Tax_Share of Price'!$B$1:$AI$1,0)))</f>
        <v>0</v>
      </c>
      <c r="G4" s="35">
        <f>'Total Fuel Prices'!G151*(1-INDEX(Tax_share,MATCH('Total Fuel Prices'!$A$147,tax_fuel_labels,0),MATCH(G$1,'Tax_Share of Price'!$B$1:$AI$1,0)))</f>
        <v>0</v>
      </c>
      <c r="H4" s="35">
        <f>'Total Fuel Prices'!H151*(1-INDEX(Tax_share,MATCH('Total Fuel Prices'!$A$147,tax_fuel_labels,0),MATCH(H$1,'Tax_Share of Price'!$B$1:$AI$1,0)))</f>
        <v>0</v>
      </c>
      <c r="I4" s="35">
        <f>'Total Fuel Prices'!I151*(1-INDEX(Tax_share,MATCH('Total Fuel Prices'!$A$147,tax_fuel_labels,0),MATCH(I$1,'Tax_Share of Price'!$B$1:$AI$1,0)))</f>
        <v>0</v>
      </c>
      <c r="J4" s="35">
        <f>'Total Fuel Prices'!J151*(1-INDEX(Tax_share,MATCH('Total Fuel Prices'!$A$147,tax_fuel_labels,0),MATCH(J$1,'Tax_Share of Price'!$B$1:$AI$1,0)))</f>
        <v>0</v>
      </c>
      <c r="K4" s="35">
        <f>'Total Fuel Prices'!K151*(1-INDEX(Tax_share,MATCH('Total Fuel Prices'!$A$147,tax_fuel_labels,0),MATCH(K$1,'Tax_Share of Price'!$B$1:$AI$1,0)))</f>
        <v>0</v>
      </c>
      <c r="L4" s="35">
        <f>'Total Fuel Prices'!L151*(1-INDEX(Tax_share,MATCH('Total Fuel Prices'!$A$147,tax_fuel_labels,0),MATCH(L$1,'Tax_Share of Price'!$B$1:$AI$1,0)))</f>
        <v>0</v>
      </c>
      <c r="M4" s="35">
        <f>'Total Fuel Prices'!M151*(1-INDEX(Tax_share,MATCH('Total Fuel Prices'!$A$147,tax_fuel_labels,0),MATCH(M$1,'Tax_Share of Price'!$B$1:$AI$1,0)))</f>
        <v>0</v>
      </c>
      <c r="N4" s="35">
        <f>'Total Fuel Prices'!N151*(1-INDEX(Tax_share,MATCH('Total Fuel Prices'!$A$147,tax_fuel_labels,0),MATCH(N$1,'Tax_Share of Price'!$B$1:$AI$1,0)))</f>
        <v>0</v>
      </c>
      <c r="O4" s="35">
        <f>'Total Fuel Prices'!O151*(1-INDEX(Tax_share,MATCH('Total Fuel Prices'!$A$147,tax_fuel_labels,0),MATCH(O$1,'Tax_Share of Price'!$B$1:$AI$1,0)))</f>
        <v>0</v>
      </c>
      <c r="P4" s="35">
        <f>'Total Fuel Prices'!P151*(1-INDEX(Tax_share,MATCH('Total Fuel Prices'!$A$147,tax_fuel_labels,0),MATCH(P$1,'Tax_Share of Price'!$B$1:$AI$1,0)))</f>
        <v>0</v>
      </c>
      <c r="Q4" s="35">
        <f>'Total Fuel Prices'!Q151*(1-INDEX(Tax_share,MATCH('Total Fuel Prices'!$A$147,tax_fuel_labels,0),MATCH(Q$1,'Tax_Share of Price'!$B$1:$AI$1,0)))</f>
        <v>0</v>
      </c>
      <c r="R4" s="35">
        <f>'Total Fuel Prices'!R151*(1-INDEX(Tax_share,MATCH('Total Fuel Prices'!$A$147,tax_fuel_labels,0),MATCH(R$1,'Tax_Share of Price'!$B$1:$AI$1,0)))</f>
        <v>0</v>
      </c>
      <c r="S4" s="35">
        <f>'Total Fuel Prices'!S151*(1-INDEX(Tax_share,MATCH('Total Fuel Prices'!$A$147,tax_fuel_labels,0),MATCH(S$1,'Tax_Share of Price'!$B$1:$AI$1,0)))</f>
        <v>0</v>
      </c>
      <c r="T4" s="35">
        <f>'Total Fuel Prices'!T151*(1-INDEX(Tax_share,MATCH('Total Fuel Prices'!$A$147,tax_fuel_labels,0),MATCH(T$1,'Tax_Share of Price'!$B$1:$AI$1,0)))</f>
        <v>0</v>
      </c>
      <c r="U4" s="35">
        <f>'Total Fuel Prices'!U151*(1-INDEX(Tax_share,MATCH('Total Fuel Prices'!$A$147,tax_fuel_labels,0),MATCH(U$1,'Tax_Share of Price'!$B$1:$AI$1,0)))</f>
        <v>0</v>
      </c>
      <c r="V4" s="35">
        <f>'Total Fuel Prices'!V151*(1-INDEX(Tax_share,MATCH('Total Fuel Prices'!$A$147,tax_fuel_labels,0),MATCH(V$1,'Tax_Share of Price'!$B$1:$AI$1,0)))</f>
        <v>0</v>
      </c>
      <c r="W4" s="35">
        <f>'Total Fuel Prices'!W151*(1-INDEX(Tax_share,MATCH('Total Fuel Prices'!$A$147,tax_fuel_labels,0),MATCH(W$1,'Tax_Share of Price'!$B$1:$AI$1,0)))</f>
        <v>0</v>
      </c>
      <c r="X4" s="35">
        <f>'Total Fuel Prices'!X151*(1-INDEX(Tax_share,MATCH('Total Fuel Prices'!$A$147,tax_fuel_labels,0),MATCH(X$1,'Tax_Share of Price'!$B$1:$AI$1,0)))</f>
        <v>0</v>
      </c>
      <c r="Y4" s="35">
        <f>'Total Fuel Prices'!Y151*(1-INDEX(Tax_share,MATCH('Total Fuel Prices'!$A$147,tax_fuel_labels,0),MATCH(Y$1,'Tax_Share of Price'!$B$1:$AI$1,0)))</f>
        <v>0</v>
      </c>
      <c r="Z4" s="35">
        <f>'Total Fuel Prices'!Z151*(1-INDEX(Tax_share,MATCH('Total Fuel Prices'!$A$147,tax_fuel_labels,0),MATCH(Z$1,'Tax_Share of Price'!$B$1:$AI$1,0)))</f>
        <v>0</v>
      </c>
      <c r="AA4" s="35">
        <f>'Total Fuel Prices'!AA151*(1-INDEX(Tax_share,MATCH('Total Fuel Prices'!$A$147,tax_fuel_labels,0),MATCH(AA$1,'Tax_Share of Price'!$B$1:$AI$1,0)))</f>
        <v>0</v>
      </c>
      <c r="AB4" s="35">
        <f>'Total Fuel Prices'!AB151*(1-INDEX(Tax_share,MATCH('Total Fuel Prices'!$A$147,tax_fuel_labels,0),MATCH(AB$1,'Tax_Share of Price'!$B$1:$AI$1,0)))</f>
        <v>0</v>
      </c>
      <c r="AC4" s="35">
        <f>'Total Fuel Prices'!AC151*(1-INDEX(Tax_share,MATCH('Total Fuel Prices'!$A$147,tax_fuel_labels,0),MATCH(AC$1,'Tax_Share of Price'!$B$1:$AI$1,0)))</f>
        <v>0</v>
      </c>
      <c r="AD4" s="35">
        <f>'Total Fuel Prices'!AD151*(1-INDEX(Tax_share,MATCH('Total Fuel Prices'!$A$147,tax_fuel_labels,0),MATCH(AD$1,'Tax_Share of Price'!$B$1:$AI$1,0)))</f>
        <v>0</v>
      </c>
      <c r="AE4" s="35">
        <f>'Total Fuel Prices'!AE151*(1-INDEX(Tax_share,MATCH('Total Fuel Prices'!$A$147,tax_fuel_labels,0),MATCH(AE$1,'Tax_Share of Price'!$B$1:$AI$1,0)))</f>
        <v>0</v>
      </c>
      <c r="AF4" s="35">
        <f>'Total Fuel Prices'!AF151*(1-INDEX(Tax_share,MATCH('Total Fuel Prices'!$A$147,tax_fuel_labels,0),MATCH(AF$1,'Tax_Share of Price'!$B$1:$AI$1,0)))</f>
        <v>0</v>
      </c>
      <c r="AG4" s="35">
        <f>'Total Fuel Prices'!AG151*(1-INDEX(Tax_share,MATCH('Total Fuel Prices'!$A$147,tax_fuel_labels,0),MATCH(AG$1,'Tax_Share of Price'!$B$1:$AI$1,0)))</f>
        <v>0</v>
      </c>
      <c r="AH4" s="35">
        <f>'Total Fuel Prices'!AH151*(1-INDEX(Tax_share,MATCH('Total Fuel Prices'!$A$147,tax_fuel_labels,0),MATCH(AH$1,'Tax_Share of Price'!$B$1:$AI$1,0)))</f>
        <v>0</v>
      </c>
      <c r="AI4" s="35">
        <f>'Total Fuel Prices'!AI151*(1-INDEX(Tax_share,MATCH('Total Fuel Prices'!$A$147,tax_fuel_labels,0),MATCH(AI$1,'Tax_Share of Price'!$B$1:$AI$1,0)))</f>
        <v>0</v>
      </c>
    </row>
    <row r="5" spans="1:39" x14ac:dyDescent="0.45">
      <c r="A5" s="12" t="s">
        <v>273</v>
      </c>
      <c r="B5" s="35">
        <f>'Total Fuel Prices'!B152*(1-INDEX(Tax_share,MATCH('Total Fuel Prices'!$A$147,tax_fuel_labels,0),MATCH(B$1,'Tax_Share of Price'!$B$1:$AI$1,0)))</f>
        <v>0</v>
      </c>
      <c r="C5" s="35">
        <f>'Total Fuel Prices'!C152*(1-INDEX(Tax_share,MATCH('Total Fuel Prices'!$A$147,tax_fuel_labels,0),MATCH(C$1,'Tax_Share of Price'!$B$1:$AI$1,0)))</f>
        <v>0</v>
      </c>
      <c r="D5" s="35">
        <f>'Total Fuel Prices'!D152*(1-INDEX(Tax_share,MATCH('Total Fuel Prices'!$A$147,tax_fuel_labels,0),MATCH(D$1,'Tax_Share of Price'!$B$1:$AI$1,0)))</f>
        <v>0</v>
      </c>
      <c r="E5" s="35">
        <f>'Total Fuel Prices'!E152*(1-INDEX(Tax_share,MATCH('Total Fuel Prices'!$A$147,tax_fuel_labels,0),MATCH(E$1,'Tax_Share of Price'!$B$1:$AI$1,0)))</f>
        <v>0</v>
      </c>
      <c r="F5" s="35">
        <f>'Total Fuel Prices'!F152*(1-INDEX(Tax_share,MATCH('Total Fuel Prices'!$A$147,tax_fuel_labels,0),MATCH(F$1,'Tax_Share of Price'!$B$1:$AI$1,0)))</f>
        <v>0</v>
      </c>
      <c r="G5" s="35">
        <f>'Total Fuel Prices'!G152*(1-INDEX(Tax_share,MATCH('Total Fuel Prices'!$A$147,tax_fuel_labels,0),MATCH(G$1,'Tax_Share of Price'!$B$1:$AI$1,0)))</f>
        <v>0</v>
      </c>
      <c r="H5" s="35">
        <f>'Total Fuel Prices'!H152*(1-INDEX(Tax_share,MATCH('Total Fuel Prices'!$A$147,tax_fuel_labels,0),MATCH(H$1,'Tax_Share of Price'!$B$1:$AI$1,0)))</f>
        <v>0</v>
      </c>
      <c r="I5" s="35">
        <f>'Total Fuel Prices'!I152*(1-INDEX(Tax_share,MATCH('Total Fuel Prices'!$A$147,tax_fuel_labels,0),MATCH(I$1,'Tax_Share of Price'!$B$1:$AI$1,0)))</f>
        <v>0</v>
      </c>
      <c r="J5" s="35">
        <f>'Total Fuel Prices'!J152*(1-INDEX(Tax_share,MATCH('Total Fuel Prices'!$A$147,tax_fuel_labels,0),MATCH(J$1,'Tax_Share of Price'!$B$1:$AI$1,0)))</f>
        <v>0</v>
      </c>
      <c r="K5" s="35">
        <f>'Total Fuel Prices'!K152*(1-INDEX(Tax_share,MATCH('Total Fuel Prices'!$A$147,tax_fuel_labels,0),MATCH(K$1,'Tax_Share of Price'!$B$1:$AI$1,0)))</f>
        <v>0</v>
      </c>
      <c r="L5" s="35">
        <f>'Total Fuel Prices'!L152*(1-INDEX(Tax_share,MATCH('Total Fuel Prices'!$A$147,tax_fuel_labels,0),MATCH(L$1,'Tax_Share of Price'!$B$1:$AI$1,0)))</f>
        <v>0</v>
      </c>
      <c r="M5" s="35">
        <f>'Total Fuel Prices'!M152*(1-INDEX(Tax_share,MATCH('Total Fuel Prices'!$A$147,tax_fuel_labels,0),MATCH(M$1,'Tax_Share of Price'!$B$1:$AI$1,0)))</f>
        <v>0</v>
      </c>
      <c r="N5" s="35">
        <f>'Total Fuel Prices'!N152*(1-INDEX(Tax_share,MATCH('Total Fuel Prices'!$A$147,tax_fuel_labels,0),MATCH(N$1,'Tax_Share of Price'!$B$1:$AI$1,0)))</f>
        <v>0</v>
      </c>
      <c r="O5" s="35">
        <f>'Total Fuel Prices'!O152*(1-INDEX(Tax_share,MATCH('Total Fuel Prices'!$A$147,tax_fuel_labels,0),MATCH(O$1,'Tax_Share of Price'!$B$1:$AI$1,0)))</f>
        <v>0</v>
      </c>
      <c r="P5" s="35">
        <f>'Total Fuel Prices'!P152*(1-INDEX(Tax_share,MATCH('Total Fuel Prices'!$A$147,tax_fuel_labels,0),MATCH(P$1,'Tax_Share of Price'!$B$1:$AI$1,0)))</f>
        <v>0</v>
      </c>
      <c r="Q5" s="35">
        <f>'Total Fuel Prices'!Q152*(1-INDEX(Tax_share,MATCH('Total Fuel Prices'!$A$147,tax_fuel_labels,0),MATCH(Q$1,'Tax_Share of Price'!$B$1:$AI$1,0)))</f>
        <v>0</v>
      </c>
      <c r="R5" s="35">
        <f>'Total Fuel Prices'!R152*(1-INDEX(Tax_share,MATCH('Total Fuel Prices'!$A$147,tax_fuel_labels,0),MATCH(R$1,'Tax_Share of Price'!$B$1:$AI$1,0)))</f>
        <v>0</v>
      </c>
      <c r="S5" s="35">
        <f>'Total Fuel Prices'!S152*(1-INDEX(Tax_share,MATCH('Total Fuel Prices'!$A$147,tax_fuel_labels,0),MATCH(S$1,'Tax_Share of Price'!$B$1:$AI$1,0)))</f>
        <v>0</v>
      </c>
      <c r="T5" s="35">
        <f>'Total Fuel Prices'!T152*(1-INDEX(Tax_share,MATCH('Total Fuel Prices'!$A$147,tax_fuel_labels,0),MATCH(T$1,'Tax_Share of Price'!$B$1:$AI$1,0)))</f>
        <v>0</v>
      </c>
      <c r="U5" s="35">
        <f>'Total Fuel Prices'!U152*(1-INDEX(Tax_share,MATCH('Total Fuel Prices'!$A$147,tax_fuel_labels,0),MATCH(U$1,'Tax_Share of Price'!$B$1:$AI$1,0)))</f>
        <v>0</v>
      </c>
      <c r="V5" s="35">
        <f>'Total Fuel Prices'!V152*(1-INDEX(Tax_share,MATCH('Total Fuel Prices'!$A$147,tax_fuel_labels,0),MATCH(V$1,'Tax_Share of Price'!$B$1:$AI$1,0)))</f>
        <v>0</v>
      </c>
      <c r="W5" s="35">
        <f>'Total Fuel Prices'!W152*(1-INDEX(Tax_share,MATCH('Total Fuel Prices'!$A$147,tax_fuel_labels,0),MATCH(W$1,'Tax_Share of Price'!$B$1:$AI$1,0)))</f>
        <v>0</v>
      </c>
      <c r="X5" s="35">
        <f>'Total Fuel Prices'!X152*(1-INDEX(Tax_share,MATCH('Total Fuel Prices'!$A$147,tax_fuel_labels,0),MATCH(X$1,'Tax_Share of Price'!$B$1:$AI$1,0)))</f>
        <v>0</v>
      </c>
      <c r="Y5" s="35">
        <f>'Total Fuel Prices'!Y152*(1-INDEX(Tax_share,MATCH('Total Fuel Prices'!$A$147,tax_fuel_labels,0),MATCH(Y$1,'Tax_Share of Price'!$B$1:$AI$1,0)))</f>
        <v>0</v>
      </c>
      <c r="Z5" s="35">
        <f>'Total Fuel Prices'!Z152*(1-INDEX(Tax_share,MATCH('Total Fuel Prices'!$A$147,tax_fuel_labels,0),MATCH(Z$1,'Tax_Share of Price'!$B$1:$AI$1,0)))</f>
        <v>0</v>
      </c>
      <c r="AA5" s="35">
        <f>'Total Fuel Prices'!AA152*(1-INDEX(Tax_share,MATCH('Total Fuel Prices'!$A$147,tax_fuel_labels,0),MATCH(AA$1,'Tax_Share of Price'!$B$1:$AI$1,0)))</f>
        <v>0</v>
      </c>
      <c r="AB5" s="35">
        <f>'Total Fuel Prices'!AB152*(1-INDEX(Tax_share,MATCH('Total Fuel Prices'!$A$147,tax_fuel_labels,0),MATCH(AB$1,'Tax_Share of Price'!$B$1:$AI$1,0)))</f>
        <v>0</v>
      </c>
      <c r="AC5" s="35">
        <f>'Total Fuel Prices'!AC152*(1-INDEX(Tax_share,MATCH('Total Fuel Prices'!$A$147,tax_fuel_labels,0),MATCH(AC$1,'Tax_Share of Price'!$B$1:$AI$1,0)))</f>
        <v>0</v>
      </c>
      <c r="AD5" s="35">
        <f>'Total Fuel Prices'!AD152*(1-INDEX(Tax_share,MATCH('Total Fuel Prices'!$A$147,tax_fuel_labels,0),MATCH(AD$1,'Tax_Share of Price'!$B$1:$AI$1,0)))</f>
        <v>0</v>
      </c>
      <c r="AE5" s="35">
        <f>'Total Fuel Prices'!AE152*(1-INDEX(Tax_share,MATCH('Total Fuel Prices'!$A$147,tax_fuel_labels,0),MATCH(AE$1,'Tax_Share of Price'!$B$1:$AI$1,0)))</f>
        <v>0</v>
      </c>
      <c r="AF5" s="35">
        <f>'Total Fuel Prices'!AF152*(1-INDEX(Tax_share,MATCH('Total Fuel Prices'!$A$147,tax_fuel_labels,0),MATCH(AF$1,'Tax_Share of Price'!$B$1:$AI$1,0)))</f>
        <v>0</v>
      </c>
      <c r="AG5" s="35">
        <f>'Total Fuel Prices'!AG152*(1-INDEX(Tax_share,MATCH('Total Fuel Prices'!$A$147,tax_fuel_labels,0),MATCH(AG$1,'Tax_Share of Price'!$B$1:$AI$1,0)))</f>
        <v>0</v>
      </c>
      <c r="AH5" s="35">
        <f>'Total Fuel Prices'!AH152*(1-INDEX(Tax_share,MATCH('Total Fuel Prices'!$A$147,tax_fuel_labels,0),MATCH(AH$1,'Tax_Share of Price'!$B$1:$AI$1,0)))</f>
        <v>0</v>
      </c>
      <c r="AI5" s="35">
        <f>'Total Fuel Prices'!AI152*(1-INDEX(Tax_share,MATCH('Total Fuel Prices'!$A$147,tax_fuel_labels,0),MATCH(AI$1,'Tax_Share of Price'!$B$1:$AI$1,0)))</f>
        <v>0</v>
      </c>
    </row>
    <row r="6" spans="1:39" x14ac:dyDescent="0.45">
      <c r="A6" s="12" t="s">
        <v>274</v>
      </c>
      <c r="B6" s="35">
        <f>'Total Fuel Prices'!B153*(1-INDEX(Tax_share,MATCH('Total Fuel Prices'!$A$147,tax_fuel_labels,0),MATCH(B$1,'Tax_Share of Price'!$B$1:$AI$1,0)))</f>
        <v>1.5176272998396821E-6</v>
      </c>
      <c r="C6" s="35">
        <f>'Total Fuel Prices'!C153*(1-INDEX(Tax_share,MATCH('Total Fuel Prices'!$A$147,tax_fuel_labels,0),MATCH(C$1,'Tax_Share of Price'!$B$1:$AI$1,0)))</f>
        <v>1.5176272998396821E-6</v>
      </c>
      <c r="D6" s="35">
        <f>'Total Fuel Prices'!D153*(1-INDEX(Tax_share,MATCH('Total Fuel Prices'!$A$147,tax_fuel_labels,0),MATCH(D$1,'Tax_Share of Price'!$B$1:$AI$1,0)))</f>
        <v>1.5103659251993011E-6</v>
      </c>
      <c r="E6" s="35">
        <f>'Total Fuel Prices'!E153*(1-INDEX(Tax_share,MATCH('Total Fuel Prices'!$A$147,tax_fuel_labels,0),MATCH(E$1,'Tax_Share of Price'!$B$1:$AI$1,0)))</f>
        <v>1.5176272998396821E-6</v>
      </c>
      <c r="F6" s="35">
        <f>'Total Fuel Prices'!F153*(1-INDEX(Tax_share,MATCH('Total Fuel Prices'!$A$147,tax_fuel_labels,0),MATCH(F$1,'Tax_Share of Price'!$B$1:$AI$1,0)))</f>
        <v>1.5031045505589194E-6</v>
      </c>
      <c r="G6" s="35">
        <f>'Total Fuel Prices'!G153*(1-INDEX(Tax_share,MATCH('Total Fuel Prices'!$A$147,tax_fuel_labels,0),MATCH(G$1,'Tax_Share of Price'!$B$1:$AI$1,0)))</f>
        <v>1.4813204266377759E-6</v>
      </c>
      <c r="H6" s="35">
        <f>'Total Fuel Prices'!H153*(1-INDEX(Tax_share,MATCH('Total Fuel Prices'!$A$147,tax_fuel_labels,0),MATCH(H$1,'Tax_Share of Price'!$B$1:$AI$1,0)))</f>
        <v>1.4740590519973944E-6</v>
      </c>
      <c r="I6" s="35">
        <f>'Total Fuel Prices'!I153*(1-INDEX(Tax_share,MATCH('Total Fuel Prices'!$A$147,tax_fuel_labels,0),MATCH(I$1,'Tax_Share of Price'!$B$1:$AI$1,0)))</f>
        <v>1.4667976773570134E-6</v>
      </c>
      <c r="J6" s="35">
        <f>'Total Fuel Prices'!J153*(1-INDEX(Tax_share,MATCH('Total Fuel Prices'!$A$147,tax_fuel_labels,0),MATCH(J$1,'Tax_Share of Price'!$B$1:$AI$1,0)))</f>
        <v>1.4595363027166319E-6</v>
      </c>
      <c r="K6" s="35">
        <f>'Total Fuel Prices'!K153*(1-INDEX(Tax_share,MATCH('Total Fuel Prices'!$A$147,tax_fuel_labels,0),MATCH(K$1,'Tax_Share of Price'!$B$1:$AI$1,0)))</f>
        <v>1.4667976773570134E-6</v>
      </c>
      <c r="L6" s="35">
        <f>'Total Fuel Prices'!L153*(1-INDEX(Tax_share,MATCH('Total Fuel Prices'!$A$147,tax_fuel_labels,0),MATCH(L$1,'Tax_Share of Price'!$B$1:$AI$1,0)))</f>
        <v>1.4740590519973944E-6</v>
      </c>
      <c r="M6" s="35">
        <f>'Total Fuel Prices'!M153*(1-INDEX(Tax_share,MATCH('Total Fuel Prices'!$A$147,tax_fuel_labels,0),MATCH(M$1,'Tax_Share of Price'!$B$1:$AI$1,0)))</f>
        <v>1.4595363027166319E-6</v>
      </c>
      <c r="N6" s="35">
        <f>'Total Fuel Prices'!N153*(1-INDEX(Tax_share,MATCH('Total Fuel Prices'!$A$147,tax_fuel_labels,0),MATCH(N$1,'Tax_Share of Price'!$B$1:$AI$1,0)))</f>
        <v>1.4667976773570134E-6</v>
      </c>
      <c r="O6" s="35">
        <f>'Total Fuel Prices'!O153*(1-INDEX(Tax_share,MATCH('Total Fuel Prices'!$A$147,tax_fuel_labels,0),MATCH(O$1,'Tax_Share of Price'!$B$1:$AI$1,0)))</f>
        <v>1.4667976773570134E-6</v>
      </c>
      <c r="P6" s="35">
        <f>'Total Fuel Prices'!P153*(1-INDEX(Tax_share,MATCH('Total Fuel Prices'!$A$147,tax_fuel_labels,0),MATCH(P$1,'Tax_Share of Price'!$B$1:$AI$1,0)))</f>
        <v>1.4595363027166319E-6</v>
      </c>
      <c r="Q6" s="35">
        <f>'Total Fuel Prices'!Q153*(1-INDEX(Tax_share,MATCH('Total Fuel Prices'!$A$147,tax_fuel_labels,0),MATCH(Q$1,'Tax_Share of Price'!$B$1:$AI$1,0)))</f>
        <v>1.4595363027166319E-6</v>
      </c>
      <c r="R6" s="35">
        <f>'Total Fuel Prices'!R153*(1-INDEX(Tax_share,MATCH('Total Fuel Prices'!$A$147,tax_fuel_labels,0),MATCH(R$1,'Tax_Share of Price'!$B$1:$AI$1,0)))</f>
        <v>1.4667976773570134E-6</v>
      </c>
      <c r="S6" s="35">
        <f>'Total Fuel Prices'!S153*(1-INDEX(Tax_share,MATCH('Total Fuel Prices'!$A$147,tax_fuel_labels,0),MATCH(S$1,'Tax_Share of Price'!$B$1:$AI$1,0)))</f>
        <v>1.4667976773570134E-6</v>
      </c>
      <c r="T6" s="35">
        <f>'Total Fuel Prices'!T153*(1-INDEX(Tax_share,MATCH('Total Fuel Prices'!$A$147,tax_fuel_labels,0),MATCH(T$1,'Tax_Share of Price'!$B$1:$AI$1,0)))</f>
        <v>1.4595363027166319E-6</v>
      </c>
      <c r="U6" s="35">
        <f>'Total Fuel Prices'!U153*(1-INDEX(Tax_share,MATCH('Total Fuel Prices'!$A$147,tax_fuel_labels,0),MATCH(U$1,'Tax_Share of Price'!$B$1:$AI$1,0)))</f>
        <v>1.4595363027166319E-6</v>
      </c>
      <c r="V6" s="35">
        <f>'Total Fuel Prices'!V153*(1-INDEX(Tax_share,MATCH('Total Fuel Prices'!$A$147,tax_fuel_labels,0),MATCH(V$1,'Tax_Share of Price'!$B$1:$AI$1,0)))</f>
        <v>1.4667976773570134E-6</v>
      </c>
      <c r="W6" s="35">
        <f>'Total Fuel Prices'!W153*(1-INDEX(Tax_share,MATCH('Total Fuel Prices'!$A$147,tax_fuel_labels,0),MATCH(W$1,'Tax_Share of Price'!$B$1:$AI$1,0)))</f>
        <v>1.4667976773570134E-6</v>
      </c>
      <c r="X6" s="35">
        <f>'Total Fuel Prices'!X153*(1-INDEX(Tax_share,MATCH('Total Fuel Prices'!$A$147,tax_fuel_labels,0),MATCH(X$1,'Tax_Share of Price'!$B$1:$AI$1,0)))</f>
        <v>1.4667976773570134E-6</v>
      </c>
      <c r="Y6" s="35">
        <f>'Total Fuel Prices'!Y153*(1-INDEX(Tax_share,MATCH('Total Fuel Prices'!$A$147,tax_fuel_labels,0),MATCH(Y$1,'Tax_Share of Price'!$B$1:$AI$1,0)))</f>
        <v>1.4595363027166319E-6</v>
      </c>
      <c r="Z6" s="35">
        <f>'Total Fuel Prices'!Z153*(1-INDEX(Tax_share,MATCH('Total Fuel Prices'!$A$147,tax_fuel_labels,0),MATCH(Z$1,'Tax_Share of Price'!$B$1:$AI$1,0)))</f>
        <v>1.4595363027166319E-6</v>
      </c>
      <c r="AA6" s="35">
        <f>'Total Fuel Prices'!AA153*(1-INDEX(Tax_share,MATCH('Total Fuel Prices'!$A$147,tax_fuel_labels,0),MATCH(AA$1,'Tax_Share of Price'!$B$1:$AI$1,0)))</f>
        <v>1.4667976773570134E-6</v>
      </c>
      <c r="AB6" s="35">
        <f>'Total Fuel Prices'!AB153*(1-INDEX(Tax_share,MATCH('Total Fuel Prices'!$A$147,tax_fuel_labels,0),MATCH(AB$1,'Tax_Share of Price'!$B$1:$AI$1,0)))</f>
        <v>1.4667976773570134E-6</v>
      </c>
      <c r="AC6" s="35">
        <f>'Total Fuel Prices'!AC153*(1-INDEX(Tax_share,MATCH('Total Fuel Prices'!$A$147,tax_fuel_labels,0),MATCH(AC$1,'Tax_Share of Price'!$B$1:$AI$1,0)))</f>
        <v>1.4667976773570134E-6</v>
      </c>
      <c r="AD6" s="35">
        <f>'Total Fuel Prices'!AD153*(1-INDEX(Tax_share,MATCH('Total Fuel Prices'!$A$147,tax_fuel_labels,0),MATCH(AD$1,'Tax_Share of Price'!$B$1:$AI$1,0)))</f>
        <v>1.4667976773570134E-6</v>
      </c>
      <c r="AE6" s="35">
        <f>'Total Fuel Prices'!AE153*(1-INDEX(Tax_share,MATCH('Total Fuel Prices'!$A$147,tax_fuel_labels,0),MATCH(AE$1,'Tax_Share of Price'!$B$1:$AI$1,0)))</f>
        <v>1.4667976773570134E-6</v>
      </c>
      <c r="AF6" s="35">
        <f>'Total Fuel Prices'!AF153*(1-INDEX(Tax_share,MATCH('Total Fuel Prices'!$A$147,tax_fuel_labels,0),MATCH(AF$1,'Tax_Share of Price'!$B$1:$AI$1,0)))</f>
        <v>1.4667976773570134E-6</v>
      </c>
      <c r="AG6" s="35">
        <f>'Total Fuel Prices'!AG153*(1-INDEX(Tax_share,MATCH('Total Fuel Prices'!$A$147,tax_fuel_labels,0),MATCH(AG$1,'Tax_Share of Price'!$B$1:$AI$1,0)))</f>
        <v>1.4667976773570134E-6</v>
      </c>
      <c r="AH6" s="35">
        <f>'Total Fuel Prices'!AH153*(1-INDEX(Tax_share,MATCH('Total Fuel Prices'!$A$147,tax_fuel_labels,0),MATCH(AH$1,'Tax_Share of Price'!$B$1:$AI$1,0)))</f>
        <v>1.4667976773570134E-6</v>
      </c>
      <c r="AI6" s="35">
        <f>'Total Fuel Prices'!AI153*(1-INDEX(Tax_share,MATCH('Total Fuel Prices'!$A$147,tax_fuel_labels,0),MATCH(AI$1,'Tax_Share of Price'!$B$1:$AI$1,0)))</f>
        <v>1.4667976773570134E-6</v>
      </c>
    </row>
    <row r="7" spans="1:39" x14ac:dyDescent="0.45">
      <c r="A7" s="12" t="s">
        <v>275</v>
      </c>
      <c r="B7" s="35">
        <f>B6</f>
        <v>1.5176272998396821E-6</v>
      </c>
      <c r="C7" s="35">
        <f t="shared" ref="C7:AI7" si="0">C6</f>
        <v>1.5176272998396821E-6</v>
      </c>
      <c r="D7" s="35">
        <f t="shared" si="0"/>
        <v>1.5103659251993011E-6</v>
      </c>
      <c r="E7" s="35">
        <f t="shared" si="0"/>
        <v>1.5176272998396821E-6</v>
      </c>
      <c r="F7" s="35">
        <f t="shared" si="0"/>
        <v>1.5031045505589194E-6</v>
      </c>
      <c r="G7" s="35">
        <f t="shared" si="0"/>
        <v>1.4813204266377759E-6</v>
      </c>
      <c r="H7" s="35">
        <f t="shared" si="0"/>
        <v>1.4740590519973944E-6</v>
      </c>
      <c r="I7" s="35">
        <f t="shared" si="0"/>
        <v>1.4667976773570134E-6</v>
      </c>
      <c r="J7" s="35">
        <f t="shared" si="0"/>
        <v>1.4595363027166319E-6</v>
      </c>
      <c r="K7" s="35">
        <f t="shared" si="0"/>
        <v>1.4667976773570134E-6</v>
      </c>
      <c r="L7" s="35">
        <f t="shared" si="0"/>
        <v>1.4740590519973944E-6</v>
      </c>
      <c r="M7" s="35">
        <f t="shared" si="0"/>
        <v>1.4595363027166319E-6</v>
      </c>
      <c r="N7" s="35">
        <f t="shared" si="0"/>
        <v>1.4667976773570134E-6</v>
      </c>
      <c r="O7" s="35">
        <f t="shared" si="0"/>
        <v>1.4667976773570134E-6</v>
      </c>
      <c r="P7" s="35">
        <f t="shared" si="0"/>
        <v>1.4595363027166319E-6</v>
      </c>
      <c r="Q7" s="35">
        <f t="shared" si="0"/>
        <v>1.4595363027166319E-6</v>
      </c>
      <c r="R7" s="35">
        <f t="shared" si="0"/>
        <v>1.4667976773570134E-6</v>
      </c>
      <c r="S7" s="35">
        <f t="shared" si="0"/>
        <v>1.4667976773570134E-6</v>
      </c>
      <c r="T7" s="35">
        <f t="shared" si="0"/>
        <v>1.4595363027166319E-6</v>
      </c>
      <c r="U7" s="35">
        <f t="shared" si="0"/>
        <v>1.4595363027166319E-6</v>
      </c>
      <c r="V7" s="35">
        <f t="shared" si="0"/>
        <v>1.4667976773570134E-6</v>
      </c>
      <c r="W7" s="35">
        <f t="shared" si="0"/>
        <v>1.4667976773570134E-6</v>
      </c>
      <c r="X7" s="35">
        <f t="shared" si="0"/>
        <v>1.4667976773570134E-6</v>
      </c>
      <c r="Y7" s="35">
        <f t="shared" si="0"/>
        <v>1.4595363027166319E-6</v>
      </c>
      <c r="Z7" s="35">
        <f t="shared" si="0"/>
        <v>1.4595363027166319E-6</v>
      </c>
      <c r="AA7" s="35">
        <f t="shared" si="0"/>
        <v>1.4667976773570134E-6</v>
      </c>
      <c r="AB7" s="35">
        <f t="shared" si="0"/>
        <v>1.4667976773570134E-6</v>
      </c>
      <c r="AC7" s="35">
        <f t="shared" si="0"/>
        <v>1.4667976773570134E-6</v>
      </c>
      <c r="AD7" s="35">
        <f t="shared" si="0"/>
        <v>1.4667976773570134E-6</v>
      </c>
      <c r="AE7" s="35">
        <f t="shared" si="0"/>
        <v>1.4667976773570134E-6</v>
      </c>
      <c r="AF7" s="35">
        <f t="shared" si="0"/>
        <v>1.4667976773570134E-6</v>
      </c>
      <c r="AG7" s="35">
        <f t="shared" si="0"/>
        <v>1.4667976773570134E-6</v>
      </c>
      <c r="AH7" s="35">
        <f t="shared" si="0"/>
        <v>1.4667976773570134E-6</v>
      </c>
      <c r="AI7" s="35">
        <f t="shared" si="0"/>
        <v>1.4667976773570134E-6</v>
      </c>
    </row>
    <row r="8" spans="1:39" x14ac:dyDescent="0.45">
      <c r="A8" s="12" t="s">
        <v>276</v>
      </c>
      <c r="B8" s="35">
        <f>'Total Fuel Prices'!B155*(1-INDEX(Tax_share,MATCH('Total Fuel Prices'!$A$147,tax_fuel_labels,0),MATCH(B$1,'Tax_Share of Price'!$B$1:$AI$1,0)))</f>
        <v>0</v>
      </c>
      <c r="C8" s="35">
        <f>'Total Fuel Prices'!C155*(1-INDEX(Tax_share,MATCH('Total Fuel Prices'!$A$147,tax_fuel_labels,0),MATCH(C$1,'Tax_Share of Price'!$B$1:$AI$1,0)))</f>
        <v>0</v>
      </c>
      <c r="D8" s="35">
        <f>'Total Fuel Prices'!D155*(1-INDEX(Tax_share,MATCH('Total Fuel Prices'!$A$147,tax_fuel_labels,0),MATCH(D$1,'Tax_Share of Price'!$B$1:$AI$1,0)))</f>
        <v>0</v>
      </c>
      <c r="E8" s="35">
        <f>'Total Fuel Prices'!E155*(1-INDEX(Tax_share,MATCH('Total Fuel Prices'!$A$147,tax_fuel_labels,0),MATCH(E$1,'Tax_Share of Price'!$B$1:$AI$1,0)))</f>
        <v>0</v>
      </c>
      <c r="F8" s="35">
        <f>'Total Fuel Prices'!F155*(1-INDEX(Tax_share,MATCH('Total Fuel Prices'!$A$147,tax_fuel_labels,0),MATCH(F$1,'Tax_Share of Price'!$B$1:$AI$1,0)))</f>
        <v>0</v>
      </c>
      <c r="G8" s="35">
        <f>'Total Fuel Prices'!G155*(1-INDEX(Tax_share,MATCH('Total Fuel Prices'!$A$147,tax_fuel_labels,0),MATCH(G$1,'Tax_Share of Price'!$B$1:$AI$1,0)))</f>
        <v>0</v>
      </c>
      <c r="H8" s="35">
        <f>'Total Fuel Prices'!H155*(1-INDEX(Tax_share,MATCH('Total Fuel Prices'!$A$147,tax_fuel_labels,0),MATCH(H$1,'Tax_Share of Price'!$B$1:$AI$1,0)))</f>
        <v>0</v>
      </c>
      <c r="I8" s="35">
        <f>'Total Fuel Prices'!I155*(1-INDEX(Tax_share,MATCH('Total Fuel Prices'!$A$147,tax_fuel_labels,0),MATCH(I$1,'Tax_Share of Price'!$B$1:$AI$1,0)))</f>
        <v>0</v>
      </c>
      <c r="J8" s="35">
        <f>'Total Fuel Prices'!J155*(1-INDEX(Tax_share,MATCH('Total Fuel Prices'!$A$147,tax_fuel_labels,0),MATCH(J$1,'Tax_Share of Price'!$B$1:$AI$1,0)))</f>
        <v>0</v>
      </c>
      <c r="K8" s="35">
        <f>'Total Fuel Prices'!K155*(1-INDEX(Tax_share,MATCH('Total Fuel Prices'!$A$147,tax_fuel_labels,0),MATCH(K$1,'Tax_Share of Price'!$B$1:$AI$1,0)))</f>
        <v>0</v>
      </c>
      <c r="L8" s="35">
        <f>'Total Fuel Prices'!L155*(1-INDEX(Tax_share,MATCH('Total Fuel Prices'!$A$147,tax_fuel_labels,0),MATCH(L$1,'Tax_Share of Price'!$B$1:$AI$1,0)))</f>
        <v>0</v>
      </c>
      <c r="M8" s="35">
        <f>'Total Fuel Prices'!M155*(1-INDEX(Tax_share,MATCH('Total Fuel Prices'!$A$147,tax_fuel_labels,0),MATCH(M$1,'Tax_Share of Price'!$B$1:$AI$1,0)))</f>
        <v>0</v>
      </c>
      <c r="N8" s="35">
        <f>'Total Fuel Prices'!N155*(1-INDEX(Tax_share,MATCH('Total Fuel Prices'!$A$147,tax_fuel_labels,0),MATCH(N$1,'Tax_Share of Price'!$B$1:$AI$1,0)))</f>
        <v>0</v>
      </c>
      <c r="O8" s="35">
        <f>'Total Fuel Prices'!O155*(1-INDEX(Tax_share,MATCH('Total Fuel Prices'!$A$147,tax_fuel_labels,0),MATCH(O$1,'Tax_Share of Price'!$B$1:$AI$1,0)))</f>
        <v>0</v>
      </c>
      <c r="P8" s="35">
        <f>'Total Fuel Prices'!P155*(1-INDEX(Tax_share,MATCH('Total Fuel Prices'!$A$147,tax_fuel_labels,0),MATCH(P$1,'Tax_Share of Price'!$B$1:$AI$1,0)))</f>
        <v>0</v>
      </c>
      <c r="Q8" s="35">
        <f>'Total Fuel Prices'!Q155*(1-INDEX(Tax_share,MATCH('Total Fuel Prices'!$A$147,tax_fuel_labels,0),MATCH(Q$1,'Tax_Share of Price'!$B$1:$AI$1,0)))</f>
        <v>0</v>
      </c>
      <c r="R8" s="35">
        <f>'Total Fuel Prices'!R155*(1-INDEX(Tax_share,MATCH('Total Fuel Prices'!$A$147,tax_fuel_labels,0),MATCH(R$1,'Tax_Share of Price'!$B$1:$AI$1,0)))</f>
        <v>0</v>
      </c>
      <c r="S8" s="35">
        <f>'Total Fuel Prices'!S155*(1-INDEX(Tax_share,MATCH('Total Fuel Prices'!$A$147,tax_fuel_labels,0),MATCH(S$1,'Tax_Share of Price'!$B$1:$AI$1,0)))</f>
        <v>0</v>
      </c>
      <c r="T8" s="35">
        <f>'Total Fuel Prices'!T155*(1-INDEX(Tax_share,MATCH('Total Fuel Prices'!$A$147,tax_fuel_labels,0),MATCH(T$1,'Tax_Share of Price'!$B$1:$AI$1,0)))</f>
        <v>0</v>
      </c>
      <c r="U8" s="35">
        <f>'Total Fuel Prices'!U155*(1-INDEX(Tax_share,MATCH('Total Fuel Prices'!$A$147,tax_fuel_labels,0),MATCH(U$1,'Tax_Share of Price'!$B$1:$AI$1,0)))</f>
        <v>0</v>
      </c>
      <c r="V8" s="35">
        <f>'Total Fuel Prices'!V155*(1-INDEX(Tax_share,MATCH('Total Fuel Prices'!$A$147,tax_fuel_labels,0),MATCH(V$1,'Tax_Share of Price'!$B$1:$AI$1,0)))</f>
        <v>0</v>
      </c>
      <c r="W8" s="35">
        <f>'Total Fuel Prices'!W155*(1-INDEX(Tax_share,MATCH('Total Fuel Prices'!$A$147,tax_fuel_labels,0),MATCH(W$1,'Tax_Share of Price'!$B$1:$AI$1,0)))</f>
        <v>0</v>
      </c>
      <c r="X8" s="35">
        <f>'Total Fuel Prices'!X155*(1-INDEX(Tax_share,MATCH('Total Fuel Prices'!$A$147,tax_fuel_labels,0),MATCH(X$1,'Tax_Share of Price'!$B$1:$AI$1,0)))</f>
        <v>0</v>
      </c>
      <c r="Y8" s="35">
        <f>'Total Fuel Prices'!Y155*(1-INDEX(Tax_share,MATCH('Total Fuel Prices'!$A$147,tax_fuel_labels,0),MATCH(Y$1,'Tax_Share of Price'!$B$1:$AI$1,0)))</f>
        <v>0</v>
      </c>
      <c r="Z8" s="35">
        <f>'Total Fuel Prices'!Z155*(1-INDEX(Tax_share,MATCH('Total Fuel Prices'!$A$147,tax_fuel_labels,0),MATCH(Z$1,'Tax_Share of Price'!$B$1:$AI$1,0)))</f>
        <v>0</v>
      </c>
      <c r="AA8" s="35">
        <f>'Total Fuel Prices'!AA155*(1-INDEX(Tax_share,MATCH('Total Fuel Prices'!$A$147,tax_fuel_labels,0),MATCH(AA$1,'Tax_Share of Price'!$B$1:$AI$1,0)))</f>
        <v>0</v>
      </c>
      <c r="AB8" s="35">
        <f>'Total Fuel Prices'!AB155*(1-INDEX(Tax_share,MATCH('Total Fuel Prices'!$A$147,tax_fuel_labels,0),MATCH(AB$1,'Tax_Share of Price'!$B$1:$AI$1,0)))</f>
        <v>0</v>
      </c>
      <c r="AC8" s="35">
        <f>'Total Fuel Prices'!AC155*(1-INDEX(Tax_share,MATCH('Total Fuel Prices'!$A$147,tax_fuel_labels,0),MATCH(AC$1,'Tax_Share of Price'!$B$1:$AI$1,0)))</f>
        <v>0</v>
      </c>
      <c r="AD8" s="35">
        <f>'Total Fuel Prices'!AD155*(1-INDEX(Tax_share,MATCH('Total Fuel Prices'!$A$147,tax_fuel_labels,0),MATCH(AD$1,'Tax_Share of Price'!$B$1:$AI$1,0)))</f>
        <v>0</v>
      </c>
      <c r="AE8" s="35">
        <f>'Total Fuel Prices'!AE155*(1-INDEX(Tax_share,MATCH('Total Fuel Prices'!$A$147,tax_fuel_labels,0),MATCH(AE$1,'Tax_Share of Price'!$B$1:$AI$1,0)))</f>
        <v>0</v>
      </c>
      <c r="AF8" s="35">
        <f>'Total Fuel Prices'!AF155*(1-INDEX(Tax_share,MATCH('Total Fuel Prices'!$A$147,tax_fuel_labels,0),MATCH(AF$1,'Tax_Share of Price'!$B$1:$AI$1,0)))</f>
        <v>0</v>
      </c>
      <c r="AG8" s="35">
        <f>'Total Fuel Prices'!AG155*(1-INDEX(Tax_share,MATCH('Total Fuel Prices'!$A$147,tax_fuel_labels,0),MATCH(AG$1,'Tax_Share of Price'!$B$1:$AI$1,0)))</f>
        <v>0</v>
      </c>
      <c r="AH8" s="35">
        <f>'Total Fuel Prices'!AH155*(1-INDEX(Tax_share,MATCH('Total Fuel Prices'!$A$147,tax_fuel_labels,0),MATCH(AH$1,'Tax_Share of Price'!$B$1:$AI$1,0)))</f>
        <v>0</v>
      </c>
      <c r="AI8" s="35">
        <f>'Total Fuel Prices'!AI155*(1-INDEX(Tax_share,MATCH('Total Fuel Prices'!$A$147,tax_fuel_labels,0),MATCH(AI$1,'Tax_Share of Price'!$B$1:$AI$1,0)))</f>
        <v>0</v>
      </c>
    </row>
    <row r="9" spans="1:39" s="5" customFormat="1" x14ac:dyDescent="0.45">
      <c r="A9" s="38" t="s">
        <v>277</v>
      </c>
      <c r="B9" s="35">
        <f>'Total Fuel Prices'!B156*(1-INDEX(Tax_share,MATCH('Total Fuel Prices'!$A$147,tax_fuel_labels,0),MATCH(B$1,'Tax_Share of Price'!$B$1:$AI$1,0)))</f>
        <v>1.5176272998396821E-6</v>
      </c>
      <c r="C9" s="35">
        <f>'Total Fuel Prices'!C156*(1-INDEX(Tax_share,MATCH('Total Fuel Prices'!$A$147,tax_fuel_labels,0),MATCH(C$1,'Tax_Share of Price'!$B$1:$AI$1,0)))</f>
        <v>1.5176272998396821E-6</v>
      </c>
      <c r="D9" s="35">
        <f>'Total Fuel Prices'!D156*(1-INDEX(Tax_share,MATCH('Total Fuel Prices'!$A$147,tax_fuel_labels,0),MATCH(D$1,'Tax_Share of Price'!$B$1:$AI$1,0)))</f>
        <v>1.5103659251993011E-6</v>
      </c>
      <c r="E9" s="35">
        <f>'Total Fuel Prices'!E156*(1-INDEX(Tax_share,MATCH('Total Fuel Prices'!$A$147,tax_fuel_labels,0),MATCH(E$1,'Tax_Share of Price'!$B$1:$AI$1,0)))</f>
        <v>1.5176272998396821E-6</v>
      </c>
      <c r="F9" s="35">
        <f>'Total Fuel Prices'!F156*(1-INDEX(Tax_share,MATCH('Total Fuel Prices'!$A$147,tax_fuel_labels,0),MATCH(F$1,'Tax_Share of Price'!$B$1:$AI$1,0)))</f>
        <v>1.5031045505589194E-6</v>
      </c>
      <c r="G9" s="35">
        <f>'Total Fuel Prices'!G156*(1-INDEX(Tax_share,MATCH('Total Fuel Prices'!$A$147,tax_fuel_labels,0),MATCH(G$1,'Tax_Share of Price'!$B$1:$AI$1,0)))</f>
        <v>1.4813204266377759E-6</v>
      </c>
      <c r="H9" s="35">
        <f>'Total Fuel Prices'!H156*(1-INDEX(Tax_share,MATCH('Total Fuel Prices'!$A$147,tax_fuel_labels,0),MATCH(H$1,'Tax_Share of Price'!$B$1:$AI$1,0)))</f>
        <v>1.4740590519973944E-6</v>
      </c>
      <c r="I9" s="35">
        <f>'Total Fuel Prices'!I156*(1-INDEX(Tax_share,MATCH('Total Fuel Prices'!$A$147,tax_fuel_labels,0),MATCH(I$1,'Tax_Share of Price'!$B$1:$AI$1,0)))</f>
        <v>1.4667976773570134E-6</v>
      </c>
      <c r="J9" s="35">
        <f>'Total Fuel Prices'!J156*(1-INDEX(Tax_share,MATCH('Total Fuel Prices'!$A$147,tax_fuel_labels,0),MATCH(J$1,'Tax_Share of Price'!$B$1:$AI$1,0)))</f>
        <v>1.4595363027166319E-6</v>
      </c>
      <c r="K9" s="35">
        <f>'Total Fuel Prices'!K156*(1-INDEX(Tax_share,MATCH('Total Fuel Prices'!$A$147,tax_fuel_labels,0),MATCH(K$1,'Tax_Share of Price'!$B$1:$AI$1,0)))</f>
        <v>1.4667976773570134E-6</v>
      </c>
      <c r="L9" s="35">
        <f>'Total Fuel Prices'!L156*(1-INDEX(Tax_share,MATCH('Total Fuel Prices'!$A$147,tax_fuel_labels,0),MATCH(L$1,'Tax_Share of Price'!$B$1:$AI$1,0)))</f>
        <v>1.4740590519973944E-6</v>
      </c>
      <c r="M9" s="35">
        <f>'Total Fuel Prices'!M156*(1-INDEX(Tax_share,MATCH('Total Fuel Prices'!$A$147,tax_fuel_labels,0),MATCH(M$1,'Tax_Share of Price'!$B$1:$AI$1,0)))</f>
        <v>1.4595363027166319E-6</v>
      </c>
      <c r="N9" s="35">
        <f>'Total Fuel Prices'!N156*(1-INDEX(Tax_share,MATCH('Total Fuel Prices'!$A$147,tax_fuel_labels,0),MATCH(N$1,'Tax_Share of Price'!$B$1:$AI$1,0)))</f>
        <v>1.4667976773570134E-6</v>
      </c>
      <c r="O9" s="35">
        <f>'Total Fuel Prices'!O156*(1-INDEX(Tax_share,MATCH('Total Fuel Prices'!$A$147,tax_fuel_labels,0),MATCH(O$1,'Tax_Share of Price'!$B$1:$AI$1,0)))</f>
        <v>1.4667976773570134E-6</v>
      </c>
      <c r="P9" s="35">
        <f>'Total Fuel Prices'!P156*(1-INDEX(Tax_share,MATCH('Total Fuel Prices'!$A$147,tax_fuel_labels,0),MATCH(P$1,'Tax_Share of Price'!$B$1:$AI$1,0)))</f>
        <v>1.4595363027166319E-6</v>
      </c>
      <c r="Q9" s="35">
        <f>'Total Fuel Prices'!Q156*(1-INDEX(Tax_share,MATCH('Total Fuel Prices'!$A$147,tax_fuel_labels,0),MATCH(Q$1,'Tax_Share of Price'!$B$1:$AI$1,0)))</f>
        <v>1.4595363027166319E-6</v>
      </c>
      <c r="R9" s="35">
        <f>'Total Fuel Prices'!R156*(1-INDEX(Tax_share,MATCH('Total Fuel Prices'!$A$147,tax_fuel_labels,0),MATCH(R$1,'Tax_Share of Price'!$B$1:$AI$1,0)))</f>
        <v>1.4667976773570134E-6</v>
      </c>
      <c r="S9" s="35">
        <f>'Total Fuel Prices'!S156*(1-INDEX(Tax_share,MATCH('Total Fuel Prices'!$A$147,tax_fuel_labels,0),MATCH(S$1,'Tax_Share of Price'!$B$1:$AI$1,0)))</f>
        <v>1.4667976773570134E-6</v>
      </c>
      <c r="T9" s="35">
        <f>'Total Fuel Prices'!T156*(1-INDEX(Tax_share,MATCH('Total Fuel Prices'!$A$147,tax_fuel_labels,0),MATCH(T$1,'Tax_Share of Price'!$B$1:$AI$1,0)))</f>
        <v>1.4595363027166319E-6</v>
      </c>
      <c r="U9" s="35">
        <f>'Total Fuel Prices'!U156*(1-INDEX(Tax_share,MATCH('Total Fuel Prices'!$A$147,tax_fuel_labels,0),MATCH(U$1,'Tax_Share of Price'!$B$1:$AI$1,0)))</f>
        <v>1.4595363027166319E-6</v>
      </c>
      <c r="V9" s="35">
        <f>'Total Fuel Prices'!V156*(1-INDEX(Tax_share,MATCH('Total Fuel Prices'!$A$147,tax_fuel_labels,0),MATCH(V$1,'Tax_Share of Price'!$B$1:$AI$1,0)))</f>
        <v>1.4667976773570134E-6</v>
      </c>
      <c r="W9" s="35">
        <f>'Total Fuel Prices'!W156*(1-INDEX(Tax_share,MATCH('Total Fuel Prices'!$A$147,tax_fuel_labels,0),MATCH(W$1,'Tax_Share of Price'!$B$1:$AI$1,0)))</f>
        <v>1.4667976773570134E-6</v>
      </c>
      <c r="X9" s="35">
        <f>'Total Fuel Prices'!X156*(1-INDEX(Tax_share,MATCH('Total Fuel Prices'!$A$147,tax_fuel_labels,0),MATCH(X$1,'Tax_Share of Price'!$B$1:$AI$1,0)))</f>
        <v>1.4667976773570134E-6</v>
      </c>
      <c r="Y9" s="35">
        <f>'Total Fuel Prices'!Y156*(1-INDEX(Tax_share,MATCH('Total Fuel Prices'!$A$147,tax_fuel_labels,0),MATCH(Y$1,'Tax_Share of Price'!$B$1:$AI$1,0)))</f>
        <v>1.4595363027166319E-6</v>
      </c>
      <c r="Z9" s="35">
        <f>'Total Fuel Prices'!Z156*(1-INDEX(Tax_share,MATCH('Total Fuel Prices'!$A$147,tax_fuel_labels,0),MATCH(Z$1,'Tax_Share of Price'!$B$1:$AI$1,0)))</f>
        <v>1.4595363027166319E-6</v>
      </c>
      <c r="AA9" s="35">
        <f>'Total Fuel Prices'!AA156*(1-INDEX(Tax_share,MATCH('Total Fuel Prices'!$A$147,tax_fuel_labels,0),MATCH(AA$1,'Tax_Share of Price'!$B$1:$AI$1,0)))</f>
        <v>1.4667976773570134E-6</v>
      </c>
      <c r="AB9" s="35">
        <f>'Total Fuel Prices'!AB156*(1-INDEX(Tax_share,MATCH('Total Fuel Prices'!$A$147,tax_fuel_labels,0),MATCH(AB$1,'Tax_Share of Price'!$B$1:$AI$1,0)))</f>
        <v>1.4667976773570134E-6</v>
      </c>
      <c r="AC9" s="35">
        <f>'Total Fuel Prices'!AC156*(1-INDEX(Tax_share,MATCH('Total Fuel Prices'!$A$147,tax_fuel_labels,0),MATCH(AC$1,'Tax_Share of Price'!$B$1:$AI$1,0)))</f>
        <v>1.4667976773570134E-6</v>
      </c>
      <c r="AD9" s="35">
        <f>'Total Fuel Prices'!AD156*(1-INDEX(Tax_share,MATCH('Total Fuel Prices'!$A$147,tax_fuel_labels,0),MATCH(AD$1,'Tax_Share of Price'!$B$1:$AI$1,0)))</f>
        <v>1.4667976773570134E-6</v>
      </c>
      <c r="AE9" s="35">
        <f>'Total Fuel Prices'!AE156*(1-INDEX(Tax_share,MATCH('Total Fuel Prices'!$A$147,tax_fuel_labels,0),MATCH(AE$1,'Tax_Share of Price'!$B$1:$AI$1,0)))</f>
        <v>1.4667976773570134E-6</v>
      </c>
      <c r="AF9" s="35">
        <f>'Total Fuel Prices'!AF156*(1-INDEX(Tax_share,MATCH('Total Fuel Prices'!$A$147,tax_fuel_labels,0),MATCH(AF$1,'Tax_Share of Price'!$B$1:$AI$1,0)))</f>
        <v>1.4667976773570134E-6</v>
      </c>
      <c r="AG9" s="35">
        <f>'Total Fuel Prices'!AG156*(1-INDEX(Tax_share,MATCH('Total Fuel Prices'!$A$147,tax_fuel_labels,0),MATCH(AG$1,'Tax_Share of Price'!$B$1:$AI$1,0)))</f>
        <v>1.4667976773570134E-6</v>
      </c>
      <c r="AH9" s="35">
        <f>'Total Fuel Prices'!AH156*(1-INDEX(Tax_share,MATCH('Total Fuel Prices'!$A$147,tax_fuel_labels,0),MATCH(AH$1,'Tax_Share of Price'!$B$1:$AI$1,0)))</f>
        <v>1.4667976773570134E-6</v>
      </c>
      <c r="AI9" s="35">
        <f>'Total Fuel Prices'!AI156*(1-INDEX(Tax_share,MATCH('Total Fuel Prices'!$A$147,tax_fuel_labels,0),MATCH(AI$1,'Tax_Share of Price'!$B$1:$AI$1,0)))</f>
        <v>1.4667976773570134E-6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topLeftCell="Y1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1.59765625" style="11" customWidth="1"/>
    <col min="3" max="3" width="10.597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Prices'!B159*(1-INDEX(Tax_share,MATCH('Total Fuel Prices'!$A$157,tax_fuel_labels,0),MATCH(B$1,'Tax_Share of Price'!$B$1:$AI$1,0)))</f>
        <v>0</v>
      </c>
      <c r="C2" s="35">
        <f>'Total Fuel Prices'!C159*(1-INDEX(Tax_share,MATCH('Total Fuel Prices'!$A$157,tax_fuel_labels,0),MATCH(C$1,'Tax_Share of Price'!$B$1:$AI$1,0)))</f>
        <v>0</v>
      </c>
      <c r="D2" s="35">
        <f>'Total Fuel Prices'!D159*(1-INDEX(Tax_share,MATCH('Total Fuel Prices'!$A$157,tax_fuel_labels,0),MATCH(D$1,'Tax_Share of Price'!$B$1:$AI$1,0)))</f>
        <v>0</v>
      </c>
      <c r="E2" s="35">
        <f>'Total Fuel Prices'!E159*(1-INDEX(Tax_share,MATCH('Total Fuel Prices'!$A$157,tax_fuel_labels,0),MATCH(E$1,'Tax_Share of Price'!$B$1:$AI$1,0)))</f>
        <v>0</v>
      </c>
      <c r="F2" s="35">
        <f>'Total Fuel Prices'!F159*(1-INDEX(Tax_share,MATCH('Total Fuel Prices'!$A$157,tax_fuel_labels,0),MATCH(F$1,'Tax_Share of Price'!$B$1:$AI$1,0)))</f>
        <v>0</v>
      </c>
      <c r="G2" s="35">
        <f>'Total Fuel Prices'!G159*(1-INDEX(Tax_share,MATCH('Total Fuel Prices'!$A$157,tax_fuel_labels,0),MATCH(G$1,'Tax_Share of Price'!$B$1:$AI$1,0)))</f>
        <v>0</v>
      </c>
      <c r="H2" s="35">
        <f>'Total Fuel Prices'!H159*(1-INDEX(Tax_share,MATCH('Total Fuel Prices'!$A$157,tax_fuel_labels,0),MATCH(H$1,'Tax_Share of Price'!$B$1:$AI$1,0)))</f>
        <v>0</v>
      </c>
      <c r="I2" s="35">
        <f>'Total Fuel Prices'!I159*(1-INDEX(Tax_share,MATCH('Total Fuel Prices'!$A$157,tax_fuel_labels,0),MATCH(I$1,'Tax_Share of Price'!$B$1:$AI$1,0)))</f>
        <v>0</v>
      </c>
      <c r="J2" s="35">
        <f>'Total Fuel Prices'!J159*(1-INDEX(Tax_share,MATCH('Total Fuel Prices'!$A$157,tax_fuel_labels,0),MATCH(J$1,'Tax_Share of Price'!$B$1:$AI$1,0)))</f>
        <v>0</v>
      </c>
      <c r="K2" s="35">
        <f>'Total Fuel Prices'!K159*(1-INDEX(Tax_share,MATCH('Total Fuel Prices'!$A$157,tax_fuel_labels,0),MATCH(K$1,'Tax_Share of Price'!$B$1:$AI$1,0)))</f>
        <v>0</v>
      </c>
      <c r="L2" s="35">
        <f>'Total Fuel Prices'!L159*(1-INDEX(Tax_share,MATCH('Total Fuel Prices'!$A$157,tax_fuel_labels,0),MATCH(L$1,'Tax_Share of Price'!$B$1:$AI$1,0)))</f>
        <v>0</v>
      </c>
      <c r="M2" s="35">
        <f>'Total Fuel Prices'!M159*(1-INDEX(Tax_share,MATCH('Total Fuel Prices'!$A$157,tax_fuel_labels,0),MATCH(M$1,'Tax_Share of Price'!$B$1:$AI$1,0)))</f>
        <v>0</v>
      </c>
      <c r="N2" s="35">
        <f>'Total Fuel Prices'!N159*(1-INDEX(Tax_share,MATCH('Total Fuel Prices'!$A$157,tax_fuel_labels,0),MATCH(N$1,'Tax_Share of Price'!$B$1:$AI$1,0)))</f>
        <v>0</v>
      </c>
      <c r="O2" s="35">
        <f>'Total Fuel Prices'!O159*(1-INDEX(Tax_share,MATCH('Total Fuel Prices'!$A$157,tax_fuel_labels,0),MATCH(O$1,'Tax_Share of Price'!$B$1:$AI$1,0)))</f>
        <v>0</v>
      </c>
      <c r="P2" s="35">
        <f>'Total Fuel Prices'!P159*(1-INDEX(Tax_share,MATCH('Total Fuel Prices'!$A$157,tax_fuel_labels,0),MATCH(P$1,'Tax_Share of Price'!$B$1:$AI$1,0)))</f>
        <v>0</v>
      </c>
      <c r="Q2" s="35">
        <f>'Total Fuel Prices'!Q159*(1-INDEX(Tax_share,MATCH('Total Fuel Prices'!$A$157,tax_fuel_labels,0),MATCH(Q$1,'Tax_Share of Price'!$B$1:$AI$1,0)))</f>
        <v>0</v>
      </c>
      <c r="R2" s="35">
        <f>'Total Fuel Prices'!R159*(1-INDEX(Tax_share,MATCH('Total Fuel Prices'!$A$157,tax_fuel_labels,0),MATCH(R$1,'Tax_Share of Price'!$B$1:$AI$1,0)))</f>
        <v>0</v>
      </c>
      <c r="S2" s="35">
        <f>'Total Fuel Prices'!S159*(1-INDEX(Tax_share,MATCH('Total Fuel Prices'!$A$157,tax_fuel_labels,0),MATCH(S$1,'Tax_Share of Price'!$B$1:$AI$1,0)))</f>
        <v>0</v>
      </c>
      <c r="T2" s="35">
        <f>'Total Fuel Prices'!T159*(1-INDEX(Tax_share,MATCH('Total Fuel Prices'!$A$157,tax_fuel_labels,0),MATCH(T$1,'Tax_Share of Price'!$B$1:$AI$1,0)))</f>
        <v>0</v>
      </c>
      <c r="U2" s="35">
        <f>'Total Fuel Prices'!U159*(1-INDEX(Tax_share,MATCH('Total Fuel Prices'!$A$157,tax_fuel_labels,0),MATCH(U$1,'Tax_Share of Price'!$B$1:$AI$1,0)))</f>
        <v>0</v>
      </c>
      <c r="V2" s="35">
        <f>'Total Fuel Prices'!V159*(1-INDEX(Tax_share,MATCH('Total Fuel Prices'!$A$157,tax_fuel_labels,0),MATCH(V$1,'Tax_Share of Price'!$B$1:$AI$1,0)))</f>
        <v>0</v>
      </c>
      <c r="W2" s="35">
        <f>'Total Fuel Prices'!W159*(1-INDEX(Tax_share,MATCH('Total Fuel Prices'!$A$157,tax_fuel_labels,0),MATCH(W$1,'Tax_Share of Price'!$B$1:$AI$1,0)))</f>
        <v>0</v>
      </c>
      <c r="X2" s="35">
        <f>'Total Fuel Prices'!X159*(1-INDEX(Tax_share,MATCH('Total Fuel Prices'!$A$157,tax_fuel_labels,0),MATCH(X$1,'Tax_Share of Price'!$B$1:$AI$1,0)))</f>
        <v>0</v>
      </c>
      <c r="Y2" s="35">
        <f>'Total Fuel Prices'!Y159*(1-INDEX(Tax_share,MATCH('Total Fuel Prices'!$A$157,tax_fuel_labels,0),MATCH(Y$1,'Tax_Share of Price'!$B$1:$AI$1,0)))</f>
        <v>0</v>
      </c>
      <c r="Z2" s="35">
        <f>'Total Fuel Prices'!Z159*(1-INDEX(Tax_share,MATCH('Total Fuel Prices'!$A$157,tax_fuel_labels,0),MATCH(Z$1,'Tax_Share of Price'!$B$1:$AI$1,0)))</f>
        <v>0</v>
      </c>
      <c r="AA2" s="35">
        <f>'Total Fuel Prices'!AA159*(1-INDEX(Tax_share,MATCH('Total Fuel Prices'!$A$157,tax_fuel_labels,0),MATCH(AA$1,'Tax_Share of Price'!$B$1:$AI$1,0)))</f>
        <v>0</v>
      </c>
      <c r="AB2" s="35">
        <f>'Total Fuel Prices'!AB159*(1-INDEX(Tax_share,MATCH('Total Fuel Prices'!$A$157,tax_fuel_labels,0),MATCH(AB$1,'Tax_Share of Price'!$B$1:$AI$1,0)))</f>
        <v>0</v>
      </c>
      <c r="AC2" s="35">
        <f>'Total Fuel Prices'!AC159*(1-INDEX(Tax_share,MATCH('Total Fuel Prices'!$A$157,tax_fuel_labels,0),MATCH(AC$1,'Tax_Share of Price'!$B$1:$AI$1,0)))</f>
        <v>0</v>
      </c>
      <c r="AD2" s="35">
        <f>'Total Fuel Prices'!AD159*(1-INDEX(Tax_share,MATCH('Total Fuel Prices'!$A$157,tax_fuel_labels,0),MATCH(AD$1,'Tax_Share of Price'!$B$1:$AI$1,0)))</f>
        <v>0</v>
      </c>
      <c r="AE2" s="35">
        <f>'Total Fuel Prices'!AE159*(1-INDEX(Tax_share,MATCH('Total Fuel Prices'!$A$157,tax_fuel_labels,0),MATCH(AE$1,'Tax_Share of Price'!$B$1:$AI$1,0)))</f>
        <v>0</v>
      </c>
      <c r="AF2" s="35">
        <f>'Total Fuel Prices'!AF159*(1-INDEX(Tax_share,MATCH('Total Fuel Prices'!$A$157,tax_fuel_labels,0),MATCH(AF$1,'Tax_Share of Price'!$B$1:$AI$1,0)))</f>
        <v>0</v>
      </c>
      <c r="AG2" s="35">
        <f>'Total Fuel Prices'!AG159*(1-INDEX(Tax_share,MATCH('Total Fuel Prices'!$A$157,tax_fuel_labels,0),MATCH(AG$1,'Tax_Share of Price'!$B$1:$AI$1,0)))</f>
        <v>0</v>
      </c>
      <c r="AH2" s="35">
        <f>'Total Fuel Prices'!AH159*(1-INDEX(Tax_share,MATCH('Total Fuel Prices'!$A$157,tax_fuel_labels,0),MATCH(AH$1,'Tax_Share of Price'!$B$1:$AI$1,0)))</f>
        <v>0</v>
      </c>
      <c r="AI2" s="35">
        <f>'Total Fuel Prices'!AI159*(1-INDEX(Tax_share,MATCH('Total Fuel Prices'!$A$157,tax_fuel_labels,0),MATCH(AI$1,'Tax_Share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Prices'!B160*(1-INDEX(Tax_share,MATCH('Total Fuel Prices'!$A$157,tax_fuel_labels,0),MATCH(B$1,'Tax_Share of Price'!$B$1:$AI$1,0)))</f>
        <v>0</v>
      </c>
      <c r="C3" s="35">
        <f>'Total Fuel Prices'!C160*(1-INDEX(Tax_share,MATCH('Total Fuel Prices'!$A$157,tax_fuel_labels,0),MATCH(C$1,'Tax_Share of Price'!$B$1:$AI$1,0)))</f>
        <v>0</v>
      </c>
      <c r="D3" s="35">
        <f>'Total Fuel Prices'!D160*(1-INDEX(Tax_share,MATCH('Total Fuel Prices'!$A$157,tax_fuel_labels,0),MATCH(D$1,'Tax_Share of Price'!$B$1:$AI$1,0)))</f>
        <v>0</v>
      </c>
      <c r="E3" s="35">
        <f>'Total Fuel Prices'!E160*(1-INDEX(Tax_share,MATCH('Total Fuel Prices'!$A$157,tax_fuel_labels,0),MATCH(E$1,'Tax_Share of Price'!$B$1:$AI$1,0)))</f>
        <v>0</v>
      </c>
      <c r="F3" s="35">
        <f>'Total Fuel Prices'!F160*(1-INDEX(Tax_share,MATCH('Total Fuel Prices'!$A$157,tax_fuel_labels,0),MATCH(F$1,'Tax_Share of Price'!$B$1:$AI$1,0)))</f>
        <v>0</v>
      </c>
      <c r="G3" s="35">
        <f>'Total Fuel Prices'!G160*(1-INDEX(Tax_share,MATCH('Total Fuel Prices'!$A$157,tax_fuel_labels,0),MATCH(G$1,'Tax_Share of Price'!$B$1:$AI$1,0)))</f>
        <v>0</v>
      </c>
      <c r="H3" s="35">
        <f>'Total Fuel Prices'!H160*(1-INDEX(Tax_share,MATCH('Total Fuel Prices'!$A$157,tax_fuel_labels,0),MATCH(H$1,'Tax_Share of Price'!$B$1:$AI$1,0)))</f>
        <v>0</v>
      </c>
      <c r="I3" s="35">
        <f>'Total Fuel Prices'!I160*(1-INDEX(Tax_share,MATCH('Total Fuel Prices'!$A$157,tax_fuel_labels,0),MATCH(I$1,'Tax_Share of Price'!$B$1:$AI$1,0)))</f>
        <v>0</v>
      </c>
      <c r="J3" s="35">
        <f>'Total Fuel Prices'!J160*(1-INDEX(Tax_share,MATCH('Total Fuel Prices'!$A$157,tax_fuel_labels,0),MATCH(J$1,'Tax_Share of Price'!$B$1:$AI$1,0)))</f>
        <v>0</v>
      </c>
      <c r="K3" s="35">
        <f>'Total Fuel Prices'!K160*(1-INDEX(Tax_share,MATCH('Total Fuel Prices'!$A$157,tax_fuel_labels,0),MATCH(K$1,'Tax_Share of Price'!$B$1:$AI$1,0)))</f>
        <v>0</v>
      </c>
      <c r="L3" s="35">
        <f>'Total Fuel Prices'!L160*(1-INDEX(Tax_share,MATCH('Total Fuel Prices'!$A$157,tax_fuel_labels,0),MATCH(L$1,'Tax_Share of Price'!$B$1:$AI$1,0)))</f>
        <v>0</v>
      </c>
      <c r="M3" s="35">
        <f>'Total Fuel Prices'!M160*(1-INDEX(Tax_share,MATCH('Total Fuel Prices'!$A$157,tax_fuel_labels,0),MATCH(M$1,'Tax_Share of Price'!$B$1:$AI$1,0)))</f>
        <v>0</v>
      </c>
      <c r="N3" s="35">
        <f>'Total Fuel Prices'!N160*(1-INDEX(Tax_share,MATCH('Total Fuel Prices'!$A$157,tax_fuel_labels,0),MATCH(N$1,'Tax_Share of Price'!$B$1:$AI$1,0)))</f>
        <v>0</v>
      </c>
      <c r="O3" s="35">
        <f>'Total Fuel Prices'!O160*(1-INDEX(Tax_share,MATCH('Total Fuel Prices'!$A$157,tax_fuel_labels,0),MATCH(O$1,'Tax_Share of Price'!$B$1:$AI$1,0)))</f>
        <v>0</v>
      </c>
      <c r="P3" s="35">
        <f>'Total Fuel Prices'!P160*(1-INDEX(Tax_share,MATCH('Total Fuel Prices'!$A$157,tax_fuel_labels,0),MATCH(P$1,'Tax_Share of Price'!$B$1:$AI$1,0)))</f>
        <v>0</v>
      </c>
      <c r="Q3" s="35">
        <f>'Total Fuel Prices'!Q160*(1-INDEX(Tax_share,MATCH('Total Fuel Prices'!$A$157,tax_fuel_labels,0),MATCH(Q$1,'Tax_Share of Price'!$B$1:$AI$1,0)))</f>
        <v>0</v>
      </c>
      <c r="R3" s="35">
        <f>'Total Fuel Prices'!R160*(1-INDEX(Tax_share,MATCH('Total Fuel Prices'!$A$157,tax_fuel_labels,0),MATCH(R$1,'Tax_Share of Price'!$B$1:$AI$1,0)))</f>
        <v>0</v>
      </c>
      <c r="S3" s="35">
        <f>'Total Fuel Prices'!S160*(1-INDEX(Tax_share,MATCH('Total Fuel Prices'!$A$157,tax_fuel_labels,0),MATCH(S$1,'Tax_Share of Price'!$B$1:$AI$1,0)))</f>
        <v>0</v>
      </c>
      <c r="T3" s="35">
        <f>'Total Fuel Prices'!T160*(1-INDEX(Tax_share,MATCH('Total Fuel Prices'!$A$157,tax_fuel_labels,0),MATCH(T$1,'Tax_Share of Price'!$B$1:$AI$1,0)))</f>
        <v>0</v>
      </c>
      <c r="U3" s="35">
        <f>'Total Fuel Prices'!U160*(1-INDEX(Tax_share,MATCH('Total Fuel Prices'!$A$157,tax_fuel_labels,0),MATCH(U$1,'Tax_Share of Price'!$B$1:$AI$1,0)))</f>
        <v>0</v>
      </c>
      <c r="V3" s="35">
        <f>'Total Fuel Prices'!V160*(1-INDEX(Tax_share,MATCH('Total Fuel Prices'!$A$157,tax_fuel_labels,0),MATCH(V$1,'Tax_Share of Price'!$B$1:$AI$1,0)))</f>
        <v>0</v>
      </c>
      <c r="W3" s="35">
        <f>'Total Fuel Prices'!W160*(1-INDEX(Tax_share,MATCH('Total Fuel Prices'!$A$157,tax_fuel_labels,0),MATCH(W$1,'Tax_Share of Price'!$B$1:$AI$1,0)))</f>
        <v>0</v>
      </c>
      <c r="X3" s="35">
        <f>'Total Fuel Prices'!X160*(1-INDEX(Tax_share,MATCH('Total Fuel Prices'!$A$157,tax_fuel_labels,0),MATCH(X$1,'Tax_Share of Price'!$B$1:$AI$1,0)))</f>
        <v>0</v>
      </c>
      <c r="Y3" s="35">
        <f>'Total Fuel Prices'!Y160*(1-INDEX(Tax_share,MATCH('Total Fuel Prices'!$A$157,tax_fuel_labels,0),MATCH(Y$1,'Tax_Share of Price'!$B$1:$AI$1,0)))</f>
        <v>0</v>
      </c>
      <c r="Z3" s="35">
        <f>'Total Fuel Prices'!Z160*(1-INDEX(Tax_share,MATCH('Total Fuel Prices'!$A$157,tax_fuel_labels,0),MATCH(Z$1,'Tax_Share of Price'!$B$1:$AI$1,0)))</f>
        <v>0</v>
      </c>
      <c r="AA3" s="35">
        <f>'Total Fuel Prices'!AA160*(1-INDEX(Tax_share,MATCH('Total Fuel Prices'!$A$157,tax_fuel_labels,0),MATCH(AA$1,'Tax_Share of Price'!$B$1:$AI$1,0)))</f>
        <v>0</v>
      </c>
      <c r="AB3" s="35">
        <f>'Total Fuel Prices'!AB160*(1-INDEX(Tax_share,MATCH('Total Fuel Prices'!$A$157,tax_fuel_labels,0),MATCH(AB$1,'Tax_Share of Price'!$B$1:$AI$1,0)))</f>
        <v>0</v>
      </c>
      <c r="AC3" s="35">
        <f>'Total Fuel Prices'!AC160*(1-INDEX(Tax_share,MATCH('Total Fuel Prices'!$A$157,tax_fuel_labels,0),MATCH(AC$1,'Tax_Share of Price'!$B$1:$AI$1,0)))</f>
        <v>0</v>
      </c>
      <c r="AD3" s="35">
        <f>'Total Fuel Prices'!AD160*(1-INDEX(Tax_share,MATCH('Total Fuel Prices'!$A$157,tax_fuel_labels,0),MATCH(AD$1,'Tax_Share of Price'!$B$1:$AI$1,0)))</f>
        <v>0</v>
      </c>
      <c r="AE3" s="35">
        <f>'Total Fuel Prices'!AE160*(1-INDEX(Tax_share,MATCH('Total Fuel Prices'!$A$157,tax_fuel_labels,0),MATCH(AE$1,'Tax_Share of Price'!$B$1:$AI$1,0)))</f>
        <v>0</v>
      </c>
      <c r="AF3" s="35">
        <f>'Total Fuel Prices'!AF160*(1-INDEX(Tax_share,MATCH('Total Fuel Prices'!$A$157,tax_fuel_labels,0),MATCH(AF$1,'Tax_Share of Price'!$B$1:$AI$1,0)))</f>
        <v>0</v>
      </c>
      <c r="AG3" s="35">
        <f>'Total Fuel Prices'!AG160*(1-INDEX(Tax_share,MATCH('Total Fuel Prices'!$A$157,tax_fuel_labels,0),MATCH(AG$1,'Tax_Share of Price'!$B$1:$AI$1,0)))</f>
        <v>0</v>
      </c>
      <c r="AH3" s="35">
        <f>'Total Fuel Prices'!AH160*(1-INDEX(Tax_share,MATCH('Total Fuel Prices'!$A$157,tax_fuel_labels,0),MATCH(AH$1,'Tax_Share of Price'!$B$1:$AI$1,0)))</f>
        <v>0</v>
      </c>
      <c r="AI3" s="35">
        <f>'Total Fuel Prices'!AI160*(1-INDEX(Tax_share,MATCH('Total Fuel Prices'!$A$157,tax_fuel_labels,0),MATCH(AI$1,'Tax_Share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Prices'!B161*(1-INDEX(Tax_share,MATCH('Total Fuel Prices'!$A$157,tax_fuel_labels,0),MATCH(B$1,'Tax_Share of Price'!$B$1:$AI$1,0)))</f>
        <v>0</v>
      </c>
      <c r="C4" s="35">
        <f>'Total Fuel Prices'!C161*(1-INDEX(Tax_share,MATCH('Total Fuel Prices'!$A$157,tax_fuel_labels,0),MATCH(C$1,'Tax_Share of Price'!$B$1:$AI$1,0)))</f>
        <v>0</v>
      </c>
      <c r="D4" s="35">
        <f>'Total Fuel Prices'!D161*(1-INDEX(Tax_share,MATCH('Total Fuel Prices'!$A$157,tax_fuel_labels,0),MATCH(D$1,'Tax_Share of Price'!$B$1:$AI$1,0)))</f>
        <v>0</v>
      </c>
      <c r="E4" s="35">
        <f>'Total Fuel Prices'!E161*(1-INDEX(Tax_share,MATCH('Total Fuel Prices'!$A$157,tax_fuel_labels,0),MATCH(E$1,'Tax_Share of Price'!$B$1:$AI$1,0)))</f>
        <v>0</v>
      </c>
      <c r="F4" s="35">
        <f>'Total Fuel Prices'!F161*(1-INDEX(Tax_share,MATCH('Total Fuel Prices'!$A$157,tax_fuel_labels,0),MATCH(F$1,'Tax_Share of Price'!$B$1:$AI$1,0)))</f>
        <v>0</v>
      </c>
      <c r="G4" s="35">
        <f>'Total Fuel Prices'!G161*(1-INDEX(Tax_share,MATCH('Total Fuel Prices'!$A$157,tax_fuel_labels,0),MATCH(G$1,'Tax_Share of Price'!$B$1:$AI$1,0)))</f>
        <v>0</v>
      </c>
      <c r="H4" s="35">
        <f>'Total Fuel Prices'!H161*(1-INDEX(Tax_share,MATCH('Total Fuel Prices'!$A$157,tax_fuel_labels,0),MATCH(H$1,'Tax_Share of Price'!$B$1:$AI$1,0)))</f>
        <v>0</v>
      </c>
      <c r="I4" s="35">
        <f>'Total Fuel Prices'!I161*(1-INDEX(Tax_share,MATCH('Total Fuel Prices'!$A$157,tax_fuel_labels,0),MATCH(I$1,'Tax_Share of Price'!$B$1:$AI$1,0)))</f>
        <v>0</v>
      </c>
      <c r="J4" s="35">
        <f>'Total Fuel Prices'!J161*(1-INDEX(Tax_share,MATCH('Total Fuel Prices'!$A$157,tax_fuel_labels,0),MATCH(J$1,'Tax_Share of Price'!$B$1:$AI$1,0)))</f>
        <v>0</v>
      </c>
      <c r="K4" s="35">
        <f>'Total Fuel Prices'!K161*(1-INDEX(Tax_share,MATCH('Total Fuel Prices'!$A$157,tax_fuel_labels,0),MATCH(K$1,'Tax_Share of Price'!$B$1:$AI$1,0)))</f>
        <v>0</v>
      </c>
      <c r="L4" s="35">
        <f>'Total Fuel Prices'!L161*(1-INDEX(Tax_share,MATCH('Total Fuel Prices'!$A$157,tax_fuel_labels,0),MATCH(L$1,'Tax_Share of Price'!$B$1:$AI$1,0)))</f>
        <v>0</v>
      </c>
      <c r="M4" s="35">
        <f>'Total Fuel Prices'!M161*(1-INDEX(Tax_share,MATCH('Total Fuel Prices'!$A$157,tax_fuel_labels,0),MATCH(M$1,'Tax_Share of Price'!$B$1:$AI$1,0)))</f>
        <v>0</v>
      </c>
      <c r="N4" s="35">
        <f>'Total Fuel Prices'!N161*(1-INDEX(Tax_share,MATCH('Total Fuel Prices'!$A$157,tax_fuel_labels,0),MATCH(N$1,'Tax_Share of Price'!$B$1:$AI$1,0)))</f>
        <v>0</v>
      </c>
      <c r="O4" s="35">
        <f>'Total Fuel Prices'!O161*(1-INDEX(Tax_share,MATCH('Total Fuel Prices'!$A$157,tax_fuel_labels,0),MATCH(O$1,'Tax_Share of Price'!$B$1:$AI$1,0)))</f>
        <v>0</v>
      </c>
      <c r="P4" s="35">
        <f>'Total Fuel Prices'!P161*(1-INDEX(Tax_share,MATCH('Total Fuel Prices'!$A$157,tax_fuel_labels,0),MATCH(P$1,'Tax_Share of Price'!$B$1:$AI$1,0)))</f>
        <v>0</v>
      </c>
      <c r="Q4" s="35">
        <f>'Total Fuel Prices'!Q161*(1-INDEX(Tax_share,MATCH('Total Fuel Prices'!$A$157,tax_fuel_labels,0),MATCH(Q$1,'Tax_Share of Price'!$B$1:$AI$1,0)))</f>
        <v>0</v>
      </c>
      <c r="R4" s="35">
        <f>'Total Fuel Prices'!R161*(1-INDEX(Tax_share,MATCH('Total Fuel Prices'!$A$157,tax_fuel_labels,0),MATCH(R$1,'Tax_Share of Price'!$B$1:$AI$1,0)))</f>
        <v>0</v>
      </c>
      <c r="S4" s="35">
        <f>'Total Fuel Prices'!S161*(1-INDEX(Tax_share,MATCH('Total Fuel Prices'!$A$157,tax_fuel_labels,0),MATCH(S$1,'Tax_Share of Price'!$B$1:$AI$1,0)))</f>
        <v>0</v>
      </c>
      <c r="T4" s="35">
        <f>'Total Fuel Prices'!T161*(1-INDEX(Tax_share,MATCH('Total Fuel Prices'!$A$157,tax_fuel_labels,0),MATCH(T$1,'Tax_Share of Price'!$B$1:$AI$1,0)))</f>
        <v>0</v>
      </c>
      <c r="U4" s="35">
        <f>'Total Fuel Prices'!U161*(1-INDEX(Tax_share,MATCH('Total Fuel Prices'!$A$157,tax_fuel_labels,0),MATCH(U$1,'Tax_Share of Price'!$B$1:$AI$1,0)))</f>
        <v>0</v>
      </c>
      <c r="V4" s="35">
        <f>'Total Fuel Prices'!V161*(1-INDEX(Tax_share,MATCH('Total Fuel Prices'!$A$157,tax_fuel_labels,0),MATCH(V$1,'Tax_Share of Price'!$B$1:$AI$1,0)))</f>
        <v>0</v>
      </c>
      <c r="W4" s="35">
        <f>'Total Fuel Prices'!W161*(1-INDEX(Tax_share,MATCH('Total Fuel Prices'!$A$157,tax_fuel_labels,0),MATCH(W$1,'Tax_Share of Price'!$B$1:$AI$1,0)))</f>
        <v>0</v>
      </c>
      <c r="X4" s="35">
        <f>'Total Fuel Prices'!X161*(1-INDEX(Tax_share,MATCH('Total Fuel Prices'!$A$157,tax_fuel_labels,0),MATCH(X$1,'Tax_Share of Price'!$B$1:$AI$1,0)))</f>
        <v>0</v>
      </c>
      <c r="Y4" s="35">
        <f>'Total Fuel Prices'!Y161*(1-INDEX(Tax_share,MATCH('Total Fuel Prices'!$A$157,tax_fuel_labels,0),MATCH(Y$1,'Tax_Share of Price'!$B$1:$AI$1,0)))</f>
        <v>0</v>
      </c>
      <c r="Z4" s="35">
        <f>'Total Fuel Prices'!Z161*(1-INDEX(Tax_share,MATCH('Total Fuel Prices'!$A$157,tax_fuel_labels,0),MATCH(Z$1,'Tax_Share of Price'!$B$1:$AI$1,0)))</f>
        <v>0</v>
      </c>
      <c r="AA4" s="35">
        <f>'Total Fuel Prices'!AA161*(1-INDEX(Tax_share,MATCH('Total Fuel Prices'!$A$157,tax_fuel_labels,0),MATCH(AA$1,'Tax_Share of Price'!$B$1:$AI$1,0)))</f>
        <v>0</v>
      </c>
      <c r="AB4" s="35">
        <f>'Total Fuel Prices'!AB161*(1-INDEX(Tax_share,MATCH('Total Fuel Prices'!$A$157,tax_fuel_labels,0),MATCH(AB$1,'Tax_Share of Price'!$B$1:$AI$1,0)))</f>
        <v>0</v>
      </c>
      <c r="AC4" s="35">
        <f>'Total Fuel Prices'!AC161*(1-INDEX(Tax_share,MATCH('Total Fuel Prices'!$A$157,tax_fuel_labels,0),MATCH(AC$1,'Tax_Share of Price'!$B$1:$AI$1,0)))</f>
        <v>0</v>
      </c>
      <c r="AD4" s="35">
        <f>'Total Fuel Prices'!AD161*(1-INDEX(Tax_share,MATCH('Total Fuel Prices'!$A$157,tax_fuel_labels,0),MATCH(AD$1,'Tax_Share of Price'!$B$1:$AI$1,0)))</f>
        <v>0</v>
      </c>
      <c r="AE4" s="35">
        <f>'Total Fuel Prices'!AE161*(1-INDEX(Tax_share,MATCH('Total Fuel Prices'!$A$157,tax_fuel_labels,0),MATCH(AE$1,'Tax_Share of Price'!$B$1:$AI$1,0)))</f>
        <v>0</v>
      </c>
      <c r="AF4" s="35">
        <f>'Total Fuel Prices'!AF161*(1-INDEX(Tax_share,MATCH('Total Fuel Prices'!$A$157,tax_fuel_labels,0),MATCH(AF$1,'Tax_Share of Price'!$B$1:$AI$1,0)))</f>
        <v>0</v>
      </c>
      <c r="AG4" s="35">
        <f>'Total Fuel Prices'!AG161*(1-INDEX(Tax_share,MATCH('Total Fuel Prices'!$A$157,tax_fuel_labels,0),MATCH(AG$1,'Tax_Share of Price'!$B$1:$AI$1,0)))</f>
        <v>0</v>
      </c>
      <c r="AH4" s="35">
        <f>'Total Fuel Prices'!AH161*(1-INDEX(Tax_share,MATCH('Total Fuel Prices'!$A$157,tax_fuel_labels,0),MATCH(AH$1,'Tax_Share of Price'!$B$1:$AI$1,0)))</f>
        <v>0</v>
      </c>
      <c r="AI4" s="35">
        <f>'Total Fuel Prices'!AI161*(1-INDEX(Tax_share,MATCH('Total Fuel Prices'!$A$157,tax_fuel_labels,0),MATCH(AI$1,'Tax_Share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Prices'!B162*(1-INDEX(Tax_share,MATCH('Total Fuel Prices'!$A$157,tax_fuel_labels,0),MATCH(B$1,'Tax_Share of Price'!$B$1:$AI$1,0)))</f>
        <v>0</v>
      </c>
      <c r="C5" s="35">
        <f>'Total Fuel Prices'!C162*(1-INDEX(Tax_share,MATCH('Total Fuel Prices'!$A$157,tax_fuel_labels,0),MATCH(C$1,'Tax_Share of Price'!$B$1:$AI$1,0)))</f>
        <v>0</v>
      </c>
      <c r="D5" s="35">
        <f>'Total Fuel Prices'!D162*(1-INDEX(Tax_share,MATCH('Total Fuel Prices'!$A$157,tax_fuel_labels,0),MATCH(D$1,'Tax_Share of Price'!$B$1:$AI$1,0)))</f>
        <v>0</v>
      </c>
      <c r="E5" s="35">
        <f>'Total Fuel Prices'!E162*(1-INDEX(Tax_share,MATCH('Total Fuel Prices'!$A$157,tax_fuel_labels,0),MATCH(E$1,'Tax_Share of Price'!$B$1:$AI$1,0)))</f>
        <v>0</v>
      </c>
      <c r="F5" s="35">
        <f>'Total Fuel Prices'!F162*(1-INDEX(Tax_share,MATCH('Total Fuel Prices'!$A$157,tax_fuel_labels,0),MATCH(F$1,'Tax_Share of Price'!$B$1:$AI$1,0)))</f>
        <v>0</v>
      </c>
      <c r="G5" s="35">
        <f>'Total Fuel Prices'!G162*(1-INDEX(Tax_share,MATCH('Total Fuel Prices'!$A$157,tax_fuel_labels,0),MATCH(G$1,'Tax_Share of Price'!$B$1:$AI$1,0)))</f>
        <v>0</v>
      </c>
      <c r="H5" s="35">
        <f>'Total Fuel Prices'!H162*(1-INDEX(Tax_share,MATCH('Total Fuel Prices'!$A$157,tax_fuel_labels,0),MATCH(H$1,'Tax_Share of Price'!$B$1:$AI$1,0)))</f>
        <v>0</v>
      </c>
      <c r="I5" s="35">
        <f>'Total Fuel Prices'!I162*(1-INDEX(Tax_share,MATCH('Total Fuel Prices'!$A$157,tax_fuel_labels,0),MATCH(I$1,'Tax_Share of Price'!$B$1:$AI$1,0)))</f>
        <v>0</v>
      </c>
      <c r="J5" s="35">
        <f>'Total Fuel Prices'!J162*(1-INDEX(Tax_share,MATCH('Total Fuel Prices'!$A$157,tax_fuel_labels,0),MATCH(J$1,'Tax_Share of Price'!$B$1:$AI$1,0)))</f>
        <v>0</v>
      </c>
      <c r="K5" s="35">
        <f>'Total Fuel Prices'!K162*(1-INDEX(Tax_share,MATCH('Total Fuel Prices'!$A$157,tax_fuel_labels,0),MATCH(K$1,'Tax_Share of Price'!$B$1:$AI$1,0)))</f>
        <v>0</v>
      </c>
      <c r="L5" s="35">
        <f>'Total Fuel Prices'!L162*(1-INDEX(Tax_share,MATCH('Total Fuel Prices'!$A$157,tax_fuel_labels,0),MATCH(L$1,'Tax_Share of Price'!$B$1:$AI$1,0)))</f>
        <v>0</v>
      </c>
      <c r="M5" s="35">
        <f>'Total Fuel Prices'!M162*(1-INDEX(Tax_share,MATCH('Total Fuel Prices'!$A$157,tax_fuel_labels,0),MATCH(M$1,'Tax_Share of Price'!$B$1:$AI$1,0)))</f>
        <v>0</v>
      </c>
      <c r="N5" s="35">
        <f>'Total Fuel Prices'!N162*(1-INDEX(Tax_share,MATCH('Total Fuel Prices'!$A$157,tax_fuel_labels,0),MATCH(N$1,'Tax_Share of Price'!$B$1:$AI$1,0)))</f>
        <v>0</v>
      </c>
      <c r="O5" s="35">
        <f>'Total Fuel Prices'!O162*(1-INDEX(Tax_share,MATCH('Total Fuel Prices'!$A$157,tax_fuel_labels,0),MATCH(O$1,'Tax_Share of Price'!$B$1:$AI$1,0)))</f>
        <v>0</v>
      </c>
      <c r="P5" s="35">
        <f>'Total Fuel Prices'!P162*(1-INDEX(Tax_share,MATCH('Total Fuel Prices'!$A$157,tax_fuel_labels,0),MATCH(P$1,'Tax_Share of Price'!$B$1:$AI$1,0)))</f>
        <v>0</v>
      </c>
      <c r="Q5" s="35">
        <f>'Total Fuel Prices'!Q162*(1-INDEX(Tax_share,MATCH('Total Fuel Prices'!$A$157,tax_fuel_labels,0),MATCH(Q$1,'Tax_Share of Price'!$B$1:$AI$1,0)))</f>
        <v>0</v>
      </c>
      <c r="R5" s="35">
        <f>'Total Fuel Prices'!R162*(1-INDEX(Tax_share,MATCH('Total Fuel Prices'!$A$157,tax_fuel_labels,0),MATCH(R$1,'Tax_Share of Price'!$B$1:$AI$1,0)))</f>
        <v>0</v>
      </c>
      <c r="S5" s="35">
        <f>'Total Fuel Prices'!S162*(1-INDEX(Tax_share,MATCH('Total Fuel Prices'!$A$157,tax_fuel_labels,0),MATCH(S$1,'Tax_Share of Price'!$B$1:$AI$1,0)))</f>
        <v>0</v>
      </c>
      <c r="T5" s="35">
        <f>'Total Fuel Prices'!T162*(1-INDEX(Tax_share,MATCH('Total Fuel Prices'!$A$157,tax_fuel_labels,0),MATCH(T$1,'Tax_Share of Price'!$B$1:$AI$1,0)))</f>
        <v>0</v>
      </c>
      <c r="U5" s="35">
        <f>'Total Fuel Prices'!U162*(1-INDEX(Tax_share,MATCH('Total Fuel Prices'!$A$157,tax_fuel_labels,0),MATCH(U$1,'Tax_Share of Price'!$B$1:$AI$1,0)))</f>
        <v>0</v>
      </c>
      <c r="V5" s="35">
        <f>'Total Fuel Prices'!V162*(1-INDEX(Tax_share,MATCH('Total Fuel Prices'!$A$157,tax_fuel_labels,0),MATCH(V$1,'Tax_Share of Price'!$B$1:$AI$1,0)))</f>
        <v>0</v>
      </c>
      <c r="W5" s="35">
        <f>'Total Fuel Prices'!W162*(1-INDEX(Tax_share,MATCH('Total Fuel Prices'!$A$157,tax_fuel_labels,0),MATCH(W$1,'Tax_Share of Price'!$B$1:$AI$1,0)))</f>
        <v>0</v>
      </c>
      <c r="X5" s="35">
        <f>'Total Fuel Prices'!X162*(1-INDEX(Tax_share,MATCH('Total Fuel Prices'!$A$157,tax_fuel_labels,0),MATCH(X$1,'Tax_Share of Price'!$B$1:$AI$1,0)))</f>
        <v>0</v>
      </c>
      <c r="Y5" s="35">
        <f>'Total Fuel Prices'!Y162*(1-INDEX(Tax_share,MATCH('Total Fuel Prices'!$A$157,tax_fuel_labels,0),MATCH(Y$1,'Tax_Share of Price'!$B$1:$AI$1,0)))</f>
        <v>0</v>
      </c>
      <c r="Z5" s="35">
        <f>'Total Fuel Prices'!Z162*(1-INDEX(Tax_share,MATCH('Total Fuel Prices'!$A$157,tax_fuel_labels,0),MATCH(Z$1,'Tax_Share of Price'!$B$1:$AI$1,0)))</f>
        <v>0</v>
      </c>
      <c r="AA5" s="35">
        <f>'Total Fuel Prices'!AA162*(1-INDEX(Tax_share,MATCH('Total Fuel Prices'!$A$157,tax_fuel_labels,0),MATCH(AA$1,'Tax_Share of Price'!$B$1:$AI$1,0)))</f>
        <v>0</v>
      </c>
      <c r="AB5" s="35">
        <f>'Total Fuel Prices'!AB162*(1-INDEX(Tax_share,MATCH('Total Fuel Prices'!$A$157,tax_fuel_labels,0),MATCH(AB$1,'Tax_Share of Price'!$B$1:$AI$1,0)))</f>
        <v>0</v>
      </c>
      <c r="AC5" s="35">
        <f>'Total Fuel Prices'!AC162*(1-INDEX(Tax_share,MATCH('Total Fuel Prices'!$A$157,tax_fuel_labels,0),MATCH(AC$1,'Tax_Share of Price'!$B$1:$AI$1,0)))</f>
        <v>0</v>
      </c>
      <c r="AD5" s="35">
        <f>'Total Fuel Prices'!AD162*(1-INDEX(Tax_share,MATCH('Total Fuel Prices'!$A$157,tax_fuel_labels,0),MATCH(AD$1,'Tax_Share of Price'!$B$1:$AI$1,0)))</f>
        <v>0</v>
      </c>
      <c r="AE5" s="35">
        <f>'Total Fuel Prices'!AE162*(1-INDEX(Tax_share,MATCH('Total Fuel Prices'!$A$157,tax_fuel_labels,0),MATCH(AE$1,'Tax_Share of Price'!$B$1:$AI$1,0)))</f>
        <v>0</v>
      </c>
      <c r="AF5" s="35">
        <f>'Total Fuel Prices'!AF162*(1-INDEX(Tax_share,MATCH('Total Fuel Prices'!$A$157,tax_fuel_labels,0),MATCH(AF$1,'Tax_Share of Price'!$B$1:$AI$1,0)))</f>
        <v>0</v>
      </c>
      <c r="AG5" s="35">
        <f>'Total Fuel Prices'!AG162*(1-INDEX(Tax_share,MATCH('Total Fuel Prices'!$A$157,tax_fuel_labels,0),MATCH(AG$1,'Tax_Share of Price'!$B$1:$AI$1,0)))</f>
        <v>0</v>
      </c>
      <c r="AH5" s="35">
        <f>'Total Fuel Prices'!AH162*(1-INDEX(Tax_share,MATCH('Total Fuel Prices'!$A$157,tax_fuel_labels,0),MATCH(AH$1,'Tax_Share of Price'!$B$1:$AI$1,0)))</f>
        <v>0</v>
      </c>
      <c r="AI5" s="35">
        <f>'Total Fuel Prices'!AI162*(1-INDEX(Tax_share,MATCH('Total Fuel Prices'!$A$157,tax_fuel_labels,0),MATCH(AI$1,'Tax_Share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Prices'!B163*(1-INDEX(Tax_share,MATCH('Total Fuel Prices'!$A$157,tax_fuel_labels,0),MATCH(B$1,'Tax_Share of Price'!$B$1:$AI$1,0)))</f>
        <v>0</v>
      </c>
      <c r="C6" s="35">
        <f>'Total Fuel Prices'!C163*(1-INDEX(Tax_share,MATCH('Total Fuel Prices'!$A$157,tax_fuel_labels,0),MATCH(C$1,'Tax_Share of Price'!$B$1:$AI$1,0)))</f>
        <v>0</v>
      </c>
      <c r="D6" s="35">
        <f>'Total Fuel Prices'!D163*(1-INDEX(Tax_share,MATCH('Total Fuel Prices'!$A$157,tax_fuel_labels,0),MATCH(D$1,'Tax_Share of Price'!$B$1:$AI$1,0)))</f>
        <v>0</v>
      </c>
      <c r="E6" s="35">
        <f>'Total Fuel Prices'!E163*(1-INDEX(Tax_share,MATCH('Total Fuel Prices'!$A$157,tax_fuel_labels,0),MATCH(E$1,'Tax_Share of Price'!$B$1:$AI$1,0)))</f>
        <v>0</v>
      </c>
      <c r="F6" s="35">
        <f>'Total Fuel Prices'!F163*(1-INDEX(Tax_share,MATCH('Total Fuel Prices'!$A$157,tax_fuel_labels,0),MATCH(F$1,'Tax_Share of Price'!$B$1:$AI$1,0)))</f>
        <v>0</v>
      </c>
      <c r="G6" s="35">
        <f>'Total Fuel Prices'!G163*(1-INDEX(Tax_share,MATCH('Total Fuel Prices'!$A$157,tax_fuel_labels,0),MATCH(G$1,'Tax_Share of Price'!$B$1:$AI$1,0)))</f>
        <v>0</v>
      </c>
      <c r="H6" s="35">
        <f>'Total Fuel Prices'!H163*(1-INDEX(Tax_share,MATCH('Total Fuel Prices'!$A$157,tax_fuel_labels,0),MATCH(H$1,'Tax_Share of Price'!$B$1:$AI$1,0)))</f>
        <v>0</v>
      </c>
      <c r="I6" s="35">
        <f>'Total Fuel Prices'!I163*(1-INDEX(Tax_share,MATCH('Total Fuel Prices'!$A$157,tax_fuel_labels,0),MATCH(I$1,'Tax_Share of Price'!$B$1:$AI$1,0)))</f>
        <v>0</v>
      </c>
      <c r="J6" s="35">
        <f>'Total Fuel Prices'!J163*(1-INDEX(Tax_share,MATCH('Total Fuel Prices'!$A$157,tax_fuel_labels,0),MATCH(J$1,'Tax_Share of Price'!$B$1:$AI$1,0)))</f>
        <v>0</v>
      </c>
      <c r="K6" s="35">
        <f>'Total Fuel Prices'!K163*(1-INDEX(Tax_share,MATCH('Total Fuel Prices'!$A$157,tax_fuel_labels,0),MATCH(K$1,'Tax_Share of Price'!$B$1:$AI$1,0)))</f>
        <v>0</v>
      </c>
      <c r="L6" s="35">
        <f>'Total Fuel Prices'!L163*(1-INDEX(Tax_share,MATCH('Total Fuel Prices'!$A$157,tax_fuel_labels,0),MATCH(L$1,'Tax_Share of Price'!$B$1:$AI$1,0)))</f>
        <v>0</v>
      </c>
      <c r="M6" s="35">
        <f>'Total Fuel Prices'!M163*(1-INDEX(Tax_share,MATCH('Total Fuel Prices'!$A$157,tax_fuel_labels,0),MATCH(M$1,'Tax_Share of Price'!$B$1:$AI$1,0)))</f>
        <v>0</v>
      </c>
      <c r="N6" s="35">
        <f>'Total Fuel Prices'!N163*(1-INDEX(Tax_share,MATCH('Total Fuel Prices'!$A$157,tax_fuel_labels,0),MATCH(N$1,'Tax_Share of Price'!$B$1:$AI$1,0)))</f>
        <v>0</v>
      </c>
      <c r="O6" s="35">
        <f>'Total Fuel Prices'!O163*(1-INDEX(Tax_share,MATCH('Total Fuel Prices'!$A$157,tax_fuel_labels,0),MATCH(O$1,'Tax_Share of Price'!$B$1:$AI$1,0)))</f>
        <v>0</v>
      </c>
      <c r="P6" s="35">
        <f>'Total Fuel Prices'!P163*(1-INDEX(Tax_share,MATCH('Total Fuel Prices'!$A$157,tax_fuel_labels,0),MATCH(P$1,'Tax_Share of Price'!$B$1:$AI$1,0)))</f>
        <v>0</v>
      </c>
      <c r="Q6" s="35">
        <f>'Total Fuel Prices'!Q163*(1-INDEX(Tax_share,MATCH('Total Fuel Prices'!$A$157,tax_fuel_labels,0),MATCH(Q$1,'Tax_Share of Price'!$B$1:$AI$1,0)))</f>
        <v>0</v>
      </c>
      <c r="R6" s="35">
        <f>'Total Fuel Prices'!R163*(1-INDEX(Tax_share,MATCH('Total Fuel Prices'!$A$157,tax_fuel_labels,0),MATCH(R$1,'Tax_Share of Price'!$B$1:$AI$1,0)))</f>
        <v>0</v>
      </c>
      <c r="S6" s="35">
        <f>'Total Fuel Prices'!S163*(1-INDEX(Tax_share,MATCH('Total Fuel Prices'!$A$157,tax_fuel_labels,0),MATCH(S$1,'Tax_Share of Price'!$B$1:$AI$1,0)))</f>
        <v>0</v>
      </c>
      <c r="T6" s="35">
        <f>'Total Fuel Prices'!T163*(1-INDEX(Tax_share,MATCH('Total Fuel Prices'!$A$157,tax_fuel_labels,0),MATCH(T$1,'Tax_Share of Price'!$B$1:$AI$1,0)))</f>
        <v>0</v>
      </c>
      <c r="U6" s="35">
        <f>'Total Fuel Prices'!U163*(1-INDEX(Tax_share,MATCH('Total Fuel Prices'!$A$157,tax_fuel_labels,0),MATCH(U$1,'Tax_Share of Price'!$B$1:$AI$1,0)))</f>
        <v>0</v>
      </c>
      <c r="V6" s="35">
        <f>'Total Fuel Prices'!V163*(1-INDEX(Tax_share,MATCH('Total Fuel Prices'!$A$157,tax_fuel_labels,0),MATCH(V$1,'Tax_Share of Price'!$B$1:$AI$1,0)))</f>
        <v>0</v>
      </c>
      <c r="W6" s="35">
        <f>'Total Fuel Prices'!W163*(1-INDEX(Tax_share,MATCH('Total Fuel Prices'!$A$157,tax_fuel_labels,0),MATCH(W$1,'Tax_Share of Price'!$B$1:$AI$1,0)))</f>
        <v>0</v>
      </c>
      <c r="X6" s="35">
        <f>'Total Fuel Prices'!X163*(1-INDEX(Tax_share,MATCH('Total Fuel Prices'!$A$157,tax_fuel_labels,0),MATCH(X$1,'Tax_Share of Price'!$B$1:$AI$1,0)))</f>
        <v>0</v>
      </c>
      <c r="Y6" s="35">
        <f>'Total Fuel Prices'!Y163*(1-INDEX(Tax_share,MATCH('Total Fuel Prices'!$A$157,tax_fuel_labels,0),MATCH(Y$1,'Tax_Share of Price'!$B$1:$AI$1,0)))</f>
        <v>0</v>
      </c>
      <c r="Z6" s="35">
        <f>'Total Fuel Prices'!Z163*(1-INDEX(Tax_share,MATCH('Total Fuel Prices'!$A$157,tax_fuel_labels,0),MATCH(Z$1,'Tax_Share of Price'!$B$1:$AI$1,0)))</f>
        <v>0</v>
      </c>
      <c r="AA6" s="35">
        <f>'Total Fuel Prices'!AA163*(1-INDEX(Tax_share,MATCH('Total Fuel Prices'!$A$157,tax_fuel_labels,0),MATCH(AA$1,'Tax_Share of Price'!$B$1:$AI$1,0)))</f>
        <v>0</v>
      </c>
      <c r="AB6" s="35">
        <f>'Total Fuel Prices'!AB163*(1-INDEX(Tax_share,MATCH('Total Fuel Prices'!$A$157,tax_fuel_labels,0),MATCH(AB$1,'Tax_Share of Price'!$B$1:$AI$1,0)))</f>
        <v>0</v>
      </c>
      <c r="AC6" s="35">
        <f>'Total Fuel Prices'!AC163*(1-INDEX(Tax_share,MATCH('Total Fuel Prices'!$A$157,tax_fuel_labels,0),MATCH(AC$1,'Tax_Share of Price'!$B$1:$AI$1,0)))</f>
        <v>0</v>
      </c>
      <c r="AD6" s="35">
        <f>'Total Fuel Prices'!AD163*(1-INDEX(Tax_share,MATCH('Total Fuel Prices'!$A$157,tax_fuel_labels,0),MATCH(AD$1,'Tax_Share of Price'!$B$1:$AI$1,0)))</f>
        <v>0</v>
      </c>
      <c r="AE6" s="35">
        <f>'Total Fuel Prices'!AE163*(1-INDEX(Tax_share,MATCH('Total Fuel Prices'!$A$157,tax_fuel_labels,0),MATCH(AE$1,'Tax_Share of Price'!$B$1:$AI$1,0)))</f>
        <v>0</v>
      </c>
      <c r="AF6" s="35">
        <f>'Total Fuel Prices'!AF163*(1-INDEX(Tax_share,MATCH('Total Fuel Prices'!$A$157,tax_fuel_labels,0),MATCH(AF$1,'Tax_Share of Price'!$B$1:$AI$1,0)))</f>
        <v>0</v>
      </c>
      <c r="AG6" s="35">
        <f>'Total Fuel Prices'!AG163*(1-INDEX(Tax_share,MATCH('Total Fuel Prices'!$A$157,tax_fuel_labels,0),MATCH(AG$1,'Tax_Share of Price'!$B$1:$AI$1,0)))</f>
        <v>0</v>
      </c>
      <c r="AH6" s="35">
        <f>'Total Fuel Prices'!AH163*(1-INDEX(Tax_share,MATCH('Total Fuel Prices'!$A$157,tax_fuel_labels,0),MATCH(AH$1,'Tax_Share of Price'!$B$1:$AI$1,0)))</f>
        <v>0</v>
      </c>
      <c r="AI6" s="35">
        <f>'Total Fuel Prices'!AI163*(1-INDEX(Tax_share,MATCH('Total Fuel Prices'!$A$157,tax_fuel_labels,0),MATCH(AI$1,'Tax_Share of Price'!$B$1:$AI$1,0)))</f>
        <v>0</v>
      </c>
    </row>
    <row r="7" spans="1:35" x14ac:dyDescent="0.45">
      <c r="A7" s="12" t="s">
        <v>275</v>
      </c>
      <c r="B7" s="35">
        <f>'Total Fuel Prices'!B164*(1-INDEX(Tax_share,MATCH('Total Fuel Prices'!$A$157,tax_fuel_labels,0),MATCH(B$1,'Tax_Share of Price'!$B$1:$AI$1,0)))</f>
        <v>0</v>
      </c>
      <c r="C7" s="35">
        <f>'Total Fuel Prices'!C164*(1-INDEX(Tax_share,MATCH('Total Fuel Prices'!$A$157,tax_fuel_labels,0),MATCH(C$1,'Tax_Share of Price'!$B$1:$AI$1,0)))</f>
        <v>0</v>
      </c>
      <c r="D7" s="35">
        <f>'Total Fuel Prices'!D164*(1-INDEX(Tax_share,MATCH('Total Fuel Prices'!$A$157,tax_fuel_labels,0),MATCH(D$1,'Tax_Share of Price'!$B$1:$AI$1,0)))</f>
        <v>0</v>
      </c>
      <c r="E7" s="35">
        <f>'Total Fuel Prices'!E164*(1-INDEX(Tax_share,MATCH('Total Fuel Prices'!$A$157,tax_fuel_labels,0),MATCH(E$1,'Tax_Share of Price'!$B$1:$AI$1,0)))</f>
        <v>0</v>
      </c>
      <c r="F7" s="35">
        <f>'Total Fuel Prices'!F164*(1-INDEX(Tax_share,MATCH('Total Fuel Prices'!$A$157,tax_fuel_labels,0),MATCH(F$1,'Tax_Share of Price'!$B$1:$AI$1,0)))</f>
        <v>0</v>
      </c>
      <c r="G7" s="35">
        <f>'Total Fuel Prices'!G164*(1-INDEX(Tax_share,MATCH('Total Fuel Prices'!$A$157,tax_fuel_labels,0),MATCH(G$1,'Tax_Share of Price'!$B$1:$AI$1,0)))</f>
        <v>0</v>
      </c>
      <c r="H7" s="35">
        <f>'Total Fuel Prices'!H164*(1-INDEX(Tax_share,MATCH('Total Fuel Prices'!$A$157,tax_fuel_labels,0),MATCH(H$1,'Tax_Share of Price'!$B$1:$AI$1,0)))</f>
        <v>0</v>
      </c>
      <c r="I7" s="35">
        <f>'Total Fuel Prices'!I164*(1-INDEX(Tax_share,MATCH('Total Fuel Prices'!$A$157,tax_fuel_labels,0),MATCH(I$1,'Tax_Share of Price'!$B$1:$AI$1,0)))</f>
        <v>0</v>
      </c>
      <c r="J7" s="35">
        <f>'Total Fuel Prices'!J164*(1-INDEX(Tax_share,MATCH('Total Fuel Prices'!$A$157,tax_fuel_labels,0),MATCH(J$1,'Tax_Share of Price'!$B$1:$AI$1,0)))</f>
        <v>0</v>
      </c>
      <c r="K7" s="35">
        <f>'Total Fuel Prices'!K164*(1-INDEX(Tax_share,MATCH('Total Fuel Prices'!$A$157,tax_fuel_labels,0),MATCH(K$1,'Tax_Share of Price'!$B$1:$AI$1,0)))</f>
        <v>0</v>
      </c>
      <c r="L7" s="35">
        <f>'Total Fuel Prices'!L164*(1-INDEX(Tax_share,MATCH('Total Fuel Prices'!$A$157,tax_fuel_labels,0),MATCH(L$1,'Tax_Share of Price'!$B$1:$AI$1,0)))</f>
        <v>0</v>
      </c>
      <c r="M7" s="35">
        <f>'Total Fuel Prices'!M164*(1-INDEX(Tax_share,MATCH('Total Fuel Prices'!$A$157,tax_fuel_labels,0),MATCH(M$1,'Tax_Share of Price'!$B$1:$AI$1,0)))</f>
        <v>0</v>
      </c>
      <c r="N7" s="35">
        <f>'Total Fuel Prices'!N164*(1-INDEX(Tax_share,MATCH('Total Fuel Prices'!$A$157,tax_fuel_labels,0),MATCH(N$1,'Tax_Share of Price'!$B$1:$AI$1,0)))</f>
        <v>0</v>
      </c>
      <c r="O7" s="35">
        <f>'Total Fuel Prices'!O164*(1-INDEX(Tax_share,MATCH('Total Fuel Prices'!$A$157,tax_fuel_labels,0),MATCH(O$1,'Tax_Share of Price'!$B$1:$AI$1,0)))</f>
        <v>0</v>
      </c>
      <c r="P7" s="35">
        <f>'Total Fuel Prices'!P164*(1-INDEX(Tax_share,MATCH('Total Fuel Prices'!$A$157,tax_fuel_labels,0),MATCH(P$1,'Tax_Share of Price'!$B$1:$AI$1,0)))</f>
        <v>0</v>
      </c>
      <c r="Q7" s="35">
        <f>'Total Fuel Prices'!Q164*(1-INDEX(Tax_share,MATCH('Total Fuel Prices'!$A$157,tax_fuel_labels,0),MATCH(Q$1,'Tax_Share of Price'!$B$1:$AI$1,0)))</f>
        <v>0</v>
      </c>
      <c r="R7" s="35">
        <f>'Total Fuel Prices'!R164*(1-INDEX(Tax_share,MATCH('Total Fuel Prices'!$A$157,tax_fuel_labels,0),MATCH(R$1,'Tax_Share of Price'!$B$1:$AI$1,0)))</f>
        <v>0</v>
      </c>
      <c r="S7" s="35">
        <f>'Total Fuel Prices'!S164*(1-INDEX(Tax_share,MATCH('Total Fuel Prices'!$A$157,tax_fuel_labels,0),MATCH(S$1,'Tax_Share of Price'!$B$1:$AI$1,0)))</f>
        <v>0</v>
      </c>
      <c r="T7" s="35">
        <f>'Total Fuel Prices'!T164*(1-INDEX(Tax_share,MATCH('Total Fuel Prices'!$A$157,tax_fuel_labels,0),MATCH(T$1,'Tax_Share of Price'!$B$1:$AI$1,0)))</f>
        <v>0</v>
      </c>
      <c r="U7" s="35">
        <f>'Total Fuel Prices'!U164*(1-INDEX(Tax_share,MATCH('Total Fuel Prices'!$A$157,tax_fuel_labels,0),MATCH(U$1,'Tax_Share of Price'!$B$1:$AI$1,0)))</f>
        <v>0</v>
      </c>
      <c r="V7" s="35">
        <f>'Total Fuel Prices'!V164*(1-INDEX(Tax_share,MATCH('Total Fuel Prices'!$A$157,tax_fuel_labels,0),MATCH(V$1,'Tax_Share of Price'!$B$1:$AI$1,0)))</f>
        <v>0</v>
      </c>
      <c r="W7" s="35">
        <f>'Total Fuel Prices'!W164*(1-INDEX(Tax_share,MATCH('Total Fuel Prices'!$A$157,tax_fuel_labels,0),MATCH(W$1,'Tax_Share of Price'!$B$1:$AI$1,0)))</f>
        <v>0</v>
      </c>
      <c r="X7" s="35">
        <f>'Total Fuel Prices'!X164*(1-INDEX(Tax_share,MATCH('Total Fuel Prices'!$A$157,tax_fuel_labels,0),MATCH(X$1,'Tax_Share of Price'!$B$1:$AI$1,0)))</f>
        <v>0</v>
      </c>
      <c r="Y7" s="35">
        <f>'Total Fuel Prices'!Y164*(1-INDEX(Tax_share,MATCH('Total Fuel Prices'!$A$157,tax_fuel_labels,0),MATCH(Y$1,'Tax_Share of Price'!$B$1:$AI$1,0)))</f>
        <v>0</v>
      </c>
      <c r="Z7" s="35">
        <f>'Total Fuel Prices'!Z164*(1-INDEX(Tax_share,MATCH('Total Fuel Prices'!$A$157,tax_fuel_labels,0),MATCH(Z$1,'Tax_Share of Price'!$B$1:$AI$1,0)))</f>
        <v>0</v>
      </c>
      <c r="AA7" s="35">
        <f>'Total Fuel Prices'!AA164*(1-INDEX(Tax_share,MATCH('Total Fuel Prices'!$A$157,tax_fuel_labels,0),MATCH(AA$1,'Tax_Share of Price'!$B$1:$AI$1,0)))</f>
        <v>0</v>
      </c>
      <c r="AB7" s="35">
        <f>'Total Fuel Prices'!AB164*(1-INDEX(Tax_share,MATCH('Total Fuel Prices'!$A$157,tax_fuel_labels,0),MATCH(AB$1,'Tax_Share of Price'!$B$1:$AI$1,0)))</f>
        <v>0</v>
      </c>
      <c r="AC7" s="35">
        <f>'Total Fuel Prices'!AC164*(1-INDEX(Tax_share,MATCH('Total Fuel Prices'!$A$157,tax_fuel_labels,0),MATCH(AC$1,'Tax_Share of Price'!$B$1:$AI$1,0)))</f>
        <v>0</v>
      </c>
      <c r="AD7" s="35">
        <f>'Total Fuel Prices'!AD164*(1-INDEX(Tax_share,MATCH('Total Fuel Prices'!$A$157,tax_fuel_labels,0),MATCH(AD$1,'Tax_Share of Price'!$B$1:$AI$1,0)))</f>
        <v>0</v>
      </c>
      <c r="AE7" s="35">
        <f>'Total Fuel Prices'!AE164*(1-INDEX(Tax_share,MATCH('Total Fuel Prices'!$A$157,tax_fuel_labels,0),MATCH(AE$1,'Tax_Share of Price'!$B$1:$AI$1,0)))</f>
        <v>0</v>
      </c>
      <c r="AF7" s="35">
        <f>'Total Fuel Prices'!AF164*(1-INDEX(Tax_share,MATCH('Total Fuel Prices'!$A$157,tax_fuel_labels,0),MATCH(AF$1,'Tax_Share of Price'!$B$1:$AI$1,0)))</f>
        <v>0</v>
      </c>
      <c r="AG7" s="35">
        <f>'Total Fuel Prices'!AG164*(1-INDEX(Tax_share,MATCH('Total Fuel Prices'!$A$157,tax_fuel_labels,0),MATCH(AG$1,'Tax_Share of Price'!$B$1:$AI$1,0)))</f>
        <v>0</v>
      </c>
      <c r="AH7" s="35">
        <f>'Total Fuel Prices'!AH164*(1-INDEX(Tax_share,MATCH('Total Fuel Prices'!$A$157,tax_fuel_labels,0),MATCH(AH$1,'Tax_Share of Price'!$B$1:$AI$1,0)))</f>
        <v>0</v>
      </c>
      <c r="AI7" s="35">
        <f>'Total Fuel Prices'!AI164*(1-INDEX(Tax_share,MATCH('Total Fuel Prices'!$A$157,tax_fuel_labels,0),MATCH(AI$1,'Tax_Share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Prices'!B165*(1-INDEX(Tax_share,MATCH('Total Fuel Prices'!$A$157,tax_fuel_labels,0),MATCH(B$1,'Tax_Share of Price'!$B$1:$AI$1,0)))</f>
        <v>0</v>
      </c>
      <c r="C8" s="35">
        <f>'Total Fuel Prices'!C165*(1-INDEX(Tax_share,MATCH('Total Fuel Prices'!$A$157,tax_fuel_labels,0),MATCH(C$1,'Tax_Share of Price'!$B$1:$AI$1,0)))</f>
        <v>0</v>
      </c>
      <c r="D8" s="35">
        <f>'Total Fuel Prices'!D165*(1-INDEX(Tax_share,MATCH('Total Fuel Prices'!$A$157,tax_fuel_labels,0),MATCH(D$1,'Tax_Share of Price'!$B$1:$AI$1,0)))</f>
        <v>0</v>
      </c>
      <c r="E8" s="35">
        <f>'Total Fuel Prices'!E165*(1-INDEX(Tax_share,MATCH('Total Fuel Prices'!$A$157,tax_fuel_labels,0),MATCH(E$1,'Tax_Share of Price'!$B$1:$AI$1,0)))</f>
        <v>0</v>
      </c>
      <c r="F8" s="35">
        <f>'Total Fuel Prices'!F165*(1-INDEX(Tax_share,MATCH('Total Fuel Prices'!$A$157,tax_fuel_labels,0),MATCH(F$1,'Tax_Share of Price'!$B$1:$AI$1,0)))</f>
        <v>0</v>
      </c>
      <c r="G8" s="35">
        <f>'Total Fuel Prices'!G165*(1-INDEX(Tax_share,MATCH('Total Fuel Prices'!$A$157,tax_fuel_labels,0),MATCH(G$1,'Tax_Share of Price'!$B$1:$AI$1,0)))</f>
        <v>0</v>
      </c>
      <c r="H8" s="35">
        <f>'Total Fuel Prices'!H165*(1-INDEX(Tax_share,MATCH('Total Fuel Prices'!$A$157,tax_fuel_labels,0),MATCH(H$1,'Tax_Share of Price'!$B$1:$AI$1,0)))</f>
        <v>0</v>
      </c>
      <c r="I8" s="35">
        <f>'Total Fuel Prices'!I165*(1-INDEX(Tax_share,MATCH('Total Fuel Prices'!$A$157,tax_fuel_labels,0),MATCH(I$1,'Tax_Share of Price'!$B$1:$AI$1,0)))</f>
        <v>0</v>
      </c>
      <c r="J8" s="35">
        <f>'Total Fuel Prices'!J165*(1-INDEX(Tax_share,MATCH('Total Fuel Prices'!$A$157,tax_fuel_labels,0),MATCH(J$1,'Tax_Share of Price'!$B$1:$AI$1,0)))</f>
        <v>0</v>
      </c>
      <c r="K8" s="35">
        <f>'Total Fuel Prices'!K165*(1-INDEX(Tax_share,MATCH('Total Fuel Prices'!$A$157,tax_fuel_labels,0),MATCH(K$1,'Tax_Share of Price'!$B$1:$AI$1,0)))</f>
        <v>0</v>
      </c>
      <c r="L8" s="35">
        <f>'Total Fuel Prices'!L165*(1-INDEX(Tax_share,MATCH('Total Fuel Prices'!$A$157,tax_fuel_labels,0),MATCH(L$1,'Tax_Share of Price'!$B$1:$AI$1,0)))</f>
        <v>0</v>
      </c>
      <c r="M8" s="35">
        <f>'Total Fuel Prices'!M165*(1-INDEX(Tax_share,MATCH('Total Fuel Prices'!$A$157,tax_fuel_labels,0),MATCH(M$1,'Tax_Share of Price'!$B$1:$AI$1,0)))</f>
        <v>0</v>
      </c>
      <c r="N8" s="35">
        <f>'Total Fuel Prices'!N165*(1-INDEX(Tax_share,MATCH('Total Fuel Prices'!$A$157,tax_fuel_labels,0),MATCH(N$1,'Tax_Share of Price'!$B$1:$AI$1,0)))</f>
        <v>0</v>
      </c>
      <c r="O8" s="35">
        <f>'Total Fuel Prices'!O165*(1-INDEX(Tax_share,MATCH('Total Fuel Prices'!$A$157,tax_fuel_labels,0),MATCH(O$1,'Tax_Share of Price'!$B$1:$AI$1,0)))</f>
        <v>0</v>
      </c>
      <c r="P8" s="35">
        <f>'Total Fuel Prices'!P165*(1-INDEX(Tax_share,MATCH('Total Fuel Prices'!$A$157,tax_fuel_labels,0),MATCH(P$1,'Tax_Share of Price'!$B$1:$AI$1,0)))</f>
        <v>0</v>
      </c>
      <c r="Q8" s="35">
        <f>'Total Fuel Prices'!Q165*(1-INDEX(Tax_share,MATCH('Total Fuel Prices'!$A$157,tax_fuel_labels,0),MATCH(Q$1,'Tax_Share of Price'!$B$1:$AI$1,0)))</f>
        <v>0</v>
      </c>
      <c r="R8" s="35">
        <f>'Total Fuel Prices'!R165*(1-INDEX(Tax_share,MATCH('Total Fuel Prices'!$A$157,tax_fuel_labels,0),MATCH(R$1,'Tax_Share of Price'!$B$1:$AI$1,0)))</f>
        <v>0</v>
      </c>
      <c r="S8" s="35">
        <f>'Total Fuel Prices'!S165*(1-INDEX(Tax_share,MATCH('Total Fuel Prices'!$A$157,tax_fuel_labels,0),MATCH(S$1,'Tax_Share of Price'!$B$1:$AI$1,0)))</f>
        <v>0</v>
      </c>
      <c r="T8" s="35">
        <f>'Total Fuel Prices'!T165*(1-INDEX(Tax_share,MATCH('Total Fuel Prices'!$A$157,tax_fuel_labels,0),MATCH(T$1,'Tax_Share of Price'!$B$1:$AI$1,0)))</f>
        <v>0</v>
      </c>
      <c r="U8" s="35">
        <f>'Total Fuel Prices'!U165*(1-INDEX(Tax_share,MATCH('Total Fuel Prices'!$A$157,tax_fuel_labels,0),MATCH(U$1,'Tax_Share of Price'!$B$1:$AI$1,0)))</f>
        <v>0</v>
      </c>
      <c r="V8" s="35">
        <f>'Total Fuel Prices'!V165*(1-INDEX(Tax_share,MATCH('Total Fuel Prices'!$A$157,tax_fuel_labels,0),MATCH(V$1,'Tax_Share of Price'!$B$1:$AI$1,0)))</f>
        <v>0</v>
      </c>
      <c r="W8" s="35">
        <f>'Total Fuel Prices'!W165*(1-INDEX(Tax_share,MATCH('Total Fuel Prices'!$A$157,tax_fuel_labels,0),MATCH(W$1,'Tax_Share of Price'!$B$1:$AI$1,0)))</f>
        <v>0</v>
      </c>
      <c r="X8" s="35">
        <f>'Total Fuel Prices'!X165*(1-INDEX(Tax_share,MATCH('Total Fuel Prices'!$A$157,tax_fuel_labels,0),MATCH(X$1,'Tax_Share of Price'!$B$1:$AI$1,0)))</f>
        <v>0</v>
      </c>
      <c r="Y8" s="35">
        <f>'Total Fuel Prices'!Y165*(1-INDEX(Tax_share,MATCH('Total Fuel Prices'!$A$157,tax_fuel_labels,0),MATCH(Y$1,'Tax_Share of Price'!$B$1:$AI$1,0)))</f>
        <v>0</v>
      </c>
      <c r="Z8" s="35">
        <f>'Total Fuel Prices'!Z165*(1-INDEX(Tax_share,MATCH('Total Fuel Prices'!$A$157,tax_fuel_labels,0),MATCH(Z$1,'Tax_Share of Price'!$B$1:$AI$1,0)))</f>
        <v>0</v>
      </c>
      <c r="AA8" s="35">
        <f>'Total Fuel Prices'!AA165*(1-INDEX(Tax_share,MATCH('Total Fuel Prices'!$A$157,tax_fuel_labels,0),MATCH(AA$1,'Tax_Share of Price'!$B$1:$AI$1,0)))</f>
        <v>0</v>
      </c>
      <c r="AB8" s="35">
        <f>'Total Fuel Prices'!AB165*(1-INDEX(Tax_share,MATCH('Total Fuel Prices'!$A$157,tax_fuel_labels,0),MATCH(AB$1,'Tax_Share of Price'!$B$1:$AI$1,0)))</f>
        <v>0</v>
      </c>
      <c r="AC8" s="35">
        <f>'Total Fuel Prices'!AC165*(1-INDEX(Tax_share,MATCH('Total Fuel Prices'!$A$157,tax_fuel_labels,0),MATCH(AC$1,'Tax_Share of Price'!$B$1:$AI$1,0)))</f>
        <v>0</v>
      </c>
      <c r="AD8" s="35">
        <f>'Total Fuel Prices'!AD165*(1-INDEX(Tax_share,MATCH('Total Fuel Prices'!$A$157,tax_fuel_labels,0),MATCH(AD$1,'Tax_Share of Price'!$B$1:$AI$1,0)))</f>
        <v>0</v>
      </c>
      <c r="AE8" s="35">
        <f>'Total Fuel Prices'!AE165*(1-INDEX(Tax_share,MATCH('Total Fuel Prices'!$A$157,tax_fuel_labels,0),MATCH(AE$1,'Tax_Share of Price'!$B$1:$AI$1,0)))</f>
        <v>0</v>
      </c>
      <c r="AF8" s="35">
        <f>'Total Fuel Prices'!AF165*(1-INDEX(Tax_share,MATCH('Total Fuel Prices'!$A$157,tax_fuel_labels,0),MATCH(AF$1,'Tax_Share of Price'!$B$1:$AI$1,0)))</f>
        <v>0</v>
      </c>
      <c r="AG8" s="35">
        <f>'Total Fuel Prices'!AG165*(1-INDEX(Tax_share,MATCH('Total Fuel Prices'!$A$157,tax_fuel_labels,0),MATCH(AG$1,'Tax_Share of Price'!$B$1:$AI$1,0)))</f>
        <v>0</v>
      </c>
      <c r="AH8" s="35">
        <f>'Total Fuel Prices'!AH165*(1-INDEX(Tax_share,MATCH('Total Fuel Prices'!$A$157,tax_fuel_labels,0),MATCH(AH$1,'Tax_Share of Price'!$B$1:$AI$1,0)))</f>
        <v>0</v>
      </c>
      <c r="AI8" s="35">
        <f>'Total Fuel Prices'!AI165*(1-INDEX(Tax_share,MATCH('Total Fuel Prices'!$A$157,tax_fuel_labels,0),MATCH(AI$1,'Tax_Share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Prices'!B166*(1-INDEX(Tax_share,MATCH('Total Fuel Prices'!$A$157,tax_fuel_labels,0),MATCH(B$1,'Tax_Share of Price'!$B$1:$AI$1,0)))</f>
        <v>0</v>
      </c>
      <c r="C9" s="35">
        <f>'Total Fuel Prices'!C166*(1-INDEX(Tax_share,MATCH('Total Fuel Prices'!$A$157,tax_fuel_labels,0),MATCH(C$1,'Tax_Share of Price'!$B$1:$AI$1,0)))</f>
        <v>0</v>
      </c>
      <c r="D9" s="35">
        <f>'Total Fuel Prices'!D166*(1-INDEX(Tax_share,MATCH('Total Fuel Prices'!$A$157,tax_fuel_labels,0),MATCH(D$1,'Tax_Share of Price'!$B$1:$AI$1,0)))</f>
        <v>0</v>
      </c>
      <c r="E9" s="35">
        <f>'Total Fuel Prices'!E166*(1-INDEX(Tax_share,MATCH('Total Fuel Prices'!$A$157,tax_fuel_labels,0),MATCH(E$1,'Tax_Share of Price'!$B$1:$AI$1,0)))</f>
        <v>0</v>
      </c>
      <c r="F9" s="35">
        <f>'Total Fuel Prices'!F166*(1-INDEX(Tax_share,MATCH('Total Fuel Prices'!$A$157,tax_fuel_labels,0),MATCH(F$1,'Tax_Share of Price'!$B$1:$AI$1,0)))</f>
        <v>0</v>
      </c>
      <c r="G9" s="35">
        <f>'Total Fuel Prices'!G166*(1-INDEX(Tax_share,MATCH('Total Fuel Prices'!$A$157,tax_fuel_labels,0),MATCH(G$1,'Tax_Share of Price'!$B$1:$AI$1,0)))</f>
        <v>0</v>
      </c>
      <c r="H9" s="35">
        <f>'Total Fuel Prices'!H166*(1-INDEX(Tax_share,MATCH('Total Fuel Prices'!$A$157,tax_fuel_labels,0),MATCH(H$1,'Tax_Share of Price'!$B$1:$AI$1,0)))</f>
        <v>0</v>
      </c>
      <c r="I9" s="35">
        <f>'Total Fuel Prices'!I166*(1-INDEX(Tax_share,MATCH('Total Fuel Prices'!$A$157,tax_fuel_labels,0),MATCH(I$1,'Tax_Share of Price'!$B$1:$AI$1,0)))</f>
        <v>0</v>
      </c>
      <c r="J9" s="35">
        <f>'Total Fuel Prices'!J166*(1-INDEX(Tax_share,MATCH('Total Fuel Prices'!$A$157,tax_fuel_labels,0),MATCH(J$1,'Tax_Share of Price'!$B$1:$AI$1,0)))</f>
        <v>0</v>
      </c>
      <c r="K9" s="35">
        <f>'Total Fuel Prices'!K166*(1-INDEX(Tax_share,MATCH('Total Fuel Prices'!$A$157,tax_fuel_labels,0),MATCH(K$1,'Tax_Share of Price'!$B$1:$AI$1,0)))</f>
        <v>0</v>
      </c>
      <c r="L9" s="35">
        <f>'Total Fuel Prices'!L166*(1-INDEX(Tax_share,MATCH('Total Fuel Prices'!$A$157,tax_fuel_labels,0),MATCH(L$1,'Tax_Share of Price'!$B$1:$AI$1,0)))</f>
        <v>0</v>
      </c>
      <c r="M9" s="35">
        <f>'Total Fuel Prices'!M166*(1-INDEX(Tax_share,MATCH('Total Fuel Prices'!$A$157,tax_fuel_labels,0),MATCH(M$1,'Tax_Share of Price'!$B$1:$AI$1,0)))</f>
        <v>0</v>
      </c>
      <c r="N9" s="35">
        <f>'Total Fuel Prices'!N166*(1-INDEX(Tax_share,MATCH('Total Fuel Prices'!$A$157,tax_fuel_labels,0),MATCH(N$1,'Tax_Share of Price'!$B$1:$AI$1,0)))</f>
        <v>0</v>
      </c>
      <c r="O9" s="35">
        <f>'Total Fuel Prices'!O166*(1-INDEX(Tax_share,MATCH('Total Fuel Prices'!$A$157,tax_fuel_labels,0),MATCH(O$1,'Tax_Share of Price'!$B$1:$AI$1,0)))</f>
        <v>0</v>
      </c>
      <c r="P9" s="35">
        <f>'Total Fuel Prices'!P166*(1-INDEX(Tax_share,MATCH('Total Fuel Prices'!$A$157,tax_fuel_labels,0),MATCH(P$1,'Tax_Share of Price'!$B$1:$AI$1,0)))</f>
        <v>0</v>
      </c>
      <c r="Q9" s="35">
        <f>'Total Fuel Prices'!Q166*(1-INDEX(Tax_share,MATCH('Total Fuel Prices'!$A$157,tax_fuel_labels,0),MATCH(Q$1,'Tax_Share of Price'!$B$1:$AI$1,0)))</f>
        <v>0</v>
      </c>
      <c r="R9" s="35">
        <f>'Total Fuel Prices'!R166*(1-INDEX(Tax_share,MATCH('Total Fuel Prices'!$A$157,tax_fuel_labels,0),MATCH(R$1,'Tax_Share of Price'!$B$1:$AI$1,0)))</f>
        <v>0</v>
      </c>
      <c r="S9" s="35">
        <f>'Total Fuel Prices'!S166*(1-INDEX(Tax_share,MATCH('Total Fuel Prices'!$A$157,tax_fuel_labels,0),MATCH(S$1,'Tax_Share of Price'!$B$1:$AI$1,0)))</f>
        <v>0</v>
      </c>
      <c r="T9" s="35">
        <f>'Total Fuel Prices'!T166*(1-INDEX(Tax_share,MATCH('Total Fuel Prices'!$A$157,tax_fuel_labels,0),MATCH(T$1,'Tax_Share of Price'!$B$1:$AI$1,0)))</f>
        <v>0</v>
      </c>
      <c r="U9" s="35">
        <f>'Total Fuel Prices'!U166*(1-INDEX(Tax_share,MATCH('Total Fuel Prices'!$A$157,tax_fuel_labels,0),MATCH(U$1,'Tax_Share of Price'!$B$1:$AI$1,0)))</f>
        <v>0</v>
      </c>
      <c r="V9" s="35">
        <f>'Total Fuel Prices'!V166*(1-INDEX(Tax_share,MATCH('Total Fuel Prices'!$A$157,tax_fuel_labels,0),MATCH(V$1,'Tax_Share of Price'!$B$1:$AI$1,0)))</f>
        <v>0</v>
      </c>
      <c r="W9" s="35">
        <f>'Total Fuel Prices'!W166*(1-INDEX(Tax_share,MATCH('Total Fuel Prices'!$A$157,tax_fuel_labels,0),MATCH(W$1,'Tax_Share of Price'!$B$1:$AI$1,0)))</f>
        <v>0</v>
      </c>
      <c r="X9" s="35">
        <f>'Total Fuel Prices'!X166*(1-INDEX(Tax_share,MATCH('Total Fuel Prices'!$A$157,tax_fuel_labels,0),MATCH(X$1,'Tax_Share of Price'!$B$1:$AI$1,0)))</f>
        <v>0</v>
      </c>
      <c r="Y9" s="35">
        <f>'Total Fuel Prices'!Y166*(1-INDEX(Tax_share,MATCH('Total Fuel Prices'!$A$157,tax_fuel_labels,0),MATCH(Y$1,'Tax_Share of Price'!$B$1:$AI$1,0)))</f>
        <v>0</v>
      </c>
      <c r="Z9" s="35">
        <f>'Total Fuel Prices'!Z166*(1-INDEX(Tax_share,MATCH('Total Fuel Prices'!$A$157,tax_fuel_labels,0),MATCH(Z$1,'Tax_Share of Price'!$B$1:$AI$1,0)))</f>
        <v>0</v>
      </c>
      <c r="AA9" s="35">
        <f>'Total Fuel Prices'!AA166*(1-INDEX(Tax_share,MATCH('Total Fuel Prices'!$A$157,tax_fuel_labels,0),MATCH(AA$1,'Tax_Share of Price'!$B$1:$AI$1,0)))</f>
        <v>0</v>
      </c>
      <c r="AB9" s="35">
        <f>'Total Fuel Prices'!AB166*(1-INDEX(Tax_share,MATCH('Total Fuel Prices'!$A$157,tax_fuel_labels,0),MATCH(AB$1,'Tax_Share of Price'!$B$1:$AI$1,0)))</f>
        <v>0</v>
      </c>
      <c r="AC9" s="35">
        <f>'Total Fuel Prices'!AC166*(1-INDEX(Tax_share,MATCH('Total Fuel Prices'!$A$157,tax_fuel_labels,0),MATCH(AC$1,'Tax_Share of Price'!$B$1:$AI$1,0)))</f>
        <v>0</v>
      </c>
      <c r="AD9" s="35">
        <f>'Total Fuel Prices'!AD166*(1-INDEX(Tax_share,MATCH('Total Fuel Prices'!$A$157,tax_fuel_labels,0),MATCH(AD$1,'Tax_Share of Price'!$B$1:$AI$1,0)))</f>
        <v>0</v>
      </c>
      <c r="AE9" s="35">
        <f>'Total Fuel Prices'!AE166*(1-INDEX(Tax_share,MATCH('Total Fuel Prices'!$A$157,tax_fuel_labels,0),MATCH(AE$1,'Tax_Share of Price'!$B$1:$AI$1,0)))</f>
        <v>0</v>
      </c>
      <c r="AF9" s="35">
        <f>'Total Fuel Prices'!AF166*(1-INDEX(Tax_share,MATCH('Total Fuel Prices'!$A$157,tax_fuel_labels,0),MATCH(AF$1,'Tax_Share of Price'!$B$1:$AI$1,0)))</f>
        <v>0</v>
      </c>
      <c r="AG9" s="35">
        <f>'Total Fuel Prices'!AG166*(1-INDEX(Tax_share,MATCH('Total Fuel Prices'!$A$157,tax_fuel_labels,0),MATCH(AG$1,'Tax_Share of Price'!$B$1:$AI$1,0)))</f>
        <v>0</v>
      </c>
      <c r="AH9" s="35">
        <f>'Total Fuel Prices'!AH166*(1-INDEX(Tax_share,MATCH('Total Fuel Prices'!$A$157,tax_fuel_labels,0),MATCH(AH$1,'Tax_Share of Price'!$B$1:$AI$1,0)))</f>
        <v>0</v>
      </c>
      <c r="AI9" s="35">
        <f>'Total Fuel Prices'!AI166*(1-INDEX(Tax_share,MATCH('Total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73046875" style="11" customWidth="1"/>
    <col min="3" max="3" width="15.1328125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Prices'!B169*(1-INDEX(Tax_share,MATCH('Total Fuel Prices'!$A$167,tax_fuel_labels,0),MATCH(B$1,'Tax_Share of Price'!$B$1:$AI$1,0)))</f>
        <v>0</v>
      </c>
      <c r="C2" s="35">
        <f>'Total Fuel Prices'!C169*(1-INDEX(Tax_share,MATCH('Total Fuel Prices'!$A$167,tax_fuel_labels,0),MATCH(C$1,'Tax_Share of Price'!$B$1:$AI$1,0)))</f>
        <v>0</v>
      </c>
      <c r="D2" s="35">
        <f>'Total Fuel Prices'!D169*(1-INDEX(Tax_share,MATCH('Total Fuel Prices'!$A$167,tax_fuel_labels,0),MATCH(D$1,'Tax_Share of Price'!$B$1:$AI$1,0)))</f>
        <v>0</v>
      </c>
      <c r="E2" s="35">
        <f>'Total Fuel Prices'!E169*(1-INDEX(Tax_share,MATCH('Total Fuel Prices'!$A$167,tax_fuel_labels,0),MATCH(E$1,'Tax_Share of Price'!$B$1:$AI$1,0)))</f>
        <v>0</v>
      </c>
      <c r="F2" s="35">
        <f>'Total Fuel Prices'!F169*(1-INDEX(Tax_share,MATCH('Total Fuel Prices'!$A$167,tax_fuel_labels,0),MATCH(F$1,'Tax_Share of Price'!$B$1:$AI$1,0)))</f>
        <v>0</v>
      </c>
      <c r="G2" s="35">
        <f>'Total Fuel Prices'!G169*(1-INDEX(Tax_share,MATCH('Total Fuel Prices'!$A$167,tax_fuel_labels,0),MATCH(G$1,'Tax_Share of Price'!$B$1:$AI$1,0)))</f>
        <v>0</v>
      </c>
      <c r="H2" s="35">
        <f>'Total Fuel Prices'!H169*(1-INDEX(Tax_share,MATCH('Total Fuel Prices'!$A$167,tax_fuel_labels,0),MATCH(H$1,'Tax_Share of Price'!$B$1:$AI$1,0)))</f>
        <v>0</v>
      </c>
      <c r="I2" s="35">
        <f>'Total Fuel Prices'!I169*(1-INDEX(Tax_share,MATCH('Total Fuel Prices'!$A$167,tax_fuel_labels,0),MATCH(I$1,'Tax_Share of Price'!$B$1:$AI$1,0)))</f>
        <v>0</v>
      </c>
      <c r="J2" s="35">
        <f>'Total Fuel Prices'!J169*(1-INDEX(Tax_share,MATCH('Total Fuel Prices'!$A$167,tax_fuel_labels,0),MATCH(J$1,'Tax_Share of Price'!$B$1:$AI$1,0)))</f>
        <v>0</v>
      </c>
      <c r="K2" s="35">
        <f>'Total Fuel Prices'!K169*(1-INDEX(Tax_share,MATCH('Total Fuel Prices'!$A$167,tax_fuel_labels,0),MATCH(K$1,'Tax_Share of Price'!$B$1:$AI$1,0)))</f>
        <v>0</v>
      </c>
      <c r="L2" s="35">
        <f>'Total Fuel Prices'!L169*(1-INDEX(Tax_share,MATCH('Total Fuel Prices'!$A$167,tax_fuel_labels,0),MATCH(L$1,'Tax_Share of Price'!$B$1:$AI$1,0)))</f>
        <v>0</v>
      </c>
      <c r="M2" s="35">
        <f>'Total Fuel Prices'!M169*(1-INDEX(Tax_share,MATCH('Total Fuel Prices'!$A$167,tax_fuel_labels,0),MATCH(M$1,'Tax_Share of Price'!$B$1:$AI$1,0)))</f>
        <v>0</v>
      </c>
      <c r="N2" s="35">
        <f>'Total Fuel Prices'!N169*(1-INDEX(Tax_share,MATCH('Total Fuel Prices'!$A$167,tax_fuel_labels,0),MATCH(N$1,'Tax_Share of Price'!$B$1:$AI$1,0)))</f>
        <v>0</v>
      </c>
      <c r="O2" s="35">
        <f>'Total Fuel Prices'!O169*(1-INDEX(Tax_share,MATCH('Total Fuel Prices'!$A$167,tax_fuel_labels,0),MATCH(O$1,'Tax_Share of Price'!$B$1:$AI$1,0)))</f>
        <v>0</v>
      </c>
      <c r="P2" s="35">
        <f>'Total Fuel Prices'!P169*(1-INDEX(Tax_share,MATCH('Total Fuel Prices'!$A$167,tax_fuel_labels,0),MATCH(P$1,'Tax_Share of Price'!$B$1:$AI$1,0)))</f>
        <v>0</v>
      </c>
      <c r="Q2" s="35">
        <f>'Total Fuel Prices'!Q169*(1-INDEX(Tax_share,MATCH('Total Fuel Prices'!$A$167,tax_fuel_labels,0),MATCH(Q$1,'Tax_Share of Price'!$B$1:$AI$1,0)))</f>
        <v>0</v>
      </c>
      <c r="R2" s="35">
        <f>'Total Fuel Prices'!R169*(1-INDEX(Tax_share,MATCH('Total Fuel Prices'!$A$167,tax_fuel_labels,0),MATCH(R$1,'Tax_Share of Price'!$B$1:$AI$1,0)))</f>
        <v>0</v>
      </c>
      <c r="S2" s="35">
        <f>'Total Fuel Prices'!S169*(1-INDEX(Tax_share,MATCH('Total Fuel Prices'!$A$167,tax_fuel_labels,0),MATCH(S$1,'Tax_Share of Price'!$B$1:$AI$1,0)))</f>
        <v>0</v>
      </c>
      <c r="T2" s="35">
        <f>'Total Fuel Prices'!T169*(1-INDEX(Tax_share,MATCH('Total Fuel Prices'!$A$167,tax_fuel_labels,0),MATCH(T$1,'Tax_Share of Price'!$B$1:$AI$1,0)))</f>
        <v>0</v>
      </c>
      <c r="U2" s="35">
        <f>'Total Fuel Prices'!U169*(1-INDEX(Tax_share,MATCH('Total Fuel Prices'!$A$167,tax_fuel_labels,0),MATCH(U$1,'Tax_Share of Price'!$B$1:$AI$1,0)))</f>
        <v>0</v>
      </c>
      <c r="V2" s="35">
        <f>'Total Fuel Prices'!V169*(1-INDEX(Tax_share,MATCH('Total Fuel Prices'!$A$167,tax_fuel_labels,0),MATCH(V$1,'Tax_Share of Price'!$B$1:$AI$1,0)))</f>
        <v>0</v>
      </c>
      <c r="W2" s="35">
        <f>'Total Fuel Prices'!W169*(1-INDEX(Tax_share,MATCH('Total Fuel Prices'!$A$167,tax_fuel_labels,0),MATCH(W$1,'Tax_Share of Price'!$B$1:$AI$1,0)))</f>
        <v>0</v>
      </c>
      <c r="X2" s="35">
        <f>'Total Fuel Prices'!X169*(1-INDEX(Tax_share,MATCH('Total Fuel Prices'!$A$167,tax_fuel_labels,0),MATCH(X$1,'Tax_Share of Price'!$B$1:$AI$1,0)))</f>
        <v>0</v>
      </c>
      <c r="Y2" s="35">
        <f>'Total Fuel Prices'!Y169*(1-INDEX(Tax_share,MATCH('Total Fuel Prices'!$A$167,tax_fuel_labels,0),MATCH(Y$1,'Tax_Share of Price'!$B$1:$AI$1,0)))</f>
        <v>0</v>
      </c>
      <c r="Z2" s="35">
        <f>'Total Fuel Prices'!Z169*(1-INDEX(Tax_share,MATCH('Total Fuel Prices'!$A$167,tax_fuel_labels,0),MATCH(Z$1,'Tax_Share of Price'!$B$1:$AI$1,0)))</f>
        <v>0</v>
      </c>
      <c r="AA2" s="35">
        <f>'Total Fuel Prices'!AA169*(1-INDEX(Tax_share,MATCH('Total Fuel Prices'!$A$167,tax_fuel_labels,0),MATCH(AA$1,'Tax_Share of Price'!$B$1:$AI$1,0)))</f>
        <v>0</v>
      </c>
      <c r="AB2" s="35">
        <f>'Total Fuel Prices'!AB169*(1-INDEX(Tax_share,MATCH('Total Fuel Prices'!$A$167,tax_fuel_labels,0),MATCH(AB$1,'Tax_Share of Price'!$B$1:$AI$1,0)))</f>
        <v>0</v>
      </c>
      <c r="AC2" s="35">
        <f>'Total Fuel Prices'!AC169*(1-INDEX(Tax_share,MATCH('Total Fuel Prices'!$A$167,tax_fuel_labels,0),MATCH(AC$1,'Tax_Share of Price'!$B$1:$AI$1,0)))</f>
        <v>0</v>
      </c>
      <c r="AD2" s="35">
        <f>'Total Fuel Prices'!AD169*(1-INDEX(Tax_share,MATCH('Total Fuel Prices'!$A$167,tax_fuel_labels,0),MATCH(AD$1,'Tax_Share of Price'!$B$1:$AI$1,0)))</f>
        <v>0</v>
      </c>
      <c r="AE2" s="35">
        <f>'Total Fuel Prices'!AE169*(1-INDEX(Tax_share,MATCH('Total Fuel Prices'!$A$167,tax_fuel_labels,0),MATCH(AE$1,'Tax_Share of Price'!$B$1:$AI$1,0)))</f>
        <v>0</v>
      </c>
      <c r="AF2" s="35">
        <f>'Total Fuel Prices'!AF169*(1-INDEX(Tax_share,MATCH('Total Fuel Prices'!$A$167,tax_fuel_labels,0),MATCH(AF$1,'Tax_Share of Price'!$B$1:$AI$1,0)))</f>
        <v>0</v>
      </c>
      <c r="AG2" s="35">
        <f>'Total Fuel Prices'!AG169*(1-INDEX(Tax_share,MATCH('Total Fuel Prices'!$A$167,tax_fuel_labels,0),MATCH(AG$1,'Tax_Share of Price'!$B$1:$AI$1,0)))</f>
        <v>0</v>
      </c>
      <c r="AH2" s="35">
        <f>'Total Fuel Prices'!AH169*(1-INDEX(Tax_share,MATCH('Total Fuel Prices'!$A$167,tax_fuel_labels,0),MATCH(AH$1,'Tax_Share of Price'!$B$1:$AI$1,0)))</f>
        <v>0</v>
      </c>
      <c r="AI2" s="35">
        <f>'Total Fuel Prices'!AI169*(1-INDEX(Tax_share,MATCH('Total Fuel Prices'!$A$167,tax_fuel_labels,0),MATCH(AI$1,'Tax_Share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Prices'!B170*(1-INDEX(Tax_share,MATCH('Total Fuel Prices'!$A$167,tax_fuel_labels,0),MATCH(B$1,'Tax_Share of Price'!$B$1:$AI$1,0)))</f>
        <v>8.4549602876286958E-6</v>
      </c>
      <c r="C3" s="35">
        <f>'Total Fuel Prices'!C170*(1-INDEX(Tax_share,MATCH('Total Fuel Prices'!$A$167,tax_fuel_labels,0),MATCH(C$1,'Tax_Share of Price'!$B$1:$AI$1,0)))</f>
        <v>8.4549602876286958E-6</v>
      </c>
      <c r="D3" s="35">
        <f>'Total Fuel Prices'!D170*(1-INDEX(Tax_share,MATCH('Total Fuel Prices'!$A$167,tax_fuel_labels,0),MATCH(D$1,'Tax_Share of Price'!$B$1:$AI$1,0)))</f>
        <v>9.8592979377501292E-6</v>
      </c>
      <c r="E3" s="35">
        <f>'Total Fuel Prices'!E170*(1-INDEX(Tax_share,MATCH('Total Fuel Prices'!$A$167,tax_fuel_labels,0),MATCH(E$1,'Tax_Share of Price'!$B$1:$AI$1,0)))</f>
        <v>8.4549602876286958E-6</v>
      </c>
      <c r="F3" s="35">
        <f>'Total Fuel Prices'!F170*(1-INDEX(Tax_share,MATCH('Total Fuel Prices'!$A$167,tax_fuel_labels,0),MATCH(F$1,'Tax_Share of Price'!$B$1:$AI$1,0)))</f>
        <v>1.0186160808615659E-5</v>
      </c>
      <c r="G3" s="35">
        <f>'Total Fuel Prices'!G170*(1-INDEX(Tax_share,MATCH('Total Fuel Prices'!$A$167,tax_fuel_labels,0),MATCH(G$1,'Tax_Share of Price'!$B$1:$AI$1,0)))</f>
        <v>1.0538148780268719E-5</v>
      </c>
      <c r="H3" s="35">
        <f>'Total Fuel Prices'!H170*(1-INDEX(Tax_share,MATCH('Total Fuel Prices'!$A$167,tax_fuel_labels,0),MATCH(H$1,'Tax_Share of Price'!$B$1:$AI$1,0)))</f>
        <v>1.0709498744023488E-5</v>
      </c>
      <c r="I3" s="35">
        <f>'Total Fuel Prices'!I170*(1-INDEX(Tax_share,MATCH('Total Fuel Prices'!$A$167,tax_fuel_labels,0),MATCH(I$1,'Tax_Share of Price'!$B$1:$AI$1,0)))</f>
        <v>1.1155622561088708E-5</v>
      </c>
      <c r="J3" s="35">
        <f>'Total Fuel Prices'!J170*(1-INDEX(Tax_share,MATCH('Total Fuel Prices'!$A$167,tax_fuel_labels,0),MATCH(J$1,'Tax_Share of Price'!$B$1:$AI$1,0)))</f>
        <v>1.1427195377418733E-5</v>
      </c>
      <c r="K3" s="35">
        <f>'Total Fuel Prices'!K170*(1-INDEX(Tax_share,MATCH('Total Fuel Prices'!$A$167,tax_fuel_labels,0),MATCH(K$1,'Tax_Share of Price'!$B$1:$AI$1,0)))</f>
        <v>1.1449115446442846E-5</v>
      </c>
      <c r="L3" s="35">
        <f>'Total Fuel Prices'!L170*(1-INDEX(Tax_share,MATCH('Total Fuel Prices'!$A$167,tax_fuel_labels,0),MATCH(L$1,'Tax_Share of Price'!$B$1:$AI$1,0)))</f>
        <v>1.1865814213044772E-5</v>
      </c>
      <c r="M3" s="35">
        <f>'Total Fuel Prices'!M170*(1-INDEX(Tax_share,MATCH('Total Fuel Prices'!$A$167,tax_fuel_labels,0),MATCH(M$1,'Tax_Share of Price'!$B$1:$AI$1,0)))</f>
        <v>1.177508591752512E-5</v>
      </c>
      <c r="N3" s="35">
        <f>'Total Fuel Prices'!N170*(1-INDEX(Tax_share,MATCH('Total Fuel Prices'!$A$167,tax_fuel_labels,0),MATCH(N$1,'Tax_Share of Price'!$B$1:$AI$1,0)))</f>
        <v>1.2039484624659465E-5</v>
      </c>
      <c r="O3" s="35">
        <f>'Total Fuel Prices'!O170*(1-INDEX(Tax_share,MATCH('Total Fuel Prices'!$A$167,tax_fuel_labels,0),MATCH(O$1,'Tax_Share of Price'!$B$1:$AI$1,0)))</f>
        <v>1.2228898649733387E-5</v>
      </c>
      <c r="P3" s="35">
        <f>'Total Fuel Prices'!P170*(1-INDEX(Tax_share,MATCH('Total Fuel Prices'!$A$167,tax_fuel_labels,0),MATCH(P$1,'Tax_Share of Price'!$B$1:$AI$1,0)))</f>
        <v>1.2515787290370022E-5</v>
      </c>
      <c r="Q3" s="35">
        <f>'Total Fuel Prices'!Q170*(1-INDEX(Tax_share,MATCH('Total Fuel Prices'!$A$167,tax_fuel_labels,0),MATCH(Q$1,'Tax_Share of Price'!$B$1:$AI$1,0)))</f>
        <v>1.2581765126272343E-5</v>
      </c>
      <c r="R3" s="35">
        <f>'Total Fuel Prices'!R170*(1-INDEX(Tax_share,MATCH('Total Fuel Prices'!$A$167,tax_fuel_labels,0),MATCH(R$1,'Tax_Share of Price'!$B$1:$AI$1,0)))</f>
        <v>1.3267814567743222E-5</v>
      </c>
      <c r="S3" s="35">
        <f>'Total Fuel Prices'!S170*(1-INDEX(Tax_share,MATCH('Total Fuel Prices'!$A$167,tax_fuel_labels,0),MATCH(S$1,'Tax_Share of Price'!$B$1:$AI$1,0)))</f>
        <v>1.317660776669557E-5</v>
      </c>
      <c r="T3" s="35">
        <f>'Total Fuel Prices'!T170*(1-INDEX(Tax_share,MATCH('Total Fuel Prices'!$A$167,tax_fuel_labels,0),MATCH(T$1,'Tax_Share of Price'!$B$1:$AI$1,0)))</f>
        <v>1.3404046220525668E-5</v>
      </c>
      <c r="U3" s="35">
        <f>'Total Fuel Prices'!U170*(1-INDEX(Tax_share,MATCH('Total Fuel Prices'!$A$167,tax_fuel_labels,0),MATCH(U$1,'Tax_Share of Price'!$B$1:$AI$1,0)))</f>
        <v>1.3937297296772221E-5</v>
      </c>
      <c r="V3" s="35">
        <f>'Total Fuel Prices'!V170*(1-INDEX(Tax_share,MATCH('Total Fuel Prices'!$A$167,tax_fuel_labels,0),MATCH(V$1,'Tax_Share of Price'!$B$1:$AI$1,0)))</f>
        <v>1.4107487731341895E-5</v>
      </c>
      <c r="W3" s="35">
        <f>'Total Fuel Prices'!W170*(1-INDEX(Tax_share,MATCH('Total Fuel Prices'!$A$167,tax_fuel_labels,0),MATCH(W$1,'Tax_Share of Price'!$B$1:$AI$1,0)))</f>
        <v>1.4352881518919269E-5</v>
      </c>
      <c r="X3" s="35">
        <f>'Total Fuel Prices'!X170*(1-INDEX(Tax_share,MATCH('Total Fuel Prices'!$A$167,tax_fuel_labels,0),MATCH(X$1,'Tax_Share of Price'!$B$1:$AI$1,0)))</f>
        <v>1.4602714552518492E-5</v>
      </c>
      <c r="Y3" s="35">
        <f>'Total Fuel Prices'!Y170*(1-INDEX(Tax_share,MATCH('Total Fuel Prices'!$A$167,tax_fuel_labels,0),MATCH(Y$1,'Tax_Share of Price'!$B$1:$AI$1,0)))</f>
        <v>1.5001253904068092E-5</v>
      </c>
      <c r="Z3" s="35">
        <f>'Total Fuel Prices'!Z170*(1-INDEX(Tax_share,MATCH('Total Fuel Prices'!$A$167,tax_fuel_labels,0),MATCH(Z$1,'Tax_Share of Price'!$B$1:$AI$1,0)))</f>
        <v>1.5167529972363875E-5</v>
      </c>
      <c r="AA3" s="35">
        <f>'Total Fuel Prices'!AA170*(1-INDEX(Tax_share,MATCH('Total Fuel Prices'!$A$167,tax_fuel_labels,0),MATCH(AA$1,'Tax_Share of Price'!$B$1:$AI$1,0)))</f>
        <v>1.557797551409297E-5</v>
      </c>
      <c r="AB3" s="35">
        <f>'Total Fuel Prices'!AB170*(1-INDEX(Tax_share,MATCH('Total Fuel Prices'!$A$167,tax_fuel_labels,0),MATCH(AB$1,'Tax_Share of Price'!$B$1:$AI$1,0)))</f>
        <v>1.5727392208671126E-5</v>
      </c>
      <c r="AC3" s="35">
        <f>'Total Fuel Prices'!AC170*(1-INDEX(Tax_share,MATCH('Total Fuel Prices'!$A$167,tax_fuel_labels,0),MATCH(AC$1,'Tax_Share of Price'!$B$1:$AI$1,0)))</f>
        <v>1.5932942204368616E-5</v>
      </c>
      <c r="AD3" s="35">
        <f>'Total Fuel Prices'!AD170*(1-INDEX(Tax_share,MATCH('Total Fuel Prices'!$A$167,tax_fuel_labels,0),MATCH(AD$1,'Tax_Share of Price'!$B$1:$AI$1,0)))</f>
        <v>1.6299644177586172E-5</v>
      </c>
      <c r="AE3" s="35">
        <f>'Total Fuel Prices'!AE170*(1-INDEX(Tax_share,MATCH('Total Fuel Prices'!$A$167,tax_fuel_labels,0),MATCH(AE$1,'Tax_Share of Price'!$B$1:$AI$1,0)))</f>
        <v>1.6461873357024443E-5</v>
      </c>
      <c r="AF3" s="35">
        <f>'Total Fuel Prices'!AF170*(1-INDEX(Tax_share,MATCH('Total Fuel Prices'!$A$167,tax_fuel_labels,0),MATCH(AF$1,'Tax_Share of Price'!$B$1:$AI$1,0)))</f>
        <v>1.6816959369731213E-5</v>
      </c>
      <c r="AG3" s="35">
        <f>'Total Fuel Prices'!AG170*(1-INDEX(Tax_share,MATCH('Total Fuel Prices'!$A$167,tax_fuel_labels,0),MATCH(AG$1,'Tax_Share of Price'!$B$1:$AI$1,0)))</f>
        <v>1.7037992102189904E-5</v>
      </c>
      <c r="AH3" s="35">
        <f>'Total Fuel Prices'!AH170*(1-INDEX(Tax_share,MATCH('Total Fuel Prices'!$A$167,tax_fuel_labels,0),MATCH(AH$1,'Tax_Share of Price'!$B$1:$AI$1,0)))</f>
        <v>1.7268189561578011E-5</v>
      </c>
      <c r="AI3" s="35">
        <f>'Total Fuel Prices'!AI170*(1-INDEX(Tax_share,MATCH('Total Fuel Prices'!$A$167,tax_fuel_labels,0),MATCH(AI$1,'Tax_Share of Price'!$B$1:$AI$1,0)))</f>
        <v>1.7449253969139185E-5</v>
      </c>
    </row>
    <row r="4" spans="1:35" x14ac:dyDescent="0.45">
      <c r="A4" s="12" t="s">
        <v>272</v>
      </c>
      <c r="B4" s="35">
        <f>'Total Fuel Prices'!B171*(1-INDEX(Tax_share,MATCH('Total Fuel Prices'!$A$167,tax_fuel_labels,0),MATCH(B$1,'Tax_Share of Price'!$B$1:$AI$1,0)))</f>
        <v>0</v>
      </c>
      <c r="C4" s="35">
        <f>'Total Fuel Prices'!C171*(1-INDEX(Tax_share,MATCH('Total Fuel Prices'!$A$167,tax_fuel_labels,0),MATCH(C$1,'Tax_Share of Price'!$B$1:$AI$1,0)))</f>
        <v>0</v>
      </c>
      <c r="D4" s="35">
        <f>'Total Fuel Prices'!D171*(1-INDEX(Tax_share,MATCH('Total Fuel Prices'!$A$167,tax_fuel_labels,0),MATCH(D$1,'Tax_Share of Price'!$B$1:$AI$1,0)))</f>
        <v>0</v>
      </c>
      <c r="E4" s="35">
        <f>'Total Fuel Prices'!E171*(1-INDEX(Tax_share,MATCH('Total Fuel Prices'!$A$167,tax_fuel_labels,0),MATCH(E$1,'Tax_Share of Price'!$B$1:$AI$1,0)))</f>
        <v>0</v>
      </c>
      <c r="F4" s="35">
        <f>'Total Fuel Prices'!F171*(1-INDEX(Tax_share,MATCH('Total Fuel Prices'!$A$167,tax_fuel_labels,0),MATCH(F$1,'Tax_Share of Price'!$B$1:$AI$1,0)))</f>
        <v>0</v>
      </c>
      <c r="G4" s="35">
        <f>'Total Fuel Prices'!G171*(1-INDEX(Tax_share,MATCH('Total Fuel Prices'!$A$167,tax_fuel_labels,0),MATCH(G$1,'Tax_Share of Price'!$B$1:$AI$1,0)))</f>
        <v>0</v>
      </c>
      <c r="H4" s="35">
        <f>'Total Fuel Prices'!H171*(1-INDEX(Tax_share,MATCH('Total Fuel Prices'!$A$167,tax_fuel_labels,0),MATCH(H$1,'Tax_Share of Price'!$B$1:$AI$1,0)))</f>
        <v>0</v>
      </c>
      <c r="I4" s="35">
        <f>'Total Fuel Prices'!I171*(1-INDEX(Tax_share,MATCH('Total Fuel Prices'!$A$167,tax_fuel_labels,0),MATCH(I$1,'Tax_Share of Price'!$B$1:$AI$1,0)))</f>
        <v>0</v>
      </c>
      <c r="J4" s="35">
        <f>'Total Fuel Prices'!J171*(1-INDEX(Tax_share,MATCH('Total Fuel Prices'!$A$167,tax_fuel_labels,0),MATCH(J$1,'Tax_Share of Price'!$B$1:$AI$1,0)))</f>
        <v>0</v>
      </c>
      <c r="K4" s="35">
        <f>'Total Fuel Prices'!K171*(1-INDEX(Tax_share,MATCH('Total Fuel Prices'!$A$167,tax_fuel_labels,0),MATCH(K$1,'Tax_Share of Price'!$B$1:$AI$1,0)))</f>
        <v>0</v>
      </c>
      <c r="L4" s="35">
        <f>'Total Fuel Prices'!L171*(1-INDEX(Tax_share,MATCH('Total Fuel Prices'!$A$167,tax_fuel_labels,0),MATCH(L$1,'Tax_Share of Price'!$B$1:$AI$1,0)))</f>
        <v>0</v>
      </c>
      <c r="M4" s="35">
        <f>'Total Fuel Prices'!M171*(1-INDEX(Tax_share,MATCH('Total Fuel Prices'!$A$167,tax_fuel_labels,0),MATCH(M$1,'Tax_Share of Price'!$B$1:$AI$1,0)))</f>
        <v>0</v>
      </c>
      <c r="N4" s="35">
        <f>'Total Fuel Prices'!N171*(1-INDEX(Tax_share,MATCH('Total Fuel Prices'!$A$167,tax_fuel_labels,0),MATCH(N$1,'Tax_Share of Price'!$B$1:$AI$1,0)))</f>
        <v>0</v>
      </c>
      <c r="O4" s="35">
        <f>'Total Fuel Prices'!O171*(1-INDEX(Tax_share,MATCH('Total Fuel Prices'!$A$167,tax_fuel_labels,0),MATCH(O$1,'Tax_Share of Price'!$B$1:$AI$1,0)))</f>
        <v>0</v>
      </c>
      <c r="P4" s="35">
        <f>'Total Fuel Prices'!P171*(1-INDEX(Tax_share,MATCH('Total Fuel Prices'!$A$167,tax_fuel_labels,0),MATCH(P$1,'Tax_Share of Price'!$B$1:$AI$1,0)))</f>
        <v>0</v>
      </c>
      <c r="Q4" s="35">
        <f>'Total Fuel Prices'!Q171*(1-INDEX(Tax_share,MATCH('Total Fuel Prices'!$A$167,tax_fuel_labels,0),MATCH(Q$1,'Tax_Share of Price'!$B$1:$AI$1,0)))</f>
        <v>0</v>
      </c>
      <c r="R4" s="35">
        <f>'Total Fuel Prices'!R171*(1-INDEX(Tax_share,MATCH('Total Fuel Prices'!$A$167,tax_fuel_labels,0),MATCH(R$1,'Tax_Share of Price'!$B$1:$AI$1,0)))</f>
        <v>0</v>
      </c>
      <c r="S4" s="35">
        <f>'Total Fuel Prices'!S171*(1-INDEX(Tax_share,MATCH('Total Fuel Prices'!$A$167,tax_fuel_labels,0),MATCH(S$1,'Tax_Share of Price'!$B$1:$AI$1,0)))</f>
        <v>0</v>
      </c>
      <c r="T4" s="35">
        <f>'Total Fuel Prices'!T171*(1-INDEX(Tax_share,MATCH('Total Fuel Prices'!$A$167,tax_fuel_labels,0),MATCH(T$1,'Tax_Share of Price'!$B$1:$AI$1,0)))</f>
        <v>0</v>
      </c>
      <c r="U4" s="35">
        <f>'Total Fuel Prices'!U171*(1-INDEX(Tax_share,MATCH('Total Fuel Prices'!$A$167,tax_fuel_labels,0),MATCH(U$1,'Tax_Share of Price'!$B$1:$AI$1,0)))</f>
        <v>0</v>
      </c>
      <c r="V4" s="35">
        <f>'Total Fuel Prices'!V171*(1-INDEX(Tax_share,MATCH('Total Fuel Prices'!$A$167,tax_fuel_labels,0),MATCH(V$1,'Tax_Share of Price'!$B$1:$AI$1,0)))</f>
        <v>0</v>
      </c>
      <c r="W4" s="35">
        <f>'Total Fuel Prices'!W171*(1-INDEX(Tax_share,MATCH('Total Fuel Prices'!$A$167,tax_fuel_labels,0),MATCH(W$1,'Tax_Share of Price'!$B$1:$AI$1,0)))</f>
        <v>0</v>
      </c>
      <c r="X4" s="35">
        <f>'Total Fuel Prices'!X171*(1-INDEX(Tax_share,MATCH('Total Fuel Prices'!$A$167,tax_fuel_labels,0),MATCH(X$1,'Tax_Share of Price'!$B$1:$AI$1,0)))</f>
        <v>0</v>
      </c>
      <c r="Y4" s="35">
        <f>'Total Fuel Prices'!Y171*(1-INDEX(Tax_share,MATCH('Total Fuel Prices'!$A$167,tax_fuel_labels,0),MATCH(Y$1,'Tax_Share of Price'!$B$1:$AI$1,0)))</f>
        <v>0</v>
      </c>
      <c r="Z4" s="35">
        <f>'Total Fuel Prices'!Z171*(1-INDEX(Tax_share,MATCH('Total Fuel Prices'!$A$167,tax_fuel_labels,0),MATCH(Z$1,'Tax_Share of Price'!$B$1:$AI$1,0)))</f>
        <v>0</v>
      </c>
      <c r="AA4" s="35">
        <f>'Total Fuel Prices'!AA171*(1-INDEX(Tax_share,MATCH('Total Fuel Prices'!$A$167,tax_fuel_labels,0),MATCH(AA$1,'Tax_Share of Price'!$B$1:$AI$1,0)))</f>
        <v>0</v>
      </c>
      <c r="AB4" s="35">
        <f>'Total Fuel Prices'!AB171*(1-INDEX(Tax_share,MATCH('Total Fuel Prices'!$A$167,tax_fuel_labels,0),MATCH(AB$1,'Tax_Share of Price'!$B$1:$AI$1,0)))</f>
        <v>0</v>
      </c>
      <c r="AC4" s="35">
        <f>'Total Fuel Prices'!AC171*(1-INDEX(Tax_share,MATCH('Total Fuel Prices'!$A$167,tax_fuel_labels,0),MATCH(AC$1,'Tax_Share of Price'!$B$1:$AI$1,0)))</f>
        <v>0</v>
      </c>
      <c r="AD4" s="35">
        <f>'Total Fuel Prices'!AD171*(1-INDEX(Tax_share,MATCH('Total Fuel Prices'!$A$167,tax_fuel_labels,0),MATCH(AD$1,'Tax_Share of Price'!$B$1:$AI$1,0)))</f>
        <v>0</v>
      </c>
      <c r="AE4" s="35">
        <f>'Total Fuel Prices'!AE171*(1-INDEX(Tax_share,MATCH('Total Fuel Prices'!$A$167,tax_fuel_labels,0),MATCH(AE$1,'Tax_Share of Price'!$B$1:$AI$1,0)))</f>
        <v>0</v>
      </c>
      <c r="AF4" s="35">
        <f>'Total Fuel Prices'!AF171*(1-INDEX(Tax_share,MATCH('Total Fuel Prices'!$A$167,tax_fuel_labels,0),MATCH(AF$1,'Tax_Share of Price'!$B$1:$AI$1,0)))</f>
        <v>0</v>
      </c>
      <c r="AG4" s="35">
        <f>'Total Fuel Prices'!AG171*(1-INDEX(Tax_share,MATCH('Total Fuel Prices'!$A$167,tax_fuel_labels,0),MATCH(AG$1,'Tax_Share of Price'!$B$1:$AI$1,0)))</f>
        <v>0</v>
      </c>
      <c r="AH4" s="35">
        <f>'Total Fuel Prices'!AH171*(1-INDEX(Tax_share,MATCH('Total Fuel Prices'!$A$167,tax_fuel_labels,0),MATCH(AH$1,'Tax_Share of Price'!$B$1:$AI$1,0)))</f>
        <v>0</v>
      </c>
      <c r="AI4" s="35">
        <f>'Total Fuel Prices'!AI171*(1-INDEX(Tax_share,MATCH('Total Fuel Prices'!$A$167,tax_fuel_labels,0),MATCH(AI$1,'Tax_Share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Prices'!B172*(1-INDEX(Tax_share,MATCH('Total Fuel Prices'!$A$167,tax_fuel_labels,0),MATCH(B$1,'Tax_Share of Price'!$B$1:$AI$1,0)))</f>
        <v>0</v>
      </c>
      <c r="C5" s="35">
        <f>'Total Fuel Prices'!C172*(1-INDEX(Tax_share,MATCH('Total Fuel Prices'!$A$167,tax_fuel_labels,0),MATCH(C$1,'Tax_Share of Price'!$B$1:$AI$1,0)))</f>
        <v>0</v>
      </c>
      <c r="D5" s="35">
        <f>'Total Fuel Prices'!D172*(1-INDEX(Tax_share,MATCH('Total Fuel Prices'!$A$167,tax_fuel_labels,0),MATCH(D$1,'Tax_Share of Price'!$B$1:$AI$1,0)))</f>
        <v>0</v>
      </c>
      <c r="E5" s="35">
        <f>'Total Fuel Prices'!E172*(1-INDEX(Tax_share,MATCH('Total Fuel Prices'!$A$167,tax_fuel_labels,0),MATCH(E$1,'Tax_Share of Price'!$B$1:$AI$1,0)))</f>
        <v>0</v>
      </c>
      <c r="F5" s="35">
        <f>'Total Fuel Prices'!F172*(1-INDEX(Tax_share,MATCH('Total Fuel Prices'!$A$167,tax_fuel_labels,0),MATCH(F$1,'Tax_Share of Price'!$B$1:$AI$1,0)))</f>
        <v>0</v>
      </c>
      <c r="G5" s="35">
        <f>'Total Fuel Prices'!G172*(1-INDEX(Tax_share,MATCH('Total Fuel Prices'!$A$167,tax_fuel_labels,0),MATCH(G$1,'Tax_Share of Price'!$B$1:$AI$1,0)))</f>
        <v>0</v>
      </c>
      <c r="H5" s="35">
        <f>'Total Fuel Prices'!H172*(1-INDEX(Tax_share,MATCH('Total Fuel Prices'!$A$167,tax_fuel_labels,0),MATCH(H$1,'Tax_Share of Price'!$B$1:$AI$1,0)))</f>
        <v>0</v>
      </c>
      <c r="I5" s="35">
        <f>'Total Fuel Prices'!I172*(1-INDEX(Tax_share,MATCH('Total Fuel Prices'!$A$167,tax_fuel_labels,0),MATCH(I$1,'Tax_Share of Price'!$B$1:$AI$1,0)))</f>
        <v>0</v>
      </c>
      <c r="J5" s="35">
        <f>'Total Fuel Prices'!J172*(1-INDEX(Tax_share,MATCH('Total Fuel Prices'!$A$167,tax_fuel_labels,0),MATCH(J$1,'Tax_Share of Price'!$B$1:$AI$1,0)))</f>
        <v>0</v>
      </c>
      <c r="K5" s="35">
        <f>'Total Fuel Prices'!K172*(1-INDEX(Tax_share,MATCH('Total Fuel Prices'!$A$167,tax_fuel_labels,0),MATCH(K$1,'Tax_Share of Price'!$B$1:$AI$1,0)))</f>
        <v>0</v>
      </c>
      <c r="L5" s="35">
        <f>'Total Fuel Prices'!L172*(1-INDEX(Tax_share,MATCH('Total Fuel Prices'!$A$167,tax_fuel_labels,0),MATCH(L$1,'Tax_Share of Price'!$B$1:$AI$1,0)))</f>
        <v>0</v>
      </c>
      <c r="M5" s="35">
        <f>'Total Fuel Prices'!M172*(1-INDEX(Tax_share,MATCH('Total Fuel Prices'!$A$167,tax_fuel_labels,0),MATCH(M$1,'Tax_Share of Price'!$B$1:$AI$1,0)))</f>
        <v>0</v>
      </c>
      <c r="N5" s="35">
        <f>'Total Fuel Prices'!N172*(1-INDEX(Tax_share,MATCH('Total Fuel Prices'!$A$167,tax_fuel_labels,0),MATCH(N$1,'Tax_Share of Price'!$B$1:$AI$1,0)))</f>
        <v>0</v>
      </c>
      <c r="O5" s="35">
        <f>'Total Fuel Prices'!O172*(1-INDEX(Tax_share,MATCH('Total Fuel Prices'!$A$167,tax_fuel_labels,0),MATCH(O$1,'Tax_Share of Price'!$B$1:$AI$1,0)))</f>
        <v>0</v>
      </c>
      <c r="P5" s="35">
        <f>'Total Fuel Prices'!P172*(1-INDEX(Tax_share,MATCH('Total Fuel Prices'!$A$167,tax_fuel_labels,0),MATCH(P$1,'Tax_Share of Price'!$B$1:$AI$1,0)))</f>
        <v>0</v>
      </c>
      <c r="Q5" s="35">
        <f>'Total Fuel Prices'!Q172*(1-INDEX(Tax_share,MATCH('Total Fuel Prices'!$A$167,tax_fuel_labels,0),MATCH(Q$1,'Tax_Share of Price'!$B$1:$AI$1,0)))</f>
        <v>0</v>
      </c>
      <c r="R5" s="35">
        <f>'Total Fuel Prices'!R172*(1-INDEX(Tax_share,MATCH('Total Fuel Prices'!$A$167,tax_fuel_labels,0),MATCH(R$1,'Tax_Share of Price'!$B$1:$AI$1,0)))</f>
        <v>0</v>
      </c>
      <c r="S5" s="35">
        <f>'Total Fuel Prices'!S172*(1-INDEX(Tax_share,MATCH('Total Fuel Prices'!$A$167,tax_fuel_labels,0),MATCH(S$1,'Tax_Share of Price'!$B$1:$AI$1,0)))</f>
        <v>0</v>
      </c>
      <c r="T5" s="35">
        <f>'Total Fuel Prices'!T172*(1-INDEX(Tax_share,MATCH('Total Fuel Prices'!$A$167,tax_fuel_labels,0),MATCH(T$1,'Tax_Share of Price'!$B$1:$AI$1,0)))</f>
        <v>0</v>
      </c>
      <c r="U5" s="35">
        <f>'Total Fuel Prices'!U172*(1-INDEX(Tax_share,MATCH('Total Fuel Prices'!$A$167,tax_fuel_labels,0),MATCH(U$1,'Tax_Share of Price'!$B$1:$AI$1,0)))</f>
        <v>0</v>
      </c>
      <c r="V5" s="35">
        <f>'Total Fuel Prices'!V172*(1-INDEX(Tax_share,MATCH('Total Fuel Prices'!$A$167,tax_fuel_labels,0),MATCH(V$1,'Tax_Share of Price'!$B$1:$AI$1,0)))</f>
        <v>0</v>
      </c>
      <c r="W5" s="35">
        <f>'Total Fuel Prices'!W172*(1-INDEX(Tax_share,MATCH('Total Fuel Prices'!$A$167,tax_fuel_labels,0),MATCH(W$1,'Tax_Share of Price'!$B$1:$AI$1,0)))</f>
        <v>0</v>
      </c>
      <c r="X5" s="35">
        <f>'Total Fuel Prices'!X172*(1-INDEX(Tax_share,MATCH('Total Fuel Prices'!$A$167,tax_fuel_labels,0),MATCH(X$1,'Tax_Share of Price'!$B$1:$AI$1,0)))</f>
        <v>0</v>
      </c>
      <c r="Y5" s="35">
        <f>'Total Fuel Prices'!Y172*(1-INDEX(Tax_share,MATCH('Total Fuel Prices'!$A$167,tax_fuel_labels,0),MATCH(Y$1,'Tax_Share of Price'!$B$1:$AI$1,0)))</f>
        <v>0</v>
      </c>
      <c r="Z5" s="35">
        <f>'Total Fuel Prices'!Z172*(1-INDEX(Tax_share,MATCH('Total Fuel Prices'!$A$167,tax_fuel_labels,0),MATCH(Z$1,'Tax_Share of Price'!$B$1:$AI$1,0)))</f>
        <v>0</v>
      </c>
      <c r="AA5" s="35">
        <f>'Total Fuel Prices'!AA172*(1-INDEX(Tax_share,MATCH('Total Fuel Prices'!$A$167,tax_fuel_labels,0),MATCH(AA$1,'Tax_Share of Price'!$B$1:$AI$1,0)))</f>
        <v>0</v>
      </c>
      <c r="AB5" s="35">
        <f>'Total Fuel Prices'!AB172*(1-INDEX(Tax_share,MATCH('Total Fuel Prices'!$A$167,tax_fuel_labels,0),MATCH(AB$1,'Tax_Share of Price'!$B$1:$AI$1,0)))</f>
        <v>0</v>
      </c>
      <c r="AC5" s="35">
        <f>'Total Fuel Prices'!AC172*(1-INDEX(Tax_share,MATCH('Total Fuel Prices'!$A$167,tax_fuel_labels,0),MATCH(AC$1,'Tax_Share of Price'!$B$1:$AI$1,0)))</f>
        <v>0</v>
      </c>
      <c r="AD5" s="35">
        <f>'Total Fuel Prices'!AD172*(1-INDEX(Tax_share,MATCH('Total Fuel Prices'!$A$167,tax_fuel_labels,0),MATCH(AD$1,'Tax_Share of Price'!$B$1:$AI$1,0)))</f>
        <v>0</v>
      </c>
      <c r="AE5" s="35">
        <f>'Total Fuel Prices'!AE172*(1-INDEX(Tax_share,MATCH('Total Fuel Prices'!$A$167,tax_fuel_labels,0),MATCH(AE$1,'Tax_Share of Price'!$B$1:$AI$1,0)))</f>
        <v>0</v>
      </c>
      <c r="AF5" s="35">
        <f>'Total Fuel Prices'!AF172*(1-INDEX(Tax_share,MATCH('Total Fuel Prices'!$A$167,tax_fuel_labels,0),MATCH(AF$1,'Tax_Share of Price'!$B$1:$AI$1,0)))</f>
        <v>0</v>
      </c>
      <c r="AG5" s="35">
        <f>'Total Fuel Prices'!AG172*(1-INDEX(Tax_share,MATCH('Total Fuel Prices'!$A$167,tax_fuel_labels,0),MATCH(AG$1,'Tax_Share of Price'!$B$1:$AI$1,0)))</f>
        <v>0</v>
      </c>
      <c r="AH5" s="35">
        <f>'Total Fuel Prices'!AH172*(1-INDEX(Tax_share,MATCH('Total Fuel Prices'!$A$167,tax_fuel_labels,0),MATCH(AH$1,'Tax_Share of Price'!$B$1:$AI$1,0)))</f>
        <v>0</v>
      </c>
      <c r="AI5" s="35">
        <f>'Total Fuel Prices'!AI172*(1-INDEX(Tax_share,MATCH('Total Fuel Prices'!$A$167,tax_fuel_labels,0),MATCH(AI$1,'Tax_Share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Prices'!B173*(1-INDEX(Tax_share,MATCH('Total Fuel Prices'!$A$167,tax_fuel_labels,0),MATCH(B$1,'Tax_Share of Price'!$B$1:$AI$1,0)))</f>
        <v>8.4549602876286958E-6</v>
      </c>
      <c r="C6" s="35">
        <f>'Total Fuel Prices'!C173*(1-INDEX(Tax_share,MATCH('Total Fuel Prices'!$A$167,tax_fuel_labels,0),MATCH(C$1,'Tax_Share of Price'!$B$1:$AI$1,0)))</f>
        <v>8.4549602876286958E-6</v>
      </c>
      <c r="D6" s="35">
        <f>'Total Fuel Prices'!D173*(1-INDEX(Tax_share,MATCH('Total Fuel Prices'!$A$167,tax_fuel_labels,0),MATCH(D$1,'Tax_Share of Price'!$B$1:$AI$1,0)))</f>
        <v>9.8592979377501292E-6</v>
      </c>
      <c r="E6" s="35">
        <f>'Total Fuel Prices'!E173*(1-INDEX(Tax_share,MATCH('Total Fuel Prices'!$A$167,tax_fuel_labels,0),MATCH(E$1,'Tax_Share of Price'!$B$1:$AI$1,0)))</f>
        <v>8.4549602876286958E-6</v>
      </c>
      <c r="F6" s="35">
        <f>'Total Fuel Prices'!F173*(1-INDEX(Tax_share,MATCH('Total Fuel Prices'!$A$167,tax_fuel_labels,0),MATCH(F$1,'Tax_Share of Price'!$B$1:$AI$1,0)))</f>
        <v>1.0186160808615659E-5</v>
      </c>
      <c r="G6" s="35">
        <f>'Total Fuel Prices'!G173*(1-INDEX(Tax_share,MATCH('Total Fuel Prices'!$A$167,tax_fuel_labels,0),MATCH(G$1,'Tax_Share of Price'!$B$1:$AI$1,0)))</f>
        <v>1.0538148780268719E-5</v>
      </c>
      <c r="H6" s="35">
        <f>'Total Fuel Prices'!H173*(1-INDEX(Tax_share,MATCH('Total Fuel Prices'!$A$167,tax_fuel_labels,0),MATCH(H$1,'Tax_Share of Price'!$B$1:$AI$1,0)))</f>
        <v>1.0709498744023488E-5</v>
      </c>
      <c r="I6" s="35">
        <f>'Total Fuel Prices'!I173*(1-INDEX(Tax_share,MATCH('Total Fuel Prices'!$A$167,tax_fuel_labels,0),MATCH(I$1,'Tax_Share of Price'!$B$1:$AI$1,0)))</f>
        <v>1.1155622561088708E-5</v>
      </c>
      <c r="J6" s="35">
        <f>'Total Fuel Prices'!J173*(1-INDEX(Tax_share,MATCH('Total Fuel Prices'!$A$167,tax_fuel_labels,0),MATCH(J$1,'Tax_Share of Price'!$B$1:$AI$1,0)))</f>
        <v>1.1427195377418733E-5</v>
      </c>
      <c r="K6" s="35">
        <f>'Total Fuel Prices'!K173*(1-INDEX(Tax_share,MATCH('Total Fuel Prices'!$A$167,tax_fuel_labels,0),MATCH(K$1,'Tax_Share of Price'!$B$1:$AI$1,0)))</f>
        <v>1.1449115446442846E-5</v>
      </c>
      <c r="L6" s="35">
        <f>'Total Fuel Prices'!L173*(1-INDEX(Tax_share,MATCH('Total Fuel Prices'!$A$167,tax_fuel_labels,0),MATCH(L$1,'Tax_Share of Price'!$B$1:$AI$1,0)))</f>
        <v>1.1865814213044772E-5</v>
      </c>
      <c r="M6" s="35">
        <f>'Total Fuel Prices'!M173*(1-INDEX(Tax_share,MATCH('Total Fuel Prices'!$A$167,tax_fuel_labels,0),MATCH(M$1,'Tax_Share of Price'!$B$1:$AI$1,0)))</f>
        <v>1.177508591752512E-5</v>
      </c>
      <c r="N6" s="35">
        <f>'Total Fuel Prices'!N173*(1-INDEX(Tax_share,MATCH('Total Fuel Prices'!$A$167,tax_fuel_labels,0),MATCH(N$1,'Tax_Share of Price'!$B$1:$AI$1,0)))</f>
        <v>1.2039484624659465E-5</v>
      </c>
      <c r="O6" s="35">
        <f>'Total Fuel Prices'!O173*(1-INDEX(Tax_share,MATCH('Total Fuel Prices'!$A$167,tax_fuel_labels,0),MATCH(O$1,'Tax_Share of Price'!$B$1:$AI$1,0)))</f>
        <v>1.2228898649733387E-5</v>
      </c>
      <c r="P6" s="35">
        <f>'Total Fuel Prices'!P173*(1-INDEX(Tax_share,MATCH('Total Fuel Prices'!$A$167,tax_fuel_labels,0),MATCH(P$1,'Tax_Share of Price'!$B$1:$AI$1,0)))</f>
        <v>1.2515787290370022E-5</v>
      </c>
      <c r="Q6" s="35">
        <f>'Total Fuel Prices'!Q173*(1-INDEX(Tax_share,MATCH('Total Fuel Prices'!$A$167,tax_fuel_labels,0),MATCH(Q$1,'Tax_Share of Price'!$B$1:$AI$1,0)))</f>
        <v>1.2581765126272343E-5</v>
      </c>
      <c r="R6" s="35">
        <f>'Total Fuel Prices'!R173*(1-INDEX(Tax_share,MATCH('Total Fuel Prices'!$A$167,tax_fuel_labels,0),MATCH(R$1,'Tax_Share of Price'!$B$1:$AI$1,0)))</f>
        <v>1.3267814567743222E-5</v>
      </c>
      <c r="S6" s="35">
        <f>'Total Fuel Prices'!S173*(1-INDEX(Tax_share,MATCH('Total Fuel Prices'!$A$167,tax_fuel_labels,0),MATCH(S$1,'Tax_Share of Price'!$B$1:$AI$1,0)))</f>
        <v>1.317660776669557E-5</v>
      </c>
      <c r="T6" s="35">
        <f>'Total Fuel Prices'!T173*(1-INDEX(Tax_share,MATCH('Total Fuel Prices'!$A$167,tax_fuel_labels,0),MATCH(T$1,'Tax_Share of Price'!$B$1:$AI$1,0)))</f>
        <v>1.3404046220525668E-5</v>
      </c>
      <c r="U6" s="35">
        <f>'Total Fuel Prices'!U173*(1-INDEX(Tax_share,MATCH('Total Fuel Prices'!$A$167,tax_fuel_labels,0),MATCH(U$1,'Tax_Share of Price'!$B$1:$AI$1,0)))</f>
        <v>1.3937297296772221E-5</v>
      </c>
      <c r="V6" s="35">
        <f>'Total Fuel Prices'!V173*(1-INDEX(Tax_share,MATCH('Total Fuel Prices'!$A$167,tax_fuel_labels,0),MATCH(V$1,'Tax_Share of Price'!$B$1:$AI$1,0)))</f>
        <v>1.4107487731341895E-5</v>
      </c>
      <c r="W6" s="35">
        <f>'Total Fuel Prices'!W173*(1-INDEX(Tax_share,MATCH('Total Fuel Prices'!$A$167,tax_fuel_labels,0),MATCH(W$1,'Tax_Share of Price'!$B$1:$AI$1,0)))</f>
        <v>1.4352881518919269E-5</v>
      </c>
      <c r="X6" s="35">
        <f>'Total Fuel Prices'!X173*(1-INDEX(Tax_share,MATCH('Total Fuel Prices'!$A$167,tax_fuel_labels,0),MATCH(X$1,'Tax_Share of Price'!$B$1:$AI$1,0)))</f>
        <v>1.4602714552518492E-5</v>
      </c>
      <c r="Y6" s="35">
        <f>'Total Fuel Prices'!Y173*(1-INDEX(Tax_share,MATCH('Total Fuel Prices'!$A$167,tax_fuel_labels,0),MATCH(Y$1,'Tax_Share of Price'!$B$1:$AI$1,0)))</f>
        <v>1.5001253904068092E-5</v>
      </c>
      <c r="Z6" s="35">
        <f>'Total Fuel Prices'!Z173*(1-INDEX(Tax_share,MATCH('Total Fuel Prices'!$A$167,tax_fuel_labels,0),MATCH(Z$1,'Tax_Share of Price'!$B$1:$AI$1,0)))</f>
        <v>1.5167529972363875E-5</v>
      </c>
      <c r="AA6" s="35">
        <f>'Total Fuel Prices'!AA173*(1-INDEX(Tax_share,MATCH('Total Fuel Prices'!$A$167,tax_fuel_labels,0),MATCH(AA$1,'Tax_Share of Price'!$B$1:$AI$1,0)))</f>
        <v>1.557797551409297E-5</v>
      </c>
      <c r="AB6" s="35">
        <f>'Total Fuel Prices'!AB173*(1-INDEX(Tax_share,MATCH('Total Fuel Prices'!$A$167,tax_fuel_labels,0),MATCH(AB$1,'Tax_Share of Price'!$B$1:$AI$1,0)))</f>
        <v>1.5727392208671126E-5</v>
      </c>
      <c r="AC6" s="35">
        <f>'Total Fuel Prices'!AC173*(1-INDEX(Tax_share,MATCH('Total Fuel Prices'!$A$167,tax_fuel_labels,0),MATCH(AC$1,'Tax_Share of Price'!$B$1:$AI$1,0)))</f>
        <v>1.5932942204368616E-5</v>
      </c>
      <c r="AD6" s="35">
        <f>'Total Fuel Prices'!AD173*(1-INDEX(Tax_share,MATCH('Total Fuel Prices'!$A$167,tax_fuel_labels,0),MATCH(AD$1,'Tax_Share of Price'!$B$1:$AI$1,0)))</f>
        <v>1.6299644177586172E-5</v>
      </c>
      <c r="AE6" s="35">
        <f>'Total Fuel Prices'!AE173*(1-INDEX(Tax_share,MATCH('Total Fuel Prices'!$A$167,tax_fuel_labels,0),MATCH(AE$1,'Tax_Share of Price'!$B$1:$AI$1,0)))</f>
        <v>1.6461873357024443E-5</v>
      </c>
      <c r="AF6" s="35">
        <f>'Total Fuel Prices'!AF173*(1-INDEX(Tax_share,MATCH('Total Fuel Prices'!$A$167,tax_fuel_labels,0),MATCH(AF$1,'Tax_Share of Price'!$B$1:$AI$1,0)))</f>
        <v>1.6816959369731213E-5</v>
      </c>
      <c r="AG6" s="35">
        <f>'Total Fuel Prices'!AG173*(1-INDEX(Tax_share,MATCH('Total Fuel Prices'!$A$167,tax_fuel_labels,0),MATCH(AG$1,'Tax_Share of Price'!$B$1:$AI$1,0)))</f>
        <v>1.7037992102189904E-5</v>
      </c>
      <c r="AH6" s="35">
        <f>'Total Fuel Prices'!AH173*(1-INDEX(Tax_share,MATCH('Total Fuel Prices'!$A$167,tax_fuel_labels,0),MATCH(AH$1,'Tax_Share of Price'!$B$1:$AI$1,0)))</f>
        <v>1.7268189561578011E-5</v>
      </c>
      <c r="AI6" s="35">
        <f>'Total Fuel Prices'!AI173*(1-INDEX(Tax_share,MATCH('Total Fuel Prices'!$A$167,tax_fuel_labels,0),MATCH(AI$1,'Tax_Share of Price'!$B$1:$AI$1,0)))</f>
        <v>1.7449253969139185E-5</v>
      </c>
    </row>
    <row r="7" spans="1:35" x14ac:dyDescent="0.45">
      <c r="A7" s="12" t="s">
        <v>275</v>
      </c>
      <c r="B7" s="35">
        <f>'Total Fuel Prices'!B174*(1-INDEX(Tax_share,MATCH('Total Fuel Prices'!$A$167,tax_fuel_labels,0),MATCH(B$1,'Tax_Share of Price'!$B$1:$AI$1,0)))</f>
        <v>0</v>
      </c>
      <c r="C7" s="35">
        <f>'Total Fuel Prices'!C174*(1-INDEX(Tax_share,MATCH('Total Fuel Prices'!$A$167,tax_fuel_labels,0),MATCH(C$1,'Tax_Share of Price'!$B$1:$AI$1,0)))</f>
        <v>0</v>
      </c>
      <c r="D7" s="35">
        <f>'Total Fuel Prices'!D174*(1-INDEX(Tax_share,MATCH('Total Fuel Prices'!$A$167,tax_fuel_labels,0),MATCH(D$1,'Tax_Share of Price'!$B$1:$AI$1,0)))</f>
        <v>0</v>
      </c>
      <c r="E7" s="35">
        <f>'Total Fuel Prices'!E174*(1-INDEX(Tax_share,MATCH('Total Fuel Prices'!$A$167,tax_fuel_labels,0),MATCH(E$1,'Tax_Share of Price'!$B$1:$AI$1,0)))</f>
        <v>0</v>
      </c>
      <c r="F7" s="35">
        <f>'Total Fuel Prices'!F174*(1-INDEX(Tax_share,MATCH('Total Fuel Prices'!$A$167,tax_fuel_labels,0),MATCH(F$1,'Tax_Share of Price'!$B$1:$AI$1,0)))</f>
        <v>0</v>
      </c>
      <c r="G7" s="35">
        <f>'Total Fuel Prices'!G174*(1-INDEX(Tax_share,MATCH('Total Fuel Prices'!$A$167,tax_fuel_labels,0),MATCH(G$1,'Tax_Share of Price'!$B$1:$AI$1,0)))</f>
        <v>0</v>
      </c>
      <c r="H7" s="35">
        <f>'Total Fuel Prices'!H174*(1-INDEX(Tax_share,MATCH('Total Fuel Prices'!$A$167,tax_fuel_labels,0),MATCH(H$1,'Tax_Share of Price'!$B$1:$AI$1,0)))</f>
        <v>0</v>
      </c>
      <c r="I7" s="35">
        <f>'Total Fuel Prices'!I174*(1-INDEX(Tax_share,MATCH('Total Fuel Prices'!$A$167,tax_fuel_labels,0),MATCH(I$1,'Tax_Share of Price'!$B$1:$AI$1,0)))</f>
        <v>0</v>
      </c>
      <c r="J7" s="35">
        <f>'Total Fuel Prices'!J174*(1-INDEX(Tax_share,MATCH('Total Fuel Prices'!$A$167,tax_fuel_labels,0),MATCH(J$1,'Tax_Share of Price'!$B$1:$AI$1,0)))</f>
        <v>0</v>
      </c>
      <c r="K7" s="35">
        <f>'Total Fuel Prices'!K174*(1-INDEX(Tax_share,MATCH('Total Fuel Prices'!$A$167,tax_fuel_labels,0),MATCH(K$1,'Tax_Share of Price'!$B$1:$AI$1,0)))</f>
        <v>0</v>
      </c>
      <c r="L7" s="35">
        <f>'Total Fuel Prices'!L174*(1-INDEX(Tax_share,MATCH('Total Fuel Prices'!$A$167,tax_fuel_labels,0),MATCH(L$1,'Tax_Share of Price'!$B$1:$AI$1,0)))</f>
        <v>0</v>
      </c>
      <c r="M7" s="35">
        <f>'Total Fuel Prices'!M174*(1-INDEX(Tax_share,MATCH('Total Fuel Prices'!$A$167,tax_fuel_labels,0),MATCH(M$1,'Tax_Share of Price'!$B$1:$AI$1,0)))</f>
        <v>0</v>
      </c>
      <c r="N7" s="35">
        <f>'Total Fuel Prices'!N174*(1-INDEX(Tax_share,MATCH('Total Fuel Prices'!$A$167,tax_fuel_labels,0),MATCH(N$1,'Tax_Share of Price'!$B$1:$AI$1,0)))</f>
        <v>0</v>
      </c>
      <c r="O7" s="35">
        <f>'Total Fuel Prices'!O174*(1-INDEX(Tax_share,MATCH('Total Fuel Prices'!$A$167,tax_fuel_labels,0),MATCH(O$1,'Tax_Share of Price'!$B$1:$AI$1,0)))</f>
        <v>0</v>
      </c>
      <c r="P7" s="35">
        <f>'Total Fuel Prices'!P174*(1-INDEX(Tax_share,MATCH('Total Fuel Prices'!$A$167,tax_fuel_labels,0),MATCH(P$1,'Tax_Share of Price'!$B$1:$AI$1,0)))</f>
        <v>0</v>
      </c>
      <c r="Q7" s="35">
        <f>'Total Fuel Prices'!Q174*(1-INDEX(Tax_share,MATCH('Total Fuel Prices'!$A$167,tax_fuel_labels,0),MATCH(Q$1,'Tax_Share of Price'!$B$1:$AI$1,0)))</f>
        <v>0</v>
      </c>
      <c r="R7" s="35">
        <f>'Total Fuel Prices'!R174*(1-INDEX(Tax_share,MATCH('Total Fuel Prices'!$A$167,tax_fuel_labels,0),MATCH(R$1,'Tax_Share of Price'!$B$1:$AI$1,0)))</f>
        <v>0</v>
      </c>
      <c r="S7" s="35">
        <f>'Total Fuel Prices'!S174*(1-INDEX(Tax_share,MATCH('Total Fuel Prices'!$A$167,tax_fuel_labels,0),MATCH(S$1,'Tax_Share of Price'!$B$1:$AI$1,0)))</f>
        <v>0</v>
      </c>
      <c r="T7" s="35">
        <f>'Total Fuel Prices'!T174*(1-INDEX(Tax_share,MATCH('Total Fuel Prices'!$A$167,tax_fuel_labels,0),MATCH(T$1,'Tax_Share of Price'!$B$1:$AI$1,0)))</f>
        <v>0</v>
      </c>
      <c r="U7" s="35">
        <f>'Total Fuel Prices'!U174*(1-INDEX(Tax_share,MATCH('Total Fuel Prices'!$A$167,tax_fuel_labels,0),MATCH(U$1,'Tax_Share of Price'!$B$1:$AI$1,0)))</f>
        <v>0</v>
      </c>
      <c r="V7" s="35">
        <f>'Total Fuel Prices'!V174*(1-INDEX(Tax_share,MATCH('Total Fuel Prices'!$A$167,tax_fuel_labels,0),MATCH(V$1,'Tax_Share of Price'!$B$1:$AI$1,0)))</f>
        <v>0</v>
      </c>
      <c r="W7" s="35">
        <f>'Total Fuel Prices'!W174*(1-INDEX(Tax_share,MATCH('Total Fuel Prices'!$A$167,tax_fuel_labels,0),MATCH(W$1,'Tax_Share of Price'!$B$1:$AI$1,0)))</f>
        <v>0</v>
      </c>
      <c r="X7" s="35">
        <f>'Total Fuel Prices'!X174*(1-INDEX(Tax_share,MATCH('Total Fuel Prices'!$A$167,tax_fuel_labels,0),MATCH(X$1,'Tax_Share of Price'!$B$1:$AI$1,0)))</f>
        <v>0</v>
      </c>
      <c r="Y7" s="35">
        <f>'Total Fuel Prices'!Y174*(1-INDEX(Tax_share,MATCH('Total Fuel Prices'!$A$167,tax_fuel_labels,0),MATCH(Y$1,'Tax_Share of Price'!$B$1:$AI$1,0)))</f>
        <v>0</v>
      </c>
      <c r="Z7" s="35">
        <f>'Total Fuel Prices'!Z174*(1-INDEX(Tax_share,MATCH('Total Fuel Prices'!$A$167,tax_fuel_labels,0),MATCH(Z$1,'Tax_Share of Price'!$B$1:$AI$1,0)))</f>
        <v>0</v>
      </c>
      <c r="AA7" s="35">
        <f>'Total Fuel Prices'!AA174*(1-INDEX(Tax_share,MATCH('Total Fuel Prices'!$A$167,tax_fuel_labels,0),MATCH(AA$1,'Tax_Share of Price'!$B$1:$AI$1,0)))</f>
        <v>0</v>
      </c>
      <c r="AB7" s="35">
        <f>'Total Fuel Prices'!AB174*(1-INDEX(Tax_share,MATCH('Total Fuel Prices'!$A$167,tax_fuel_labels,0),MATCH(AB$1,'Tax_Share of Price'!$B$1:$AI$1,0)))</f>
        <v>0</v>
      </c>
      <c r="AC7" s="35">
        <f>'Total Fuel Prices'!AC174*(1-INDEX(Tax_share,MATCH('Total Fuel Prices'!$A$167,tax_fuel_labels,0),MATCH(AC$1,'Tax_Share of Price'!$B$1:$AI$1,0)))</f>
        <v>0</v>
      </c>
      <c r="AD7" s="35">
        <f>'Total Fuel Prices'!AD174*(1-INDEX(Tax_share,MATCH('Total Fuel Prices'!$A$167,tax_fuel_labels,0),MATCH(AD$1,'Tax_Share of Price'!$B$1:$AI$1,0)))</f>
        <v>0</v>
      </c>
      <c r="AE7" s="35">
        <f>'Total Fuel Prices'!AE174*(1-INDEX(Tax_share,MATCH('Total Fuel Prices'!$A$167,tax_fuel_labels,0),MATCH(AE$1,'Tax_Share of Price'!$B$1:$AI$1,0)))</f>
        <v>0</v>
      </c>
      <c r="AF7" s="35">
        <f>'Total Fuel Prices'!AF174*(1-INDEX(Tax_share,MATCH('Total Fuel Prices'!$A$167,tax_fuel_labels,0),MATCH(AF$1,'Tax_Share of Price'!$B$1:$AI$1,0)))</f>
        <v>0</v>
      </c>
      <c r="AG7" s="35">
        <f>'Total Fuel Prices'!AG174*(1-INDEX(Tax_share,MATCH('Total Fuel Prices'!$A$167,tax_fuel_labels,0),MATCH(AG$1,'Tax_Share of Price'!$B$1:$AI$1,0)))</f>
        <v>0</v>
      </c>
      <c r="AH7" s="35">
        <f>'Total Fuel Prices'!AH174*(1-INDEX(Tax_share,MATCH('Total Fuel Prices'!$A$167,tax_fuel_labels,0),MATCH(AH$1,'Tax_Share of Price'!$B$1:$AI$1,0)))</f>
        <v>0</v>
      </c>
      <c r="AI7" s="35">
        <f>'Total Fuel Prices'!AI174*(1-INDEX(Tax_share,MATCH('Total Fuel Prices'!$A$167,tax_fuel_labels,0),MATCH(AI$1,'Tax_Share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Prices'!B175*(1-INDEX(Tax_share,MATCH('Total Fuel Prices'!$A$167,tax_fuel_labels,0),MATCH(B$1,'Tax_Share of Price'!$B$1:$AI$1,0)))</f>
        <v>0</v>
      </c>
      <c r="C8" s="35">
        <f>'Total Fuel Prices'!C175*(1-INDEX(Tax_share,MATCH('Total Fuel Prices'!$A$167,tax_fuel_labels,0),MATCH(C$1,'Tax_Share of Price'!$B$1:$AI$1,0)))</f>
        <v>0</v>
      </c>
      <c r="D8" s="35">
        <f>'Total Fuel Prices'!D175*(1-INDEX(Tax_share,MATCH('Total Fuel Prices'!$A$167,tax_fuel_labels,0),MATCH(D$1,'Tax_Share of Price'!$B$1:$AI$1,0)))</f>
        <v>0</v>
      </c>
      <c r="E8" s="35">
        <f>'Total Fuel Prices'!E175*(1-INDEX(Tax_share,MATCH('Total Fuel Prices'!$A$167,tax_fuel_labels,0),MATCH(E$1,'Tax_Share of Price'!$B$1:$AI$1,0)))</f>
        <v>0</v>
      </c>
      <c r="F8" s="35">
        <f>'Total Fuel Prices'!F175*(1-INDEX(Tax_share,MATCH('Total Fuel Prices'!$A$167,tax_fuel_labels,0),MATCH(F$1,'Tax_Share of Price'!$B$1:$AI$1,0)))</f>
        <v>0</v>
      </c>
      <c r="G8" s="35">
        <f>'Total Fuel Prices'!G175*(1-INDEX(Tax_share,MATCH('Total Fuel Prices'!$A$167,tax_fuel_labels,0),MATCH(G$1,'Tax_Share of Price'!$B$1:$AI$1,0)))</f>
        <v>0</v>
      </c>
      <c r="H8" s="35">
        <f>'Total Fuel Prices'!H175*(1-INDEX(Tax_share,MATCH('Total Fuel Prices'!$A$167,tax_fuel_labels,0),MATCH(H$1,'Tax_Share of Price'!$B$1:$AI$1,0)))</f>
        <v>0</v>
      </c>
      <c r="I8" s="35">
        <f>'Total Fuel Prices'!I175*(1-INDEX(Tax_share,MATCH('Total Fuel Prices'!$A$167,tax_fuel_labels,0),MATCH(I$1,'Tax_Share of Price'!$B$1:$AI$1,0)))</f>
        <v>0</v>
      </c>
      <c r="J8" s="35">
        <f>'Total Fuel Prices'!J175*(1-INDEX(Tax_share,MATCH('Total Fuel Prices'!$A$167,tax_fuel_labels,0),MATCH(J$1,'Tax_Share of Price'!$B$1:$AI$1,0)))</f>
        <v>0</v>
      </c>
      <c r="K8" s="35">
        <f>'Total Fuel Prices'!K175*(1-INDEX(Tax_share,MATCH('Total Fuel Prices'!$A$167,tax_fuel_labels,0),MATCH(K$1,'Tax_Share of Price'!$B$1:$AI$1,0)))</f>
        <v>0</v>
      </c>
      <c r="L8" s="35">
        <f>'Total Fuel Prices'!L175*(1-INDEX(Tax_share,MATCH('Total Fuel Prices'!$A$167,tax_fuel_labels,0),MATCH(L$1,'Tax_Share of Price'!$B$1:$AI$1,0)))</f>
        <v>0</v>
      </c>
      <c r="M8" s="35">
        <f>'Total Fuel Prices'!M175*(1-INDEX(Tax_share,MATCH('Total Fuel Prices'!$A$167,tax_fuel_labels,0),MATCH(M$1,'Tax_Share of Price'!$B$1:$AI$1,0)))</f>
        <v>0</v>
      </c>
      <c r="N8" s="35">
        <f>'Total Fuel Prices'!N175*(1-INDEX(Tax_share,MATCH('Total Fuel Prices'!$A$167,tax_fuel_labels,0),MATCH(N$1,'Tax_Share of Price'!$B$1:$AI$1,0)))</f>
        <v>0</v>
      </c>
      <c r="O8" s="35">
        <f>'Total Fuel Prices'!O175*(1-INDEX(Tax_share,MATCH('Total Fuel Prices'!$A$167,tax_fuel_labels,0),MATCH(O$1,'Tax_Share of Price'!$B$1:$AI$1,0)))</f>
        <v>0</v>
      </c>
      <c r="P8" s="35">
        <f>'Total Fuel Prices'!P175*(1-INDEX(Tax_share,MATCH('Total Fuel Prices'!$A$167,tax_fuel_labels,0),MATCH(P$1,'Tax_Share of Price'!$B$1:$AI$1,0)))</f>
        <v>0</v>
      </c>
      <c r="Q8" s="35">
        <f>'Total Fuel Prices'!Q175*(1-INDEX(Tax_share,MATCH('Total Fuel Prices'!$A$167,tax_fuel_labels,0),MATCH(Q$1,'Tax_Share of Price'!$B$1:$AI$1,0)))</f>
        <v>0</v>
      </c>
      <c r="R8" s="35">
        <f>'Total Fuel Prices'!R175*(1-INDEX(Tax_share,MATCH('Total Fuel Prices'!$A$167,tax_fuel_labels,0),MATCH(R$1,'Tax_Share of Price'!$B$1:$AI$1,0)))</f>
        <v>0</v>
      </c>
      <c r="S8" s="35">
        <f>'Total Fuel Prices'!S175*(1-INDEX(Tax_share,MATCH('Total Fuel Prices'!$A$167,tax_fuel_labels,0),MATCH(S$1,'Tax_Share of Price'!$B$1:$AI$1,0)))</f>
        <v>0</v>
      </c>
      <c r="T8" s="35">
        <f>'Total Fuel Prices'!T175*(1-INDEX(Tax_share,MATCH('Total Fuel Prices'!$A$167,tax_fuel_labels,0),MATCH(T$1,'Tax_Share of Price'!$B$1:$AI$1,0)))</f>
        <v>0</v>
      </c>
      <c r="U8" s="35">
        <f>'Total Fuel Prices'!U175*(1-INDEX(Tax_share,MATCH('Total Fuel Prices'!$A$167,tax_fuel_labels,0),MATCH(U$1,'Tax_Share of Price'!$B$1:$AI$1,0)))</f>
        <v>0</v>
      </c>
      <c r="V8" s="35">
        <f>'Total Fuel Prices'!V175*(1-INDEX(Tax_share,MATCH('Total Fuel Prices'!$A$167,tax_fuel_labels,0),MATCH(V$1,'Tax_Share of Price'!$B$1:$AI$1,0)))</f>
        <v>0</v>
      </c>
      <c r="W8" s="35">
        <f>'Total Fuel Prices'!W175*(1-INDEX(Tax_share,MATCH('Total Fuel Prices'!$A$167,tax_fuel_labels,0),MATCH(W$1,'Tax_Share of Price'!$B$1:$AI$1,0)))</f>
        <v>0</v>
      </c>
      <c r="X8" s="35">
        <f>'Total Fuel Prices'!X175*(1-INDEX(Tax_share,MATCH('Total Fuel Prices'!$A$167,tax_fuel_labels,0),MATCH(X$1,'Tax_Share of Price'!$B$1:$AI$1,0)))</f>
        <v>0</v>
      </c>
      <c r="Y8" s="35">
        <f>'Total Fuel Prices'!Y175*(1-INDEX(Tax_share,MATCH('Total Fuel Prices'!$A$167,tax_fuel_labels,0),MATCH(Y$1,'Tax_Share of Price'!$B$1:$AI$1,0)))</f>
        <v>0</v>
      </c>
      <c r="Z8" s="35">
        <f>'Total Fuel Prices'!Z175*(1-INDEX(Tax_share,MATCH('Total Fuel Prices'!$A$167,tax_fuel_labels,0),MATCH(Z$1,'Tax_Share of Price'!$B$1:$AI$1,0)))</f>
        <v>0</v>
      </c>
      <c r="AA8" s="35">
        <f>'Total Fuel Prices'!AA175*(1-INDEX(Tax_share,MATCH('Total Fuel Prices'!$A$167,tax_fuel_labels,0),MATCH(AA$1,'Tax_Share of Price'!$B$1:$AI$1,0)))</f>
        <v>0</v>
      </c>
      <c r="AB8" s="35">
        <f>'Total Fuel Prices'!AB175*(1-INDEX(Tax_share,MATCH('Total Fuel Prices'!$A$167,tax_fuel_labels,0),MATCH(AB$1,'Tax_Share of Price'!$B$1:$AI$1,0)))</f>
        <v>0</v>
      </c>
      <c r="AC8" s="35">
        <f>'Total Fuel Prices'!AC175*(1-INDEX(Tax_share,MATCH('Total Fuel Prices'!$A$167,tax_fuel_labels,0),MATCH(AC$1,'Tax_Share of Price'!$B$1:$AI$1,0)))</f>
        <v>0</v>
      </c>
      <c r="AD8" s="35">
        <f>'Total Fuel Prices'!AD175*(1-INDEX(Tax_share,MATCH('Total Fuel Prices'!$A$167,tax_fuel_labels,0),MATCH(AD$1,'Tax_Share of Price'!$B$1:$AI$1,0)))</f>
        <v>0</v>
      </c>
      <c r="AE8" s="35">
        <f>'Total Fuel Prices'!AE175*(1-INDEX(Tax_share,MATCH('Total Fuel Prices'!$A$167,tax_fuel_labels,0),MATCH(AE$1,'Tax_Share of Price'!$B$1:$AI$1,0)))</f>
        <v>0</v>
      </c>
      <c r="AF8" s="35">
        <f>'Total Fuel Prices'!AF175*(1-INDEX(Tax_share,MATCH('Total Fuel Prices'!$A$167,tax_fuel_labels,0),MATCH(AF$1,'Tax_Share of Price'!$B$1:$AI$1,0)))</f>
        <v>0</v>
      </c>
      <c r="AG8" s="35">
        <f>'Total Fuel Prices'!AG175*(1-INDEX(Tax_share,MATCH('Total Fuel Prices'!$A$167,tax_fuel_labels,0),MATCH(AG$1,'Tax_Share of Price'!$B$1:$AI$1,0)))</f>
        <v>0</v>
      </c>
      <c r="AH8" s="35">
        <f>'Total Fuel Prices'!AH175*(1-INDEX(Tax_share,MATCH('Total Fuel Prices'!$A$167,tax_fuel_labels,0),MATCH(AH$1,'Tax_Share of Price'!$B$1:$AI$1,0)))</f>
        <v>0</v>
      </c>
      <c r="AI8" s="35">
        <f>'Total Fuel Prices'!AI175*(1-INDEX(Tax_share,MATCH('Total Fuel Prices'!$A$167,tax_fuel_labels,0),MATCH(AI$1,'Tax_Share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Prices'!B176*(1-INDEX(Tax_share,MATCH('Total Fuel Prices'!$A$167,tax_fuel_labels,0),MATCH(B$1,'Tax_Share of Price'!$B$1:$AI$1,0)))</f>
        <v>8.4549602876286958E-6</v>
      </c>
      <c r="C9" s="35">
        <f>'Total Fuel Prices'!C176*(1-INDEX(Tax_share,MATCH('Total Fuel Prices'!$A$167,tax_fuel_labels,0),MATCH(C$1,'Tax_Share of Price'!$B$1:$AI$1,0)))</f>
        <v>8.4549602876286958E-6</v>
      </c>
      <c r="D9" s="35">
        <f>'Total Fuel Prices'!D176*(1-INDEX(Tax_share,MATCH('Total Fuel Prices'!$A$167,tax_fuel_labels,0),MATCH(D$1,'Tax_Share of Price'!$B$1:$AI$1,0)))</f>
        <v>9.8592979377501292E-6</v>
      </c>
      <c r="E9" s="35">
        <f>'Total Fuel Prices'!E176*(1-INDEX(Tax_share,MATCH('Total Fuel Prices'!$A$167,tax_fuel_labels,0),MATCH(E$1,'Tax_Share of Price'!$B$1:$AI$1,0)))</f>
        <v>8.4549602876286958E-6</v>
      </c>
      <c r="F9" s="35">
        <f>'Total Fuel Prices'!F176*(1-INDEX(Tax_share,MATCH('Total Fuel Prices'!$A$167,tax_fuel_labels,0),MATCH(F$1,'Tax_Share of Price'!$B$1:$AI$1,0)))</f>
        <v>1.0186160808615659E-5</v>
      </c>
      <c r="G9" s="35">
        <f>'Total Fuel Prices'!G176*(1-INDEX(Tax_share,MATCH('Total Fuel Prices'!$A$167,tax_fuel_labels,0),MATCH(G$1,'Tax_Share of Price'!$B$1:$AI$1,0)))</f>
        <v>1.0538148780268719E-5</v>
      </c>
      <c r="H9" s="35">
        <f>'Total Fuel Prices'!H176*(1-INDEX(Tax_share,MATCH('Total Fuel Prices'!$A$167,tax_fuel_labels,0),MATCH(H$1,'Tax_Share of Price'!$B$1:$AI$1,0)))</f>
        <v>1.0709498744023488E-5</v>
      </c>
      <c r="I9" s="35">
        <f>'Total Fuel Prices'!I176*(1-INDEX(Tax_share,MATCH('Total Fuel Prices'!$A$167,tax_fuel_labels,0),MATCH(I$1,'Tax_Share of Price'!$B$1:$AI$1,0)))</f>
        <v>1.1155622561088708E-5</v>
      </c>
      <c r="J9" s="35">
        <f>'Total Fuel Prices'!J176*(1-INDEX(Tax_share,MATCH('Total Fuel Prices'!$A$167,tax_fuel_labels,0),MATCH(J$1,'Tax_Share of Price'!$B$1:$AI$1,0)))</f>
        <v>1.1427195377418733E-5</v>
      </c>
      <c r="K9" s="35">
        <f>'Total Fuel Prices'!K176*(1-INDEX(Tax_share,MATCH('Total Fuel Prices'!$A$167,tax_fuel_labels,0),MATCH(K$1,'Tax_Share of Price'!$B$1:$AI$1,0)))</f>
        <v>1.1449115446442846E-5</v>
      </c>
      <c r="L9" s="35">
        <f>'Total Fuel Prices'!L176*(1-INDEX(Tax_share,MATCH('Total Fuel Prices'!$A$167,tax_fuel_labels,0),MATCH(L$1,'Tax_Share of Price'!$B$1:$AI$1,0)))</f>
        <v>1.1865814213044772E-5</v>
      </c>
      <c r="M9" s="35">
        <f>'Total Fuel Prices'!M176*(1-INDEX(Tax_share,MATCH('Total Fuel Prices'!$A$167,tax_fuel_labels,0),MATCH(M$1,'Tax_Share of Price'!$B$1:$AI$1,0)))</f>
        <v>1.177508591752512E-5</v>
      </c>
      <c r="N9" s="35">
        <f>'Total Fuel Prices'!N176*(1-INDEX(Tax_share,MATCH('Total Fuel Prices'!$A$167,tax_fuel_labels,0),MATCH(N$1,'Tax_Share of Price'!$B$1:$AI$1,0)))</f>
        <v>1.2039484624659465E-5</v>
      </c>
      <c r="O9" s="35">
        <f>'Total Fuel Prices'!O176*(1-INDEX(Tax_share,MATCH('Total Fuel Prices'!$A$167,tax_fuel_labels,0),MATCH(O$1,'Tax_Share of Price'!$B$1:$AI$1,0)))</f>
        <v>1.2228898649733387E-5</v>
      </c>
      <c r="P9" s="35">
        <f>'Total Fuel Prices'!P176*(1-INDEX(Tax_share,MATCH('Total Fuel Prices'!$A$167,tax_fuel_labels,0),MATCH(P$1,'Tax_Share of Price'!$B$1:$AI$1,0)))</f>
        <v>1.2515787290370022E-5</v>
      </c>
      <c r="Q9" s="35">
        <f>'Total Fuel Prices'!Q176*(1-INDEX(Tax_share,MATCH('Total Fuel Prices'!$A$167,tax_fuel_labels,0),MATCH(Q$1,'Tax_Share of Price'!$B$1:$AI$1,0)))</f>
        <v>1.2581765126272343E-5</v>
      </c>
      <c r="R9" s="35">
        <f>'Total Fuel Prices'!R176*(1-INDEX(Tax_share,MATCH('Total Fuel Prices'!$A$167,tax_fuel_labels,0),MATCH(R$1,'Tax_Share of Price'!$B$1:$AI$1,0)))</f>
        <v>1.3267814567743222E-5</v>
      </c>
      <c r="S9" s="35">
        <f>'Total Fuel Prices'!S176*(1-INDEX(Tax_share,MATCH('Total Fuel Prices'!$A$167,tax_fuel_labels,0),MATCH(S$1,'Tax_Share of Price'!$B$1:$AI$1,0)))</f>
        <v>1.317660776669557E-5</v>
      </c>
      <c r="T9" s="35">
        <f>'Total Fuel Prices'!T176*(1-INDEX(Tax_share,MATCH('Total Fuel Prices'!$A$167,tax_fuel_labels,0),MATCH(T$1,'Tax_Share of Price'!$B$1:$AI$1,0)))</f>
        <v>1.3404046220525668E-5</v>
      </c>
      <c r="U9" s="35">
        <f>'Total Fuel Prices'!U176*(1-INDEX(Tax_share,MATCH('Total Fuel Prices'!$A$167,tax_fuel_labels,0),MATCH(U$1,'Tax_Share of Price'!$B$1:$AI$1,0)))</f>
        <v>1.3937297296772221E-5</v>
      </c>
      <c r="V9" s="35">
        <f>'Total Fuel Prices'!V176*(1-INDEX(Tax_share,MATCH('Total Fuel Prices'!$A$167,tax_fuel_labels,0),MATCH(V$1,'Tax_Share of Price'!$B$1:$AI$1,0)))</f>
        <v>1.4107487731341895E-5</v>
      </c>
      <c r="W9" s="35">
        <f>'Total Fuel Prices'!W176*(1-INDEX(Tax_share,MATCH('Total Fuel Prices'!$A$167,tax_fuel_labels,0),MATCH(W$1,'Tax_Share of Price'!$B$1:$AI$1,0)))</f>
        <v>1.4352881518919269E-5</v>
      </c>
      <c r="X9" s="35">
        <f>'Total Fuel Prices'!X176*(1-INDEX(Tax_share,MATCH('Total Fuel Prices'!$A$167,tax_fuel_labels,0),MATCH(X$1,'Tax_Share of Price'!$B$1:$AI$1,0)))</f>
        <v>1.4602714552518492E-5</v>
      </c>
      <c r="Y9" s="35">
        <f>'Total Fuel Prices'!Y176*(1-INDEX(Tax_share,MATCH('Total Fuel Prices'!$A$167,tax_fuel_labels,0),MATCH(Y$1,'Tax_Share of Price'!$B$1:$AI$1,0)))</f>
        <v>1.5001253904068092E-5</v>
      </c>
      <c r="Z9" s="35">
        <f>'Total Fuel Prices'!Z176*(1-INDEX(Tax_share,MATCH('Total Fuel Prices'!$A$167,tax_fuel_labels,0),MATCH(Z$1,'Tax_Share of Price'!$B$1:$AI$1,0)))</f>
        <v>1.5167529972363875E-5</v>
      </c>
      <c r="AA9" s="35">
        <f>'Total Fuel Prices'!AA176*(1-INDEX(Tax_share,MATCH('Total Fuel Prices'!$A$167,tax_fuel_labels,0),MATCH(AA$1,'Tax_Share of Price'!$B$1:$AI$1,0)))</f>
        <v>1.557797551409297E-5</v>
      </c>
      <c r="AB9" s="35">
        <f>'Total Fuel Prices'!AB176*(1-INDEX(Tax_share,MATCH('Total Fuel Prices'!$A$167,tax_fuel_labels,0),MATCH(AB$1,'Tax_Share of Price'!$B$1:$AI$1,0)))</f>
        <v>1.5727392208671126E-5</v>
      </c>
      <c r="AC9" s="35">
        <f>'Total Fuel Prices'!AC176*(1-INDEX(Tax_share,MATCH('Total Fuel Prices'!$A$167,tax_fuel_labels,0),MATCH(AC$1,'Tax_Share of Price'!$B$1:$AI$1,0)))</f>
        <v>1.5932942204368616E-5</v>
      </c>
      <c r="AD9" s="35">
        <f>'Total Fuel Prices'!AD176*(1-INDEX(Tax_share,MATCH('Total Fuel Prices'!$A$167,tax_fuel_labels,0),MATCH(AD$1,'Tax_Share of Price'!$B$1:$AI$1,0)))</f>
        <v>1.6299644177586172E-5</v>
      </c>
      <c r="AE9" s="35">
        <f>'Total Fuel Prices'!AE176*(1-INDEX(Tax_share,MATCH('Total Fuel Prices'!$A$167,tax_fuel_labels,0),MATCH(AE$1,'Tax_Share of Price'!$B$1:$AI$1,0)))</f>
        <v>1.6461873357024443E-5</v>
      </c>
      <c r="AF9" s="35">
        <f>'Total Fuel Prices'!AF176*(1-INDEX(Tax_share,MATCH('Total Fuel Prices'!$A$167,tax_fuel_labels,0),MATCH(AF$1,'Tax_Share of Price'!$B$1:$AI$1,0)))</f>
        <v>1.6816959369731213E-5</v>
      </c>
      <c r="AG9" s="35">
        <f>'Total Fuel Prices'!AG176*(1-INDEX(Tax_share,MATCH('Total Fuel Prices'!$A$167,tax_fuel_labels,0),MATCH(AG$1,'Tax_Share of Price'!$B$1:$AI$1,0)))</f>
        <v>1.7037992102189904E-5</v>
      </c>
      <c r="AH9" s="35">
        <f>'Total Fuel Prices'!AH176*(1-INDEX(Tax_share,MATCH('Total Fuel Prices'!$A$167,tax_fuel_labels,0),MATCH(AH$1,'Tax_Share of Price'!$B$1:$AI$1,0)))</f>
        <v>1.7268189561578011E-5</v>
      </c>
      <c r="AI9" s="35">
        <f>'Total Fuel Prices'!AI176*(1-INDEX(Tax_share,MATCH('Total Fuel Prices'!$A$167,tax_fuel_labels,0),MATCH(AI$1,'Tax_Share of Price'!$B$1:$AI$1,0)))</f>
        <v>1.7449253969139185E-5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topLeftCell="X1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86328125" style="11" customWidth="1"/>
    <col min="3" max="3" width="11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Prices'!B179*(1-INDEX(Tax_share,MATCH('Total Fuel Prices'!$A$177,tax_fuel_labels,0),MATCH(B$1,'Tax_Share of Price'!$B$1:$AI$1,0)))</f>
        <v>0</v>
      </c>
      <c r="C2" s="35">
        <f>'Total Fuel Prices'!C179*(1-INDEX(Tax_share,MATCH('Total Fuel Prices'!$A$177,tax_fuel_labels,0),MATCH(C$1,'Tax_Share of Price'!$B$1:$AI$1,0)))</f>
        <v>0</v>
      </c>
      <c r="D2" s="35">
        <f>'Total Fuel Prices'!D179*(1-INDEX(Tax_share,MATCH('Total Fuel Prices'!$A$177,tax_fuel_labels,0),MATCH(D$1,'Tax_Share of Price'!$B$1:$AI$1,0)))</f>
        <v>0</v>
      </c>
      <c r="E2" s="35">
        <f>'Total Fuel Prices'!E179*(1-INDEX(Tax_share,MATCH('Total Fuel Prices'!$A$177,tax_fuel_labels,0),MATCH(E$1,'Tax_Share of Price'!$B$1:$AI$1,0)))</f>
        <v>0</v>
      </c>
      <c r="F2" s="35">
        <f>'Total Fuel Prices'!F179*(1-INDEX(Tax_share,MATCH('Total Fuel Prices'!$A$177,tax_fuel_labels,0),MATCH(F$1,'Tax_Share of Price'!$B$1:$AI$1,0)))</f>
        <v>0</v>
      </c>
      <c r="G2" s="35">
        <f>'Total Fuel Prices'!G179*(1-INDEX(Tax_share,MATCH('Total Fuel Prices'!$A$177,tax_fuel_labels,0),MATCH(G$1,'Tax_Share of Price'!$B$1:$AI$1,0)))</f>
        <v>0</v>
      </c>
      <c r="H2" s="35">
        <f>'Total Fuel Prices'!H179*(1-INDEX(Tax_share,MATCH('Total Fuel Prices'!$A$177,tax_fuel_labels,0),MATCH(H$1,'Tax_Share of Price'!$B$1:$AI$1,0)))</f>
        <v>0</v>
      </c>
      <c r="I2" s="35">
        <f>'Total Fuel Prices'!I179*(1-INDEX(Tax_share,MATCH('Total Fuel Prices'!$A$177,tax_fuel_labels,0),MATCH(I$1,'Tax_Share of Price'!$B$1:$AI$1,0)))</f>
        <v>0</v>
      </c>
      <c r="J2" s="35">
        <f>'Total Fuel Prices'!J179*(1-INDEX(Tax_share,MATCH('Total Fuel Prices'!$A$177,tax_fuel_labels,0),MATCH(J$1,'Tax_Share of Price'!$B$1:$AI$1,0)))</f>
        <v>0</v>
      </c>
      <c r="K2" s="35">
        <f>'Total Fuel Prices'!K179*(1-INDEX(Tax_share,MATCH('Total Fuel Prices'!$A$177,tax_fuel_labels,0),MATCH(K$1,'Tax_Share of Price'!$B$1:$AI$1,0)))</f>
        <v>0</v>
      </c>
      <c r="L2" s="35">
        <f>'Total Fuel Prices'!L179*(1-INDEX(Tax_share,MATCH('Total Fuel Prices'!$A$177,tax_fuel_labels,0),MATCH(L$1,'Tax_Share of Price'!$B$1:$AI$1,0)))</f>
        <v>0</v>
      </c>
      <c r="M2" s="35">
        <f>'Total Fuel Prices'!M179*(1-INDEX(Tax_share,MATCH('Total Fuel Prices'!$A$177,tax_fuel_labels,0),MATCH(M$1,'Tax_Share of Price'!$B$1:$AI$1,0)))</f>
        <v>0</v>
      </c>
      <c r="N2" s="35">
        <f>'Total Fuel Prices'!N179*(1-INDEX(Tax_share,MATCH('Total Fuel Prices'!$A$177,tax_fuel_labels,0),MATCH(N$1,'Tax_Share of Price'!$B$1:$AI$1,0)))</f>
        <v>0</v>
      </c>
      <c r="O2" s="35">
        <f>'Total Fuel Prices'!O179*(1-INDEX(Tax_share,MATCH('Total Fuel Prices'!$A$177,tax_fuel_labels,0),MATCH(O$1,'Tax_Share of Price'!$B$1:$AI$1,0)))</f>
        <v>0</v>
      </c>
      <c r="P2" s="35">
        <f>'Total Fuel Prices'!P179*(1-INDEX(Tax_share,MATCH('Total Fuel Prices'!$A$177,tax_fuel_labels,0),MATCH(P$1,'Tax_Share of Price'!$B$1:$AI$1,0)))</f>
        <v>0</v>
      </c>
      <c r="Q2" s="35">
        <f>'Total Fuel Prices'!Q179*(1-INDEX(Tax_share,MATCH('Total Fuel Prices'!$A$177,tax_fuel_labels,0),MATCH(Q$1,'Tax_Share of Price'!$B$1:$AI$1,0)))</f>
        <v>0</v>
      </c>
      <c r="R2" s="35">
        <f>'Total Fuel Prices'!R179*(1-INDEX(Tax_share,MATCH('Total Fuel Prices'!$A$177,tax_fuel_labels,0),MATCH(R$1,'Tax_Share of Price'!$B$1:$AI$1,0)))</f>
        <v>0</v>
      </c>
      <c r="S2" s="35">
        <f>'Total Fuel Prices'!S179*(1-INDEX(Tax_share,MATCH('Total Fuel Prices'!$A$177,tax_fuel_labels,0),MATCH(S$1,'Tax_Share of Price'!$B$1:$AI$1,0)))</f>
        <v>0</v>
      </c>
      <c r="T2" s="35">
        <f>'Total Fuel Prices'!T179*(1-INDEX(Tax_share,MATCH('Total Fuel Prices'!$A$177,tax_fuel_labels,0),MATCH(T$1,'Tax_Share of Price'!$B$1:$AI$1,0)))</f>
        <v>0</v>
      </c>
      <c r="U2" s="35">
        <f>'Total Fuel Prices'!U179*(1-INDEX(Tax_share,MATCH('Total Fuel Prices'!$A$177,tax_fuel_labels,0),MATCH(U$1,'Tax_Share of Price'!$B$1:$AI$1,0)))</f>
        <v>0</v>
      </c>
      <c r="V2" s="35">
        <f>'Total Fuel Prices'!V179*(1-INDEX(Tax_share,MATCH('Total Fuel Prices'!$A$177,tax_fuel_labels,0),MATCH(V$1,'Tax_Share of Price'!$B$1:$AI$1,0)))</f>
        <v>0</v>
      </c>
      <c r="W2" s="35">
        <f>'Total Fuel Prices'!W179*(1-INDEX(Tax_share,MATCH('Total Fuel Prices'!$A$177,tax_fuel_labels,0),MATCH(W$1,'Tax_Share of Price'!$B$1:$AI$1,0)))</f>
        <v>0</v>
      </c>
      <c r="X2" s="35">
        <f>'Total Fuel Prices'!X179*(1-INDEX(Tax_share,MATCH('Total Fuel Prices'!$A$177,tax_fuel_labels,0),MATCH(X$1,'Tax_Share of Price'!$B$1:$AI$1,0)))</f>
        <v>0</v>
      </c>
      <c r="Y2" s="35">
        <f>'Total Fuel Prices'!Y179*(1-INDEX(Tax_share,MATCH('Total Fuel Prices'!$A$177,tax_fuel_labels,0),MATCH(Y$1,'Tax_Share of Price'!$B$1:$AI$1,0)))</f>
        <v>0</v>
      </c>
      <c r="Z2" s="35">
        <f>'Total Fuel Prices'!Z179*(1-INDEX(Tax_share,MATCH('Total Fuel Prices'!$A$177,tax_fuel_labels,0),MATCH(Z$1,'Tax_Share of Price'!$B$1:$AI$1,0)))</f>
        <v>0</v>
      </c>
      <c r="AA2" s="35">
        <f>'Total Fuel Prices'!AA179*(1-INDEX(Tax_share,MATCH('Total Fuel Prices'!$A$177,tax_fuel_labels,0),MATCH(AA$1,'Tax_Share of Price'!$B$1:$AI$1,0)))</f>
        <v>0</v>
      </c>
      <c r="AB2" s="35">
        <f>'Total Fuel Prices'!AB179*(1-INDEX(Tax_share,MATCH('Total Fuel Prices'!$A$177,tax_fuel_labels,0),MATCH(AB$1,'Tax_Share of Price'!$B$1:$AI$1,0)))</f>
        <v>0</v>
      </c>
      <c r="AC2" s="35">
        <f>'Total Fuel Prices'!AC179*(1-INDEX(Tax_share,MATCH('Total Fuel Prices'!$A$177,tax_fuel_labels,0),MATCH(AC$1,'Tax_Share of Price'!$B$1:$AI$1,0)))</f>
        <v>0</v>
      </c>
      <c r="AD2" s="35">
        <f>'Total Fuel Prices'!AD179*(1-INDEX(Tax_share,MATCH('Total Fuel Prices'!$A$177,tax_fuel_labels,0),MATCH(AD$1,'Tax_Share of Price'!$B$1:$AI$1,0)))</f>
        <v>0</v>
      </c>
      <c r="AE2" s="35">
        <f>'Total Fuel Prices'!AE179*(1-INDEX(Tax_share,MATCH('Total Fuel Prices'!$A$177,tax_fuel_labels,0),MATCH(AE$1,'Tax_Share of Price'!$B$1:$AI$1,0)))</f>
        <v>0</v>
      </c>
      <c r="AF2" s="35">
        <f>'Total Fuel Prices'!AF179*(1-INDEX(Tax_share,MATCH('Total Fuel Prices'!$A$177,tax_fuel_labels,0),MATCH(AF$1,'Tax_Share of Price'!$B$1:$AI$1,0)))</f>
        <v>0</v>
      </c>
      <c r="AG2" s="35">
        <f>'Total Fuel Prices'!AG179*(1-INDEX(Tax_share,MATCH('Total Fuel Prices'!$A$177,tax_fuel_labels,0),MATCH(AG$1,'Tax_Share of Price'!$B$1:$AI$1,0)))</f>
        <v>0</v>
      </c>
      <c r="AH2" s="35">
        <f>'Total Fuel Prices'!AH179*(1-INDEX(Tax_share,MATCH('Total Fuel Prices'!$A$177,tax_fuel_labels,0),MATCH(AH$1,'Tax_Share of Price'!$B$1:$AI$1,0)))</f>
        <v>0</v>
      </c>
      <c r="AI2" s="35">
        <f>'Total Fuel Prices'!AI179*(1-INDEX(Tax_share,MATCH('Total Fuel Prices'!$A$177,tax_fuel_labels,0),MATCH(AI$1,'Tax_Share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Prices'!B180*(1-INDEX(Tax_share,MATCH('Total Fuel Prices'!$A$177,tax_fuel_labels,0),MATCH(B$1,'Tax_Share of Price'!$B$1:$AI$1,0)))</f>
        <v>1.41942E-5</v>
      </c>
      <c r="C3" s="35">
        <f>'Total Fuel Prices'!C180*(1-INDEX(Tax_share,MATCH('Total Fuel Prices'!$A$177,tax_fuel_labels,0),MATCH(C$1,'Tax_Share of Price'!$B$1:$AI$1,0)))</f>
        <v>1.41942E-5</v>
      </c>
      <c r="D3" s="35">
        <f>'Total Fuel Prices'!D180*(1-INDEX(Tax_share,MATCH('Total Fuel Prices'!$A$177,tax_fuel_labels,0),MATCH(D$1,'Tax_Share of Price'!$B$1:$AI$1,0)))</f>
        <v>1.5238794805194808E-5</v>
      </c>
      <c r="E3" s="35">
        <f>'Total Fuel Prices'!E180*(1-INDEX(Tax_share,MATCH('Total Fuel Prices'!$A$177,tax_fuel_labels,0),MATCH(E$1,'Tax_Share of Price'!$B$1:$AI$1,0)))</f>
        <v>1.41942E-5</v>
      </c>
      <c r="F3" s="35">
        <f>'Total Fuel Prices'!F180*(1-INDEX(Tax_share,MATCH('Total Fuel Prices'!$A$177,tax_fuel_labels,0),MATCH(F$1,'Tax_Share of Price'!$B$1:$AI$1,0)))</f>
        <v>1.6418572467532465E-5</v>
      </c>
      <c r="G3" s="35">
        <f>'Total Fuel Prices'!G180*(1-INDEX(Tax_share,MATCH('Total Fuel Prices'!$A$177,tax_fuel_labels,0),MATCH(G$1,'Tax_Share of Price'!$B$1:$AI$1,0)))</f>
        <v>1.6455440519480517E-5</v>
      </c>
      <c r="H3" s="35">
        <f>'Total Fuel Prices'!H180*(1-INDEX(Tax_share,MATCH('Total Fuel Prices'!$A$177,tax_fuel_labels,0),MATCH(H$1,'Tax_Share of Price'!$B$1:$AI$1,0)))</f>
        <v>1.6369415064935064E-5</v>
      </c>
      <c r="I3" s="35">
        <f>'Total Fuel Prices'!I180*(1-INDEX(Tax_share,MATCH('Total Fuel Prices'!$A$177,tax_fuel_labels,0),MATCH(I$1,'Tax_Share of Price'!$B$1:$AI$1,0)))</f>
        <v>1.6504597922077918E-5</v>
      </c>
      <c r="J3" s="35">
        <f>'Total Fuel Prices'!J180*(1-INDEX(Tax_share,MATCH('Total Fuel Prices'!$A$177,tax_fuel_labels,0),MATCH(J$1,'Tax_Share of Price'!$B$1:$AI$1,0)))</f>
        <v>1.6713516883116882E-5</v>
      </c>
      <c r="K3" s="35">
        <f>'Total Fuel Prices'!K180*(1-INDEX(Tax_share,MATCH('Total Fuel Prices'!$A$177,tax_fuel_labels,0),MATCH(K$1,'Tax_Share of Price'!$B$1:$AI$1,0)))</f>
        <v>1.6860989090909088E-5</v>
      </c>
      <c r="L3" s="35">
        <f>'Total Fuel Prices'!L180*(1-INDEX(Tax_share,MATCH('Total Fuel Prices'!$A$177,tax_fuel_labels,0),MATCH(L$1,'Tax_Share of Price'!$B$1:$AI$1,0)))</f>
        <v>1.7217380259740255E-5</v>
      </c>
      <c r="M3" s="35">
        <f>'Total Fuel Prices'!M180*(1-INDEX(Tax_share,MATCH('Total Fuel Prices'!$A$177,tax_fuel_labels,0),MATCH(M$1,'Tax_Share of Price'!$B$1:$AI$1,0)))</f>
        <v>1.7229669610389608E-5</v>
      </c>
      <c r="N3" s="35">
        <f>'Total Fuel Prices'!N180*(1-INDEX(Tax_share,MATCH('Total Fuel Prices'!$A$177,tax_fuel_labels,0),MATCH(N$1,'Tax_Share of Price'!$B$1:$AI$1,0)))</f>
        <v>1.7708954285714286E-5</v>
      </c>
      <c r="O3" s="35">
        <f>'Total Fuel Prices'!O180*(1-INDEX(Tax_share,MATCH('Total Fuel Prices'!$A$177,tax_fuel_labels,0),MATCH(O$1,'Tax_Share of Price'!$B$1:$AI$1,0)))</f>
        <v>1.7967030649350648E-5</v>
      </c>
      <c r="P3" s="35">
        <f>'Total Fuel Prices'!P180*(1-INDEX(Tax_share,MATCH('Total Fuel Prices'!$A$177,tax_fuel_labels,0),MATCH(P$1,'Tax_Share of Price'!$B$1:$AI$1,0)))</f>
        <v>1.8298843116883116E-5</v>
      </c>
      <c r="Q3" s="35">
        <f>'Total Fuel Prices'!Q180*(1-INDEX(Tax_share,MATCH('Total Fuel Prices'!$A$177,tax_fuel_labels,0),MATCH(Q$1,'Tax_Share of Price'!$B$1:$AI$1,0)))</f>
        <v>1.8470894025974021E-5</v>
      </c>
      <c r="R3" s="35">
        <f>'Total Fuel Prices'!R180*(1-INDEX(Tax_share,MATCH('Total Fuel Prices'!$A$177,tax_fuel_labels,0),MATCH(R$1,'Tax_Share of Price'!$B$1:$AI$1,0)))</f>
        <v>1.8790417142857137E-5</v>
      </c>
      <c r="S3" s="35">
        <f>'Total Fuel Prices'!S180*(1-INDEX(Tax_share,MATCH('Total Fuel Prices'!$A$177,tax_fuel_labels,0),MATCH(S$1,'Tax_Share of Price'!$B$1:$AI$1,0)))</f>
        <v>1.8999336103896104E-5</v>
      </c>
      <c r="T3" s="35">
        <f>'Total Fuel Prices'!T180*(1-INDEX(Tax_share,MATCH('Total Fuel Prices'!$A$177,tax_fuel_labels,0),MATCH(T$1,'Tax_Share of Price'!$B$1:$AI$1,0)))</f>
        <v>1.9257412467532465E-5</v>
      </c>
      <c r="U3" s="35">
        <f>'Total Fuel Prices'!U180*(1-INDEX(Tax_share,MATCH('Total Fuel Prices'!$A$177,tax_fuel_labels,0),MATCH(U$1,'Tax_Share of Price'!$B$1:$AI$1,0)))</f>
        <v>1.9478620779220779E-5</v>
      </c>
      <c r="V3" s="35">
        <f>'Total Fuel Prices'!V180*(1-INDEX(Tax_share,MATCH('Total Fuel Prices'!$A$177,tax_fuel_labels,0),MATCH(V$1,'Tax_Share of Price'!$B$1:$AI$1,0)))</f>
        <v>1.9712118441558441E-5</v>
      </c>
      <c r="W3" s="35">
        <f>'Total Fuel Prices'!W180*(1-INDEX(Tax_share,MATCH('Total Fuel Prices'!$A$177,tax_fuel_labels,0),MATCH(W$1,'Tax_Share of Price'!$B$1:$AI$1,0)))</f>
        <v>1.9921037402597405E-5</v>
      </c>
      <c r="X3" s="35">
        <f>'Total Fuel Prices'!X180*(1-INDEX(Tax_share,MATCH('Total Fuel Prices'!$A$177,tax_fuel_labels,0),MATCH(X$1,'Tax_Share of Price'!$B$1:$AI$1,0)))</f>
        <v>2.0203692467532469E-5</v>
      </c>
      <c r="Y3" s="35">
        <f>'Total Fuel Prices'!Y180*(1-INDEX(Tax_share,MATCH('Total Fuel Prices'!$A$177,tax_fuel_labels,0),MATCH(Y$1,'Tax_Share of Price'!$B$1:$AI$1,0)))</f>
        <v>2.0461768831168827E-5</v>
      </c>
      <c r="Z3" s="35">
        <f>'Total Fuel Prices'!Z180*(1-INDEX(Tax_share,MATCH('Total Fuel Prices'!$A$177,tax_fuel_labels,0),MATCH(Z$1,'Tax_Share of Price'!$B$1:$AI$1,0)))</f>
        <v>2.0596951688311691E-5</v>
      </c>
      <c r="AA3" s="35">
        <f>'Total Fuel Prices'!AA180*(1-INDEX(Tax_share,MATCH('Total Fuel Prices'!$A$177,tax_fuel_labels,0),MATCH(AA$1,'Tax_Share of Price'!$B$1:$AI$1,0)))</f>
        <v>2.0805870649350648E-5</v>
      </c>
      <c r="AB3" s="35">
        <f>'Total Fuel Prices'!AB180*(1-INDEX(Tax_share,MATCH('Total Fuel Prices'!$A$177,tax_fuel_labels,0),MATCH(AB$1,'Tax_Share of Price'!$B$1:$AI$1,0)))</f>
        <v>2.0855028051948049E-5</v>
      </c>
      <c r="AC3" s="35">
        <f>'Total Fuel Prices'!AC180*(1-INDEX(Tax_share,MATCH('Total Fuel Prices'!$A$177,tax_fuel_labels,0),MATCH(AC$1,'Tax_Share of Price'!$B$1:$AI$1,0)))</f>
        <v>2.083044935064935E-5</v>
      </c>
      <c r="AD3" s="35">
        <f>'Total Fuel Prices'!AD180*(1-INDEX(Tax_share,MATCH('Total Fuel Prices'!$A$177,tax_fuel_labels,0),MATCH(AD$1,'Tax_Share of Price'!$B$1:$AI$1,0)))</f>
        <v>2.0695266493506493E-5</v>
      </c>
      <c r="AE3" s="35">
        <f>'Total Fuel Prices'!AE180*(1-INDEX(Tax_share,MATCH('Total Fuel Prices'!$A$177,tax_fuel_labels,0),MATCH(AE$1,'Tax_Share of Price'!$B$1:$AI$1,0)))</f>
        <v>2.1014789610389608E-5</v>
      </c>
      <c r="AF3" s="35">
        <f>'Total Fuel Prices'!AF180*(1-INDEX(Tax_share,MATCH('Total Fuel Prices'!$A$177,tax_fuel_labels,0),MATCH(AF$1,'Tax_Share of Price'!$B$1:$AI$1,0)))</f>
        <v>2.1199129870129866E-5</v>
      </c>
      <c r="AG3" s="35">
        <f>'Total Fuel Prices'!AG180*(1-INDEX(Tax_share,MATCH('Total Fuel Prices'!$A$177,tax_fuel_labels,0),MATCH(AG$1,'Tax_Share of Price'!$B$1:$AI$1,0)))</f>
        <v>2.1494074285714283E-5</v>
      </c>
      <c r="AH3" s="35">
        <f>'Total Fuel Prices'!AH180*(1-INDEX(Tax_share,MATCH('Total Fuel Prices'!$A$177,tax_fuel_labels,0),MATCH(AH$1,'Tax_Share of Price'!$B$1:$AI$1,0)))</f>
        <v>2.1776729350649347E-5</v>
      </c>
      <c r="AI3" s="35">
        <f>'Total Fuel Prices'!AI180*(1-INDEX(Tax_share,MATCH('Total Fuel Prices'!$A$177,tax_fuel_labels,0),MATCH(AI$1,'Tax_Share of Price'!$B$1:$AI$1,0)))</f>
        <v>2.2083963116883113E-5</v>
      </c>
    </row>
    <row r="4" spans="1:35" x14ac:dyDescent="0.45">
      <c r="A4" s="12" t="s">
        <v>272</v>
      </c>
      <c r="B4" s="35">
        <f>'Total Fuel Prices'!B181*(1-INDEX(Tax_share,MATCH('Total Fuel Prices'!$A$177,tax_fuel_labels,0),MATCH(B$1,'Tax_Share of Price'!$B$1:$AI$1,0)))</f>
        <v>0</v>
      </c>
      <c r="C4" s="35">
        <f>'Total Fuel Prices'!C181*(1-INDEX(Tax_share,MATCH('Total Fuel Prices'!$A$177,tax_fuel_labels,0),MATCH(C$1,'Tax_Share of Price'!$B$1:$AI$1,0)))</f>
        <v>0</v>
      </c>
      <c r="D4" s="35">
        <f>'Total Fuel Prices'!D181*(1-INDEX(Tax_share,MATCH('Total Fuel Prices'!$A$177,tax_fuel_labels,0),MATCH(D$1,'Tax_Share of Price'!$B$1:$AI$1,0)))</f>
        <v>0</v>
      </c>
      <c r="E4" s="35">
        <f>'Total Fuel Prices'!E181*(1-INDEX(Tax_share,MATCH('Total Fuel Prices'!$A$177,tax_fuel_labels,0),MATCH(E$1,'Tax_Share of Price'!$B$1:$AI$1,0)))</f>
        <v>0</v>
      </c>
      <c r="F4" s="35">
        <f>'Total Fuel Prices'!F181*(1-INDEX(Tax_share,MATCH('Total Fuel Prices'!$A$177,tax_fuel_labels,0),MATCH(F$1,'Tax_Share of Price'!$B$1:$AI$1,0)))</f>
        <v>0</v>
      </c>
      <c r="G4" s="35">
        <f>'Total Fuel Prices'!G181*(1-INDEX(Tax_share,MATCH('Total Fuel Prices'!$A$177,tax_fuel_labels,0),MATCH(G$1,'Tax_Share of Price'!$B$1:$AI$1,0)))</f>
        <v>0</v>
      </c>
      <c r="H4" s="35">
        <f>'Total Fuel Prices'!H181*(1-INDEX(Tax_share,MATCH('Total Fuel Prices'!$A$177,tax_fuel_labels,0),MATCH(H$1,'Tax_Share of Price'!$B$1:$AI$1,0)))</f>
        <v>0</v>
      </c>
      <c r="I4" s="35">
        <f>'Total Fuel Prices'!I181*(1-INDEX(Tax_share,MATCH('Total Fuel Prices'!$A$177,tax_fuel_labels,0),MATCH(I$1,'Tax_Share of Price'!$B$1:$AI$1,0)))</f>
        <v>0</v>
      </c>
      <c r="J4" s="35">
        <f>'Total Fuel Prices'!J181*(1-INDEX(Tax_share,MATCH('Total Fuel Prices'!$A$177,tax_fuel_labels,0),MATCH(J$1,'Tax_Share of Price'!$B$1:$AI$1,0)))</f>
        <v>0</v>
      </c>
      <c r="K4" s="35">
        <f>'Total Fuel Prices'!K181*(1-INDEX(Tax_share,MATCH('Total Fuel Prices'!$A$177,tax_fuel_labels,0),MATCH(K$1,'Tax_Share of Price'!$B$1:$AI$1,0)))</f>
        <v>0</v>
      </c>
      <c r="L4" s="35">
        <f>'Total Fuel Prices'!L181*(1-INDEX(Tax_share,MATCH('Total Fuel Prices'!$A$177,tax_fuel_labels,0),MATCH(L$1,'Tax_Share of Price'!$B$1:$AI$1,0)))</f>
        <v>0</v>
      </c>
      <c r="M4" s="35">
        <f>'Total Fuel Prices'!M181*(1-INDEX(Tax_share,MATCH('Total Fuel Prices'!$A$177,tax_fuel_labels,0),MATCH(M$1,'Tax_Share of Price'!$B$1:$AI$1,0)))</f>
        <v>0</v>
      </c>
      <c r="N4" s="35">
        <f>'Total Fuel Prices'!N181*(1-INDEX(Tax_share,MATCH('Total Fuel Prices'!$A$177,tax_fuel_labels,0),MATCH(N$1,'Tax_Share of Price'!$B$1:$AI$1,0)))</f>
        <v>0</v>
      </c>
      <c r="O4" s="35">
        <f>'Total Fuel Prices'!O181*(1-INDEX(Tax_share,MATCH('Total Fuel Prices'!$A$177,tax_fuel_labels,0),MATCH(O$1,'Tax_Share of Price'!$B$1:$AI$1,0)))</f>
        <v>0</v>
      </c>
      <c r="P4" s="35">
        <f>'Total Fuel Prices'!P181*(1-INDEX(Tax_share,MATCH('Total Fuel Prices'!$A$177,tax_fuel_labels,0),MATCH(P$1,'Tax_Share of Price'!$B$1:$AI$1,0)))</f>
        <v>0</v>
      </c>
      <c r="Q4" s="35">
        <f>'Total Fuel Prices'!Q181*(1-INDEX(Tax_share,MATCH('Total Fuel Prices'!$A$177,tax_fuel_labels,0),MATCH(Q$1,'Tax_Share of Price'!$B$1:$AI$1,0)))</f>
        <v>0</v>
      </c>
      <c r="R4" s="35">
        <f>'Total Fuel Prices'!R181*(1-INDEX(Tax_share,MATCH('Total Fuel Prices'!$A$177,tax_fuel_labels,0),MATCH(R$1,'Tax_Share of Price'!$B$1:$AI$1,0)))</f>
        <v>0</v>
      </c>
      <c r="S4" s="35">
        <f>'Total Fuel Prices'!S181*(1-INDEX(Tax_share,MATCH('Total Fuel Prices'!$A$177,tax_fuel_labels,0),MATCH(S$1,'Tax_Share of Price'!$B$1:$AI$1,0)))</f>
        <v>0</v>
      </c>
      <c r="T4" s="35">
        <f>'Total Fuel Prices'!T181*(1-INDEX(Tax_share,MATCH('Total Fuel Prices'!$A$177,tax_fuel_labels,0),MATCH(T$1,'Tax_Share of Price'!$B$1:$AI$1,0)))</f>
        <v>0</v>
      </c>
      <c r="U4" s="35">
        <f>'Total Fuel Prices'!U181*(1-INDEX(Tax_share,MATCH('Total Fuel Prices'!$A$177,tax_fuel_labels,0),MATCH(U$1,'Tax_Share of Price'!$B$1:$AI$1,0)))</f>
        <v>0</v>
      </c>
      <c r="V4" s="35">
        <f>'Total Fuel Prices'!V181*(1-INDEX(Tax_share,MATCH('Total Fuel Prices'!$A$177,tax_fuel_labels,0),MATCH(V$1,'Tax_Share of Price'!$B$1:$AI$1,0)))</f>
        <v>0</v>
      </c>
      <c r="W4" s="35">
        <f>'Total Fuel Prices'!W181*(1-INDEX(Tax_share,MATCH('Total Fuel Prices'!$A$177,tax_fuel_labels,0),MATCH(W$1,'Tax_Share of Price'!$B$1:$AI$1,0)))</f>
        <v>0</v>
      </c>
      <c r="X4" s="35">
        <f>'Total Fuel Prices'!X181*(1-INDEX(Tax_share,MATCH('Total Fuel Prices'!$A$177,tax_fuel_labels,0),MATCH(X$1,'Tax_Share of Price'!$B$1:$AI$1,0)))</f>
        <v>0</v>
      </c>
      <c r="Y4" s="35">
        <f>'Total Fuel Prices'!Y181*(1-INDEX(Tax_share,MATCH('Total Fuel Prices'!$A$177,tax_fuel_labels,0),MATCH(Y$1,'Tax_Share of Price'!$B$1:$AI$1,0)))</f>
        <v>0</v>
      </c>
      <c r="Z4" s="35">
        <f>'Total Fuel Prices'!Z181*(1-INDEX(Tax_share,MATCH('Total Fuel Prices'!$A$177,tax_fuel_labels,0),MATCH(Z$1,'Tax_Share of Price'!$B$1:$AI$1,0)))</f>
        <v>0</v>
      </c>
      <c r="AA4" s="35">
        <f>'Total Fuel Prices'!AA181*(1-INDEX(Tax_share,MATCH('Total Fuel Prices'!$A$177,tax_fuel_labels,0),MATCH(AA$1,'Tax_Share of Price'!$B$1:$AI$1,0)))</f>
        <v>0</v>
      </c>
      <c r="AB4" s="35">
        <f>'Total Fuel Prices'!AB181*(1-INDEX(Tax_share,MATCH('Total Fuel Prices'!$A$177,tax_fuel_labels,0),MATCH(AB$1,'Tax_Share of Price'!$B$1:$AI$1,0)))</f>
        <v>0</v>
      </c>
      <c r="AC4" s="35">
        <f>'Total Fuel Prices'!AC181*(1-INDEX(Tax_share,MATCH('Total Fuel Prices'!$A$177,tax_fuel_labels,0),MATCH(AC$1,'Tax_Share of Price'!$B$1:$AI$1,0)))</f>
        <v>0</v>
      </c>
      <c r="AD4" s="35">
        <f>'Total Fuel Prices'!AD181*(1-INDEX(Tax_share,MATCH('Total Fuel Prices'!$A$177,tax_fuel_labels,0),MATCH(AD$1,'Tax_Share of Price'!$B$1:$AI$1,0)))</f>
        <v>0</v>
      </c>
      <c r="AE4" s="35">
        <f>'Total Fuel Prices'!AE181*(1-INDEX(Tax_share,MATCH('Total Fuel Prices'!$A$177,tax_fuel_labels,0),MATCH(AE$1,'Tax_Share of Price'!$B$1:$AI$1,0)))</f>
        <v>0</v>
      </c>
      <c r="AF4" s="35">
        <f>'Total Fuel Prices'!AF181*(1-INDEX(Tax_share,MATCH('Total Fuel Prices'!$A$177,tax_fuel_labels,0),MATCH(AF$1,'Tax_Share of Price'!$B$1:$AI$1,0)))</f>
        <v>0</v>
      </c>
      <c r="AG4" s="35">
        <f>'Total Fuel Prices'!AG181*(1-INDEX(Tax_share,MATCH('Total Fuel Prices'!$A$177,tax_fuel_labels,0),MATCH(AG$1,'Tax_Share of Price'!$B$1:$AI$1,0)))</f>
        <v>0</v>
      </c>
      <c r="AH4" s="35">
        <f>'Total Fuel Prices'!AH181*(1-INDEX(Tax_share,MATCH('Total Fuel Prices'!$A$177,tax_fuel_labels,0),MATCH(AH$1,'Tax_Share of Price'!$B$1:$AI$1,0)))</f>
        <v>0</v>
      </c>
      <c r="AI4" s="35">
        <f>'Total Fuel Prices'!AI181*(1-INDEX(Tax_share,MATCH('Total Fuel Prices'!$A$177,tax_fuel_labels,0),MATCH(AI$1,'Tax_Share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Prices'!B182*(1-INDEX(Tax_share,MATCH('Total Fuel Prices'!$A$177,tax_fuel_labels,0),MATCH(B$1,'Tax_Share of Price'!$B$1:$AI$1,0)))</f>
        <v>0</v>
      </c>
      <c r="C5" s="35">
        <f>'Total Fuel Prices'!C182*(1-INDEX(Tax_share,MATCH('Total Fuel Prices'!$A$177,tax_fuel_labels,0),MATCH(C$1,'Tax_Share of Price'!$B$1:$AI$1,0)))</f>
        <v>0</v>
      </c>
      <c r="D5" s="35">
        <f>'Total Fuel Prices'!D182*(1-INDEX(Tax_share,MATCH('Total Fuel Prices'!$A$177,tax_fuel_labels,0),MATCH(D$1,'Tax_Share of Price'!$B$1:$AI$1,0)))</f>
        <v>0</v>
      </c>
      <c r="E5" s="35">
        <f>'Total Fuel Prices'!E182*(1-INDEX(Tax_share,MATCH('Total Fuel Prices'!$A$177,tax_fuel_labels,0),MATCH(E$1,'Tax_Share of Price'!$B$1:$AI$1,0)))</f>
        <v>0</v>
      </c>
      <c r="F5" s="35">
        <f>'Total Fuel Prices'!F182*(1-INDEX(Tax_share,MATCH('Total Fuel Prices'!$A$177,tax_fuel_labels,0),MATCH(F$1,'Tax_Share of Price'!$B$1:$AI$1,0)))</f>
        <v>0</v>
      </c>
      <c r="G5" s="35">
        <f>'Total Fuel Prices'!G182*(1-INDEX(Tax_share,MATCH('Total Fuel Prices'!$A$177,tax_fuel_labels,0),MATCH(G$1,'Tax_Share of Price'!$B$1:$AI$1,0)))</f>
        <v>0</v>
      </c>
      <c r="H5" s="35">
        <f>'Total Fuel Prices'!H182*(1-INDEX(Tax_share,MATCH('Total Fuel Prices'!$A$177,tax_fuel_labels,0),MATCH(H$1,'Tax_Share of Price'!$B$1:$AI$1,0)))</f>
        <v>0</v>
      </c>
      <c r="I5" s="35">
        <f>'Total Fuel Prices'!I182*(1-INDEX(Tax_share,MATCH('Total Fuel Prices'!$A$177,tax_fuel_labels,0),MATCH(I$1,'Tax_Share of Price'!$B$1:$AI$1,0)))</f>
        <v>0</v>
      </c>
      <c r="J5" s="35">
        <f>'Total Fuel Prices'!J182*(1-INDEX(Tax_share,MATCH('Total Fuel Prices'!$A$177,tax_fuel_labels,0),MATCH(J$1,'Tax_Share of Price'!$B$1:$AI$1,0)))</f>
        <v>0</v>
      </c>
      <c r="K5" s="35">
        <f>'Total Fuel Prices'!K182*(1-INDEX(Tax_share,MATCH('Total Fuel Prices'!$A$177,tax_fuel_labels,0),MATCH(K$1,'Tax_Share of Price'!$B$1:$AI$1,0)))</f>
        <v>0</v>
      </c>
      <c r="L5" s="35">
        <f>'Total Fuel Prices'!L182*(1-INDEX(Tax_share,MATCH('Total Fuel Prices'!$A$177,tax_fuel_labels,0),MATCH(L$1,'Tax_Share of Price'!$B$1:$AI$1,0)))</f>
        <v>0</v>
      </c>
      <c r="M5" s="35">
        <f>'Total Fuel Prices'!M182*(1-INDEX(Tax_share,MATCH('Total Fuel Prices'!$A$177,tax_fuel_labels,0),MATCH(M$1,'Tax_Share of Price'!$B$1:$AI$1,0)))</f>
        <v>0</v>
      </c>
      <c r="N5" s="35">
        <f>'Total Fuel Prices'!N182*(1-INDEX(Tax_share,MATCH('Total Fuel Prices'!$A$177,tax_fuel_labels,0),MATCH(N$1,'Tax_Share of Price'!$B$1:$AI$1,0)))</f>
        <v>0</v>
      </c>
      <c r="O5" s="35">
        <f>'Total Fuel Prices'!O182*(1-INDEX(Tax_share,MATCH('Total Fuel Prices'!$A$177,tax_fuel_labels,0),MATCH(O$1,'Tax_Share of Price'!$B$1:$AI$1,0)))</f>
        <v>0</v>
      </c>
      <c r="P5" s="35">
        <f>'Total Fuel Prices'!P182*(1-INDEX(Tax_share,MATCH('Total Fuel Prices'!$A$177,tax_fuel_labels,0),MATCH(P$1,'Tax_Share of Price'!$B$1:$AI$1,0)))</f>
        <v>0</v>
      </c>
      <c r="Q5" s="35">
        <f>'Total Fuel Prices'!Q182*(1-INDEX(Tax_share,MATCH('Total Fuel Prices'!$A$177,tax_fuel_labels,0),MATCH(Q$1,'Tax_Share of Price'!$B$1:$AI$1,0)))</f>
        <v>0</v>
      </c>
      <c r="R5" s="35">
        <f>'Total Fuel Prices'!R182*(1-INDEX(Tax_share,MATCH('Total Fuel Prices'!$A$177,tax_fuel_labels,0),MATCH(R$1,'Tax_Share of Price'!$B$1:$AI$1,0)))</f>
        <v>0</v>
      </c>
      <c r="S5" s="35">
        <f>'Total Fuel Prices'!S182*(1-INDEX(Tax_share,MATCH('Total Fuel Prices'!$A$177,tax_fuel_labels,0),MATCH(S$1,'Tax_Share of Price'!$B$1:$AI$1,0)))</f>
        <v>0</v>
      </c>
      <c r="T5" s="35">
        <f>'Total Fuel Prices'!T182*(1-INDEX(Tax_share,MATCH('Total Fuel Prices'!$A$177,tax_fuel_labels,0),MATCH(T$1,'Tax_Share of Price'!$B$1:$AI$1,0)))</f>
        <v>0</v>
      </c>
      <c r="U5" s="35">
        <f>'Total Fuel Prices'!U182*(1-INDEX(Tax_share,MATCH('Total Fuel Prices'!$A$177,tax_fuel_labels,0),MATCH(U$1,'Tax_Share of Price'!$B$1:$AI$1,0)))</f>
        <v>0</v>
      </c>
      <c r="V5" s="35">
        <f>'Total Fuel Prices'!V182*(1-INDEX(Tax_share,MATCH('Total Fuel Prices'!$A$177,tax_fuel_labels,0),MATCH(V$1,'Tax_Share of Price'!$B$1:$AI$1,0)))</f>
        <v>0</v>
      </c>
      <c r="W5" s="35">
        <f>'Total Fuel Prices'!W182*(1-INDEX(Tax_share,MATCH('Total Fuel Prices'!$A$177,tax_fuel_labels,0),MATCH(W$1,'Tax_Share of Price'!$B$1:$AI$1,0)))</f>
        <v>0</v>
      </c>
      <c r="X5" s="35">
        <f>'Total Fuel Prices'!X182*(1-INDEX(Tax_share,MATCH('Total Fuel Prices'!$A$177,tax_fuel_labels,0),MATCH(X$1,'Tax_Share of Price'!$B$1:$AI$1,0)))</f>
        <v>0</v>
      </c>
      <c r="Y5" s="35">
        <f>'Total Fuel Prices'!Y182*(1-INDEX(Tax_share,MATCH('Total Fuel Prices'!$A$177,tax_fuel_labels,0),MATCH(Y$1,'Tax_Share of Price'!$B$1:$AI$1,0)))</f>
        <v>0</v>
      </c>
      <c r="Z5" s="35">
        <f>'Total Fuel Prices'!Z182*(1-INDEX(Tax_share,MATCH('Total Fuel Prices'!$A$177,tax_fuel_labels,0),MATCH(Z$1,'Tax_Share of Price'!$B$1:$AI$1,0)))</f>
        <v>0</v>
      </c>
      <c r="AA5" s="35">
        <f>'Total Fuel Prices'!AA182*(1-INDEX(Tax_share,MATCH('Total Fuel Prices'!$A$177,tax_fuel_labels,0),MATCH(AA$1,'Tax_Share of Price'!$B$1:$AI$1,0)))</f>
        <v>0</v>
      </c>
      <c r="AB5" s="35">
        <f>'Total Fuel Prices'!AB182*(1-INDEX(Tax_share,MATCH('Total Fuel Prices'!$A$177,tax_fuel_labels,0),MATCH(AB$1,'Tax_Share of Price'!$B$1:$AI$1,0)))</f>
        <v>0</v>
      </c>
      <c r="AC5" s="35">
        <f>'Total Fuel Prices'!AC182*(1-INDEX(Tax_share,MATCH('Total Fuel Prices'!$A$177,tax_fuel_labels,0),MATCH(AC$1,'Tax_Share of Price'!$B$1:$AI$1,0)))</f>
        <v>0</v>
      </c>
      <c r="AD5" s="35">
        <f>'Total Fuel Prices'!AD182*(1-INDEX(Tax_share,MATCH('Total Fuel Prices'!$A$177,tax_fuel_labels,0),MATCH(AD$1,'Tax_Share of Price'!$B$1:$AI$1,0)))</f>
        <v>0</v>
      </c>
      <c r="AE5" s="35">
        <f>'Total Fuel Prices'!AE182*(1-INDEX(Tax_share,MATCH('Total Fuel Prices'!$A$177,tax_fuel_labels,0),MATCH(AE$1,'Tax_Share of Price'!$B$1:$AI$1,0)))</f>
        <v>0</v>
      </c>
      <c r="AF5" s="35">
        <f>'Total Fuel Prices'!AF182*(1-INDEX(Tax_share,MATCH('Total Fuel Prices'!$A$177,tax_fuel_labels,0),MATCH(AF$1,'Tax_Share of Price'!$B$1:$AI$1,0)))</f>
        <v>0</v>
      </c>
      <c r="AG5" s="35">
        <f>'Total Fuel Prices'!AG182*(1-INDEX(Tax_share,MATCH('Total Fuel Prices'!$A$177,tax_fuel_labels,0),MATCH(AG$1,'Tax_Share of Price'!$B$1:$AI$1,0)))</f>
        <v>0</v>
      </c>
      <c r="AH5" s="35">
        <f>'Total Fuel Prices'!AH182*(1-INDEX(Tax_share,MATCH('Total Fuel Prices'!$A$177,tax_fuel_labels,0),MATCH(AH$1,'Tax_Share of Price'!$B$1:$AI$1,0)))</f>
        <v>0</v>
      </c>
      <c r="AI5" s="35">
        <f>'Total Fuel Prices'!AI182*(1-INDEX(Tax_share,MATCH('Total Fuel Prices'!$A$177,tax_fuel_labels,0),MATCH(AI$1,'Tax_Share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Prices'!B183*(1-INDEX(Tax_share,MATCH('Total Fuel Prices'!$A$177,tax_fuel_labels,0),MATCH(B$1,'Tax_Share of Price'!$B$1:$AI$1,0)))</f>
        <v>1.41942E-5</v>
      </c>
      <c r="C6" s="35">
        <f>'Total Fuel Prices'!C183*(1-INDEX(Tax_share,MATCH('Total Fuel Prices'!$A$177,tax_fuel_labels,0),MATCH(C$1,'Tax_Share of Price'!$B$1:$AI$1,0)))</f>
        <v>1.41942E-5</v>
      </c>
      <c r="D6" s="35">
        <f>'Total Fuel Prices'!D183*(1-INDEX(Tax_share,MATCH('Total Fuel Prices'!$A$177,tax_fuel_labels,0),MATCH(D$1,'Tax_Share of Price'!$B$1:$AI$1,0)))</f>
        <v>2.540840220994475E-5</v>
      </c>
      <c r="E6" s="35">
        <f>'Total Fuel Prices'!E183*(1-INDEX(Tax_share,MATCH('Total Fuel Prices'!$A$177,tax_fuel_labels,0),MATCH(E$1,'Tax_Share of Price'!$B$1:$AI$1,0)))</f>
        <v>1.41942E-5</v>
      </c>
      <c r="F6" s="35">
        <f>'Total Fuel Prices'!F183*(1-INDEX(Tax_share,MATCH('Total Fuel Prices'!$A$177,tax_fuel_labels,0),MATCH(F$1,'Tax_Share of Price'!$B$1:$AI$1,0)))</f>
        <v>2.0663932044198895E-5</v>
      </c>
      <c r="G6" s="35">
        <f>'Total Fuel Prices'!G183*(1-INDEX(Tax_share,MATCH('Total Fuel Prices'!$A$177,tax_fuel_labels,0),MATCH(G$1,'Tax_Share of Price'!$B$1:$AI$1,0)))</f>
        <v>2.7368927071823202E-5</v>
      </c>
      <c r="H6" s="35">
        <f>'Total Fuel Prices'!H183*(1-INDEX(Tax_share,MATCH('Total Fuel Prices'!$A$177,tax_fuel_labels,0),MATCH(H$1,'Tax_Share of Price'!$B$1:$AI$1,0)))</f>
        <v>3.3564185635359121E-5</v>
      </c>
      <c r="I6" s="35">
        <f>'Total Fuel Prices'!I183*(1-INDEX(Tax_share,MATCH('Total Fuel Prices'!$A$177,tax_fuel_labels,0),MATCH(I$1,'Tax_Share of Price'!$B$1:$AI$1,0)))</f>
        <v>4.0465233149171267E-5</v>
      </c>
      <c r="J6" s="35">
        <f>'Total Fuel Prices'!J183*(1-INDEX(Tax_share,MATCH('Total Fuel Prices'!$A$177,tax_fuel_labels,0),MATCH(J$1,'Tax_Share of Price'!$B$1:$AI$1,0)))</f>
        <v>4.7131017679558006E-5</v>
      </c>
      <c r="K6" s="35">
        <f>'Total Fuel Prices'!K183*(1-INDEX(Tax_share,MATCH('Total Fuel Prices'!$A$177,tax_fuel_labels,0),MATCH(K$1,'Tax_Share of Price'!$B$1:$AI$1,0)))</f>
        <v>4.7013386187845305E-5</v>
      </c>
      <c r="L6" s="35">
        <f>'Total Fuel Prices'!L183*(1-INDEX(Tax_share,MATCH('Total Fuel Prices'!$A$177,tax_fuel_labels,0),MATCH(L$1,'Tax_Share of Price'!$B$1:$AI$1,0)))</f>
        <v>4.8817069060773475E-5</v>
      </c>
      <c r="M6" s="35">
        <f>'Total Fuel Prices'!M183*(1-INDEX(Tax_share,MATCH('Total Fuel Prices'!$A$177,tax_fuel_labels,0),MATCH(M$1,'Tax_Share of Price'!$B$1:$AI$1,0)))</f>
        <v>4.8189701104972373E-5</v>
      </c>
      <c r="N6" s="35">
        <f>'Total Fuel Prices'!N183*(1-INDEX(Tax_share,MATCH('Total Fuel Prices'!$A$177,tax_fuel_labels,0),MATCH(N$1,'Tax_Share of Price'!$B$1:$AI$1,0)))</f>
        <v>4.9954173480662978E-5</v>
      </c>
      <c r="O6" s="35">
        <f>'Total Fuel Prices'!O183*(1-INDEX(Tax_share,MATCH('Total Fuel Prices'!$A$177,tax_fuel_labels,0),MATCH(O$1,'Tax_Share of Price'!$B$1:$AI$1,0)))</f>
        <v>5.0738383425414365E-5</v>
      </c>
      <c r="P6" s="35">
        <f>'Total Fuel Prices'!P183*(1-INDEX(Tax_share,MATCH('Total Fuel Prices'!$A$177,tax_fuel_labels,0),MATCH(P$1,'Tax_Share of Price'!$B$1:$AI$1,0)))</f>
        <v>5.2071540331491711E-5</v>
      </c>
      <c r="Q6" s="35">
        <f>'Total Fuel Prices'!Q183*(1-INDEX(Tax_share,MATCH('Total Fuel Prices'!$A$177,tax_fuel_labels,0),MATCH(Q$1,'Tax_Share of Price'!$B$1:$AI$1,0)))</f>
        <v>5.2385224309392262E-5</v>
      </c>
      <c r="R6" s="35">
        <f>'Total Fuel Prices'!R183*(1-INDEX(Tax_share,MATCH('Total Fuel Prices'!$A$177,tax_fuel_labels,0),MATCH(R$1,'Tax_Share of Price'!$B$1:$AI$1,0)))</f>
        <v>5.3326276243093915E-5</v>
      </c>
      <c r="S6" s="35">
        <f>'Total Fuel Prices'!S183*(1-INDEX(Tax_share,MATCH('Total Fuel Prices'!$A$177,tax_fuel_labels,0),MATCH(S$1,'Tax_Share of Price'!$B$1:$AI$1,0)))</f>
        <v>5.3600749723756901E-5</v>
      </c>
      <c r="T6" s="35">
        <f>'Total Fuel Prices'!T183*(1-INDEX(Tax_share,MATCH('Total Fuel Prices'!$A$177,tax_fuel_labels,0),MATCH(T$1,'Tax_Share of Price'!$B$1:$AI$1,0)))</f>
        <v>5.4541801657458554E-5</v>
      </c>
      <c r="U6" s="35">
        <f>'Total Fuel Prices'!U183*(1-INDEX(Tax_share,MATCH('Total Fuel Prices'!$A$177,tax_fuel_labels,0),MATCH(U$1,'Tax_Share of Price'!$B$1:$AI$1,0)))</f>
        <v>5.5443643093922648E-5</v>
      </c>
      <c r="V6" s="35">
        <f>'Total Fuel Prices'!V183*(1-INDEX(Tax_share,MATCH('Total Fuel Prices'!$A$177,tax_fuel_labels,0),MATCH(V$1,'Tax_Share of Price'!$B$1:$AI$1,0)))</f>
        <v>5.6227853038674029E-5</v>
      </c>
      <c r="W6" s="35">
        <f>'Total Fuel Prices'!W183*(1-INDEX(Tax_share,MATCH('Total Fuel Prices'!$A$177,tax_fuel_labels,0),MATCH(W$1,'Tax_Share of Price'!$B$1:$AI$1,0)))</f>
        <v>5.6972852486187838E-5</v>
      </c>
      <c r="X6" s="35">
        <f>'Total Fuel Prices'!X183*(1-INDEX(Tax_share,MATCH('Total Fuel Prices'!$A$177,tax_fuel_labels,0),MATCH(X$1,'Tax_Share of Price'!$B$1:$AI$1,0)))</f>
        <v>5.8149167403314913E-5</v>
      </c>
      <c r="Y6" s="35">
        <f>'Total Fuel Prices'!Y183*(1-INDEX(Tax_share,MATCH('Total Fuel Prices'!$A$177,tax_fuel_labels,0),MATCH(Y$1,'Tax_Share of Price'!$B$1:$AI$1,0)))</f>
        <v>5.952153480662983E-5</v>
      </c>
      <c r="Z6" s="35">
        <f>'Total Fuel Prices'!Z183*(1-INDEX(Tax_share,MATCH('Total Fuel Prices'!$A$177,tax_fuel_labels,0),MATCH(Z$1,'Tax_Share of Price'!$B$1:$AI$1,0)))</f>
        <v>6.065863922651934E-5</v>
      </c>
      <c r="AA6" s="35">
        <f>'Total Fuel Prices'!AA183*(1-INDEX(Tax_share,MATCH('Total Fuel Prices'!$A$177,tax_fuel_labels,0),MATCH(AA$1,'Tax_Share of Price'!$B$1:$AI$1,0)))</f>
        <v>6.1560480662983428E-5</v>
      </c>
      <c r="AB6" s="35">
        <f>'Total Fuel Prices'!AB183*(1-INDEX(Tax_share,MATCH('Total Fuel Prices'!$A$177,tax_fuel_labels,0),MATCH(AB$1,'Tax_Share of Price'!$B$1:$AI$1,0)))</f>
        <v>6.238390110497238E-5</v>
      </c>
      <c r="AC6" s="35">
        <f>'Total Fuel Prices'!AC183*(1-INDEX(Tax_share,MATCH('Total Fuel Prices'!$A$177,tax_fuel_labels,0),MATCH(AC$1,'Tax_Share of Price'!$B$1:$AI$1,0)))</f>
        <v>6.3011269060773482E-5</v>
      </c>
      <c r="AD6" s="35">
        <f>'Total Fuel Prices'!AD183*(1-INDEX(Tax_share,MATCH('Total Fuel Prices'!$A$177,tax_fuel_labels,0),MATCH(AD$1,'Tax_Share of Price'!$B$1:$AI$1,0)))</f>
        <v>6.3324953038674026E-5</v>
      </c>
      <c r="AE6" s="35">
        <f>'Total Fuel Prices'!AE183*(1-INDEX(Tax_share,MATCH('Total Fuel Prices'!$A$177,tax_fuel_labels,0),MATCH(AE$1,'Tax_Share of Price'!$B$1:$AI$1,0)))</f>
        <v>6.4618899447513808E-5</v>
      </c>
      <c r="AF6" s="35">
        <f>'Total Fuel Prices'!AF183*(1-INDEX(Tax_share,MATCH('Total Fuel Prices'!$A$177,tax_fuel_labels,0),MATCH(AF$1,'Tax_Share of Price'!$B$1:$AI$1,0)))</f>
        <v>6.4814951933701658E-5</v>
      </c>
      <c r="AG6" s="35">
        <f>'Total Fuel Prices'!AG183*(1-INDEX(Tax_share,MATCH('Total Fuel Prices'!$A$177,tax_fuel_labels,0),MATCH(AG$1,'Tax_Share of Price'!$B$1:$AI$1,0)))</f>
        <v>6.544231988950276E-5</v>
      </c>
      <c r="AH6" s="35">
        <f>'Total Fuel Prices'!AH183*(1-INDEX(Tax_share,MATCH('Total Fuel Prices'!$A$177,tax_fuel_labels,0),MATCH(AH$1,'Tax_Share of Price'!$B$1:$AI$1,0)))</f>
        <v>6.6265740331491712E-5</v>
      </c>
      <c r="AI6" s="35">
        <f>'Total Fuel Prices'!AI183*(1-INDEX(Tax_share,MATCH('Total Fuel Prices'!$A$177,tax_fuel_labels,0),MATCH(AI$1,'Tax_Share of Price'!$B$1:$AI$1,0)))</f>
        <v>6.7481265745856351E-5</v>
      </c>
    </row>
    <row r="7" spans="1:35" x14ac:dyDescent="0.45">
      <c r="A7" s="12" t="s">
        <v>275</v>
      </c>
      <c r="B7" s="35">
        <f>'Total Fuel Prices'!B184*(1-INDEX(Tax_share,MATCH('Total Fuel Prices'!$A$177,tax_fuel_labels,0),MATCH(B$1,'Tax_Share of Price'!$B$1:$AI$1,0)))</f>
        <v>0</v>
      </c>
      <c r="C7" s="35">
        <f>'Total Fuel Prices'!C184*(1-INDEX(Tax_share,MATCH('Total Fuel Prices'!$A$177,tax_fuel_labels,0),MATCH(C$1,'Tax_Share of Price'!$B$1:$AI$1,0)))</f>
        <v>0</v>
      </c>
      <c r="D7" s="35">
        <f>'Total Fuel Prices'!D184*(1-INDEX(Tax_share,MATCH('Total Fuel Prices'!$A$177,tax_fuel_labels,0),MATCH(D$1,'Tax_Share of Price'!$B$1:$AI$1,0)))</f>
        <v>0</v>
      </c>
      <c r="E7" s="35">
        <f>'Total Fuel Prices'!E184*(1-INDEX(Tax_share,MATCH('Total Fuel Prices'!$A$177,tax_fuel_labels,0),MATCH(E$1,'Tax_Share of Price'!$B$1:$AI$1,0)))</f>
        <v>0</v>
      </c>
      <c r="F7" s="35">
        <f>'Total Fuel Prices'!F184*(1-INDEX(Tax_share,MATCH('Total Fuel Prices'!$A$177,tax_fuel_labels,0),MATCH(F$1,'Tax_Share of Price'!$B$1:$AI$1,0)))</f>
        <v>0</v>
      </c>
      <c r="G7" s="35">
        <f>'Total Fuel Prices'!G184*(1-INDEX(Tax_share,MATCH('Total Fuel Prices'!$A$177,tax_fuel_labels,0),MATCH(G$1,'Tax_Share of Price'!$B$1:$AI$1,0)))</f>
        <v>0</v>
      </c>
      <c r="H7" s="35">
        <f>'Total Fuel Prices'!H184*(1-INDEX(Tax_share,MATCH('Total Fuel Prices'!$A$177,tax_fuel_labels,0),MATCH(H$1,'Tax_Share of Price'!$B$1:$AI$1,0)))</f>
        <v>0</v>
      </c>
      <c r="I7" s="35">
        <f>'Total Fuel Prices'!I184*(1-INDEX(Tax_share,MATCH('Total Fuel Prices'!$A$177,tax_fuel_labels,0),MATCH(I$1,'Tax_Share of Price'!$B$1:$AI$1,0)))</f>
        <v>0</v>
      </c>
      <c r="J7" s="35">
        <f>'Total Fuel Prices'!J184*(1-INDEX(Tax_share,MATCH('Total Fuel Prices'!$A$177,tax_fuel_labels,0),MATCH(J$1,'Tax_Share of Price'!$B$1:$AI$1,0)))</f>
        <v>0</v>
      </c>
      <c r="K7" s="35">
        <f>'Total Fuel Prices'!K184*(1-INDEX(Tax_share,MATCH('Total Fuel Prices'!$A$177,tax_fuel_labels,0),MATCH(K$1,'Tax_Share of Price'!$B$1:$AI$1,0)))</f>
        <v>0</v>
      </c>
      <c r="L7" s="35">
        <f>'Total Fuel Prices'!L184*(1-INDEX(Tax_share,MATCH('Total Fuel Prices'!$A$177,tax_fuel_labels,0),MATCH(L$1,'Tax_Share of Price'!$B$1:$AI$1,0)))</f>
        <v>0</v>
      </c>
      <c r="M7" s="35">
        <f>'Total Fuel Prices'!M184*(1-INDEX(Tax_share,MATCH('Total Fuel Prices'!$A$177,tax_fuel_labels,0),MATCH(M$1,'Tax_Share of Price'!$B$1:$AI$1,0)))</f>
        <v>0</v>
      </c>
      <c r="N7" s="35">
        <f>'Total Fuel Prices'!N184*(1-INDEX(Tax_share,MATCH('Total Fuel Prices'!$A$177,tax_fuel_labels,0),MATCH(N$1,'Tax_Share of Price'!$B$1:$AI$1,0)))</f>
        <v>0</v>
      </c>
      <c r="O7" s="35">
        <f>'Total Fuel Prices'!O184*(1-INDEX(Tax_share,MATCH('Total Fuel Prices'!$A$177,tax_fuel_labels,0),MATCH(O$1,'Tax_Share of Price'!$B$1:$AI$1,0)))</f>
        <v>0</v>
      </c>
      <c r="P7" s="35">
        <f>'Total Fuel Prices'!P184*(1-INDEX(Tax_share,MATCH('Total Fuel Prices'!$A$177,tax_fuel_labels,0),MATCH(P$1,'Tax_Share of Price'!$B$1:$AI$1,0)))</f>
        <v>0</v>
      </c>
      <c r="Q7" s="35">
        <f>'Total Fuel Prices'!Q184*(1-INDEX(Tax_share,MATCH('Total Fuel Prices'!$A$177,tax_fuel_labels,0),MATCH(Q$1,'Tax_Share of Price'!$B$1:$AI$1,0)))</f>
        <v>0</v>
      </c>
      <c r="R7" s="35">
        <f>'Total Fuel Prices'!R184*(1-INDEX(Tax_share,MATCH('Total Fuel Prices'!$A$177,tax_fuel_labels,0),MATCH(R$1,'Tax_Share of Price'!$B$1:$AI$1,0)))</f>
        <v>0</v>
      </c>
      <c r="S7" s="35">
        <f>'Total Fuel Prices'!S184*(1-INDEX(Tax_share,MATCH('Total Fuel Prices'!$A$177,tax_fuel_labels,0),MATCH(S$1,'Tax_Share of Price'!$B$1:$AI$1,0)))</f>
        <v>0</v>
      </c>
      <c r="T7" s="35">
        <f>'Total Fuel Prices'!T184*(1-INDEX(Tax_share,MATCH('Total Fuel Prices'!$A$177,tax_fuel_labels,0),MATCH(T$1,'Tax_Share of Price'!$B$1:$AI$1,0)))</f>
        <v>0</v>
      </c>
      <c r="U7" s="35">
        <f>'Total Fuel Prices'!U184*(1-INDEX(Tax_share,MATCH('Total Fuel Prices'!$A$177,tax_fuel_labels,0),MATCH(U$1,'Tax_Share of Price'!$B$1:$AI$1,0)))</f>
        <v>0</v>
      </c>
      <c r="V7" s="35">
        <f>'Total Fuel Prices'!V184*(1-INDEX(Tax_share,MATCH('Total Fuel Prices'!$A$177,tax_fuel_labels,0),MATCH(V$1,'Tax_Share of Price'!$B$1:$AI$1,0)))</f>
        <v>0</v>
      </c>
      <c r="W7" s="35">
        <f>'Total Fuel Prices'!W184*(1-INDEX(Tax_share,MATCH('Total Fuel Prices'!$A$177,tax_fuel_labels,0),MATCH(W$1,'Tax_Share of Price'!$B$1:$AI$1,0)))</f>
        <v>0</v>
      </c>
      <c r="X7" s="35">
        <f>'Total Fuel Prices'!X184*(1-INDEX(Tax_share,MATCH('Total Fuel Prices'!$A$177,tax_fuel_labels,0),MATCH(X$1,'Tax_Share of Price'!$B$1:$AI$1,0)))</f>
        <v>0</v>
      </c>
      <c r="Y7" s="35">
        <f>'Total Fuel Prices'!Y184*(1-INDEX(Tax_share,MATCH('Total Fuel Prices'!$A$177,tax_fuel_labels,0),MATCH(Y$1,'Tax_Share of Price'!$B$1:$AI$1,0)))</f>
        <v>0</v>
      </c>
      <c r="Z7" s="35">
        <f>'Total Fuel Prices'!Z184*(1-INDEX(Tax_share,MATCH('Total Fuel Prices'!$A$177,tax_fuel_labels,0),MATCH(Z$1,'Tax_Share of Price'!$B$1:$AI$1,0)))</f>
        <v>0</v>
      </c>
      <c r="AA7" s="35">
        <f>'Total Fuel Prices'!AA184*(1-INDEX(Tax_share,MATCH('Total Fuel Prices'!$A$177,tax_fuel_labels,0),MATCH(AA$1,'Tax_Share of Price'!$B$1:$AI$1,0)))</f>
        <v>0</v>
      </c>
      <c r="AB7" s="35">
        <f>'Total Fuel Prices'!AB184*(1-INDEX(Tax_share,MATCH('Total Fuel Prices'!$A$177,tax_fuel_labels,0),MATCH(AB$1,'Tax_Share of Price'!$B$1:$AI$1,0)))</f>
        <v>0</v>
      </c>
      <c r="AC7" s="35">
        <f>'Total Fuel Prices'!AC184*(1-INDEX(Tax_share,MATCH('Total Fuel Prices'!$A$177,tax_fuel_labels,0),MATCH(AC$1,'Tax_Share of Price'!$B$1:$AI$1,0)))</f>
        <v>0</v>
      </c>
      <c r="AD7" s="35">
        <f>'Total Fuel Prices'!AD184*(1-INDEX(Tax_share,MATCH('Total Fuel Prices'!$A$177,tax_fuel_labels,0),MATCH(AD$1,'Tax_Share of Price'!$B$1:$AI$1,0)))</f>
        <v>0</v>
      </c>
      <c r="AE7" s="35">
        <f>'Total Fuel Prices'!AE184*(1-INDEX(Tax_share,MATCH('Total Fuel Prices'!$A$177,tax_fuel_labels,0),MATCH(AE$1,'Tax_Share of Price'!$B$1:$AI$1,0)))</f>
        <v>0</v>
      </c>
      <c r="AF7" s="35">
        <f>'Total Fuel Prices'!AF184*(1-INDEX(Tax_share,MATCH('Total Fuel Prices'!$A$177,tax_fuel_labels,0),MATCH(AF$1,'Tax_Share of Price'!$B$1:$AI$1,0)))</f>
        <v>0</v>
      </c>
      <c r="AG7" s="35">
        <f>'Total Fuel Prices'!AG184*(1-INDEX(Tax_share,MATCH('Total Fuel Prices'!$A$177,tax_fuel_labels,0),MATCH(AG$1,'Tax_Share of Price'!$B$1:$AI$1,0)))</f>
        <v>0</v>
      </c>
      <c r="AH7" s="35">
        <f>'Total Fuel Prices'!AH184*(1-INDEX(Tax_share,MATCH('Total Fuel Prices'!$A$177,tax_fuel_labels,0),MATCH(AH$1,'Tax_Share of Price'!$B$1:$AI$1,0)))</f>
        <v>0</v>
      </c>
      <c r="AI7" s="35">
        <f>'Total Fuel Prices'!AI184*(1-INDEX(Tax_share,MATCH('Total Fuel Prices'!$A$177,tax_fuel_labels,0),MATCH(AI$1,'Tax_Share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Prices'!B185*(1-INDEX(Tax_share,MATCH('Total Fuel Prices'!$A$177,tax_fuel_labels,0),MATCH(B$1,'Tax_Share of Price'!$B$1:$AI$1,0)))</f>
        <v>0</v>
      </c>
      <c r="C8" s="35">
        <f>'Total Fuel Prices'!C185*(1-INDEX(Tax_share,MATCH('Total Fuel Prices'!$A$177,tax_fuel_labels,0),MATCH(C$1,'Tax_Share of Price'!$B$1:$AI$1,0)))</f>
        <v>0</v>
      </c>
      <c r="D8" s="35">
        <f>'Total Fuel Prices'!D185*(1-INDEX(Tax_share,MATCH('Total Fuel Prices'!$A$177,tax_fuel_labels,0),MATCH(D$1,'Tax_Share of Price'!$B$1:$AI$1,0)))</f>
        <v>0</v>
      </c>
      <c r="E8" s="35">
        <f>'Total Fuel Prices'!E185*(1-INDEX(Tax_share,MATCH('Total Fuel Prices'!$A$177,tax_fuel_labels,0),MATCH(E$1,'Tax_Share of Price'!$B$1:$AI$1,0)))</f>
        <v>0</v>
      </c>
      <c r="F8" s="35">
        <f>'Total Fuel Prices'!F185*(1-INDEX(Tax_share,MATCH('Total Fuel Prices'!$A$177,tax_fuel_labels,0),MATCH(F$1,'Tax_Share of Price'!$B$1:$AI$1,0)))</f>
        <v>0</v>
      </c>
      <c r="G8" s="35">
        <f>'Total Fuel Prices'!G185*(1-INDEX(Tax_share,MATCH('Total Fuel Prices'!$A$177,tax_fuel_labels,0),MATCH(G$1,'Tax_Share of Price'!$B$1:$AI$1,0)))</f>
        <v>0</v>
      </c>
      <c r="H8" s="35">
        <f>'Total Fuel Prices'!H185*(1-INDEX(Tax_share,MATCH('Total Fuel Prices'!$A$177,tax_fuel_labels,0),MATCH(H$1,'Tax_Share of Price'!$B$1:$AI$1,0)))</f>
        <v>0</v>
      </c>
      <c r="I8" s="35">
        <f>'Total Fuel Prices'!I185*(1-INDEX(Tax_share,MATCH('Total Fuel Prices'!$A$177,tax_fuel_labels,0),MATCH(I$1,'Tax_Share of Price'!$B$1:$AI$1,0)))</f>
        <v>0</v>
      </c>
      <c r="J8" s="35">
        <f>'Total Fuel Prices'!J185*(1-INDEX(Tax_share,MATCH('Total Fuel Prices'!$A$177,tax_fuel_labels,0),MATCH(J$1,'Tax_Share of Price'!$B$1:$AI$1,0)))</f>
        <v>0</v>
      </c>
      <c r="K8" s="35">
        <f>'Total Fuel Prices'!K185*(1-INDEX(Tax_share,MATCH('Total Fuel Prices'!$A$177,tax_fuel_labels,0),MATCH(K$1,'Tax_Share of Price'!$B$1:$AI$1,0)))</f>
        <v>0</v>
      </c>
      <c r="L8" s="35">
        <f>'Total Fuel Prices'!L185*(1-INDEX(Tax_share,MATCH('Total Fuel Prices'!$A$177,tax_fuel_labels,0),MATCH(L$1,'Tax_Share of Price'!$B$1:$AI$1,0)))</f>
        <v>0</v>
      </c>
      <c r="M8" s="35">
        <f>'Total Fuel Prices'!M185*(1-INDEX(Tax_share,MATCH('Total Fuel Prices'!$A$177,tax_fuel_labels,0),MATCH(M$1,'Tax_Share of Price'!$B$1:$AI$1,0)))</f>
        <v>0</v>
      </c>
      <c r="N8" s="35">
        <f>'Total Fuel Prices'!N185*(1-INDEX(Tax_share,MATCH('Total Fuel Prices'!$A$177,tax_fuel_labels,0),MATCH(N$1,'Tax_Share of Price'!$B$1:$AI$1,0)))</f>
        <v>0</v>
      </c>
      <c r="O8" s="35">
        <f>'Total Fuel Prices'!O185*(1-INDEX(Tax_share,MATCH('Total Fuel Prices'!$A$177,tax_fuel_labels,0),MATCH(O$1,'Tax_Share of Price'!$B$1:$AI$1,0)))</f>
        <v>0</v>
      </c>
      <c r="P8" s="35">
        <f>'Total Fuel Prices'!P185*(1-INDEX(Tax_share,MATCH('Total Fuel Prices'!$A$177,tax_fuel_labels,0),MATCH(P$1,'Tax_Share of Price'!$B$1:$AI$1,0)))</f>
        <v>0</v>
      </c>
      <c r="Q8" s="35">
        <f>'Total Fuel Prices'!Q185*(1-INDEX(Tax_share,MATCH('Total Fuel Prices'!$A$177,tax_fuel_labels,0),MATCH(Q$1,'Tax_Share of Price'!$B$1:$AI$1,0)))</f>
        <v>0</v>
      </c>
      <c r="R8" s="35">
        <f>'Total Fuel Prices'!R185*(1-INDEX(Tax_share,MATCH('Total Fuel Prices'!$A$177,tax_fuel_labels,0),MATCH(R$1,'Tax_Share of Price'!$B$1:$AI$1,0)))</f>
        <v>0</v>
      </c>
      <c r="S8" s="35">
        <f>'Total Fuel Prices'!S185*(1-INDEX(Tax_share,MATCH('Total Fuel Prices'!$A$177,tax_fuel_labels,0),MATCH(S$1,'Tax_Share of Price'!$B$1:$AI$1,0)))</f>
        <v>0</v>
      </c>
      <c r="T8" s="35">
        <f>'Total Fuel Prices'!T185*(1-INDEX(Tax_share,MATCH('Total Fuel Prices'!$A$177,tax_fuel_labels,0),MATCH(T$1,'Tax_Share of Price'!$B$1:$AI$1,0)))</f>
        <v>0</v>
      </c>
      <c r="U8" s="35">
        <f>'Total Fuel Prices'!U185*(1-INDEX(Tax_share,MATCH('Total Fuel Prices'!$A$177,tax_fuel_labels,0),MATCH(U$1,'Tax_Share of Price'!$B$1:$AI$1,0)))</f>
        <v>0</v>
      </c>
      <c r="V8" s="35">
        <f>'Total Fuel Prices'!V185*(1-INDEX(Tax_share,MATCH('Total Fuel Prices'!$A$177,tax_fuel_labels,0),MATCH(V$1,'Tax_Share of Price'!$B$1:$AI$1,0)))</f>
        <v>0</v>
      </c>
      <c r="W8" s="35">
        <f>'Total Fuel Prices'!W185*(1-INDEX(Tax_share,MATCH('Total Fuel Prices'!$A$177,tax_fuel_labels,0),MATCH(W$1,'Tax_Share of Price'!$B$1:$AI$1,0)))</f>
        <v>0</v>
      </c>
      <c r="X8" s="35">
        <f>'Total Fuel Prices'!X185*(1-INDEX(Tax_share,MATCH('Total Fuel Prices'!$A$177,tax_fuel_labels,0),MATCH(X$1,'Tax_Share of Price'!$B$1:$AI$1,0)))</f>
        <v>0</v>
      </c>
      <c r="Y8" s="35">
        <f>'Total Fuel Prices'!Y185*(1-INDEX(Tax_share,MATCH('Total Fuel Prices'!$A$177,tax_fuel_labels,0),MATCH(Y$1,'Tax_Share of Price'!$B$1:$AI$1,0)))</f>
        <v>0</v>
      </c>
      <c r="Z8" s="35">
        <f>'Total Fuel Prices'!Z185*(1-INDEX(Tax_share,MATCH('Total Fuel Prices'!$A$177,tax_fuel_labels,0),MATCH(Z$1,'Tax_Share of Price'!$B$1:$AI$1,0)))</f>
        <v>0</v>
      </c>
      <c r="AA8" s="35">
        <f>'Total Fuel Prices'!AA185*(1-INDEX(Tax_share,MATCH('Total Fuel Prices'!$A$177,tax_fuel_labels,0),MATCH(AA$1,'Tax_Share of Price'!$B$1:$AI$1,0)))</f>
        <v>0</v>
      </c>
      <c r="AB8" s="35">
        <f>'Total Fuel Prices'!AB185*(1-INDEX(Tax_share,MATCH('Total Fuel Prices'!$A$177,tax_fuel_labels,0),MATCH(AB$1,'Tax_Share of Price'!$B$1:$AI$1,0)))</f>
        <v>0</v>
      </c>
      <c r="AC8" s="35">
        <f>'Total Fuel Prices'!AC185*(1-INDEX(Tax_share,MATCH('Total Fuel Prices'!$A$177,tax_fuel_labels,0),MATCH(AC$1,'Tax_Share of Price'!$B$1:$AI$1,0)))</f>
        <v>0</v>
      </c>
      <c r="AD8" s="35">
        <f>'Total Fuel Prices'!AD185*(1-INDEX(Tax_share,MATCH('Total Fuel Prices'!$A$177,tax_fuel_labels,0),MATCH(AD$1,'Tax_Share of Price'!$B$1:$AI$1,0)))</f>
        <v>0</v>
      </c>
      <c r="AE8" s="35">
        <f>'Total Fuel Prices'!AE185*(1-INDEX(Tax_share,MATCH('Total Fuel Prices'!$A$177,tax_fuel_labels,0),MATCH(AE$1,'Tax_Share of Price'!$B$1:$AI$1,0)))</f>
        <v>0</v>
      </c>
      <c r="AF8" s="35">
        <f>'Total Fuel Prices'!AF185*(1-INDEX(Tax_share,MATCH('Total Fuel Prices'!$A$177,tax_fuel_labels,0),MATCH(AF$1,'Tax_Share of Price'!$B$1:$AI$1,0)))</f>
        <v>0</v>
      </c>
      <c r="AG8" s="35">
        <f>'Total Fuel Prices'!AG185*(1-INDEX(Tax_share,MATCH('Total Fuel Prices'!$A$177,tax_fuel_labels,0),MATCH(AG$1,'Tax_Share of Price'!$B$1:$AI$1,0)))</f>
        <v>0</v>
      </c>
      <c r="AH8" s="35">
        <f>'Total Fuel Prices'!AH185*(1-INDEX(Tax_share,MATCH('Total Fuel Prices'!$A$177,tax_fuel_labels,0),MATCH(AH$1,'Tax_Share of Price'!$B$1:$AI$1,0)))</f>
        <v>0</v>
      </c>
      <c r="AI8" s="35">
        <f>'Total Fuel Prices'!AI185*(1-INDEX(Tax_share,MATCH('Total Fuel Prices'!$A$177,tax_fuel_labels,0),MATCH(AI$1,'Tax_Share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Prices'!B186*(1-INDEX(Tax_share,MATCH('Total Fuel Prices'!$A$177,tax_fuel_labels,0),MATCH(B$1,'Tax_Share of Price'!$B$1:$AI$1,0)))</f>
        <v>1.41942E-5</v>
      </c>
      <c r="C9" s="35">
        <f>'Total Fuel Prices'!C186*(1-INDEX(Tax_share,MATCH('Total Fuel Prices'!$A$177,tax_fuel_labels,0),MATCH(C$1,'Tax_Share of Price'!$B$1:$AI$1,0)))</f>
        <v>1.41942E-5</v>
      </c>
      <c r="D9" s="35">
        <f>'Total Fuel Prices'!D186*(1-INDEX(Tax_share,MATCH('Total Fuel Prices'!$A$177,tax_fuel_labels,0),MATCH(D$1,'Tax_Share of Price'!$B$1:$AI$1,0)))</f>
        <v>2.540840220994475E-5</v>
      </c>
      <c r="E9" s="35">
        <f>'Total Fuel Prices'!E186*(1-INDEX(Tax_share,MATCH('Total Fuel Prices'!$A$177,tax_fuel_labels,0),MATCH(E$1,'Tax_Share of Price'!$B$1:$AI$1,0)))</f>
        <v>1.41942E-5</v>
      </c>
      <c r="F9" s="35">
        <f>'Total Fuel Prices'!F186*(1-INDEX(Tax_share,MATCH('Total Fuel Prices'!$A$177,tax_fuel_labels,0),MATCH(F$1,'Tax_Share of Price'!$B$1:$AI$1,0)))</f>
        <v>2.0663932044198895E-5</v>
      </c>
      <c r="G9" s="35">
        <f>'Total Fuel Prices'!G186*(1-INDEX(Tax_share,MATCH('Total Fuel Prices'!$A$177,tax_fuel_labels,0),MATCH(G$1,'Tax_Share of Price'!$B$1:$AI$1,0)))</f>
        <v>2.7368927071823202E-5</v>
      </c>
      <c r="H9" s="35">
        <f>'Total Fuel Prices'!H186*(1-INDEX(Tax_share,MATCH('Total Fuel Prices'!$A$177,tax_fuel_labels,0),MATCH(H$1,'Tax_Share of Price'!$B$1:$AI$1,0)))</f>
        <v>3.3564185635359121E-5</v>
      </c>
      <c r="I9" s="35">
        <f>'Total Fuel Prices'!I186*(1-INDEX(Tax_share,MATCH('Total Fuel Prices'!$A$177,tax_fuel_labels,0),MATCH(I$1,'Tax_Share of Price'!$B$1:$AI$1,0)))</f>
        <v>4.0465233149171267E-5</v>
      </c>
      <c r="J9" s="35">
        <f>'Total Fuel Prices'!J186*(1-INDEX(Tax_share,MATCH('Total Fuel Prices'!$A$177,tax_fuel_labels,0),MATCH(J$1,'Tax_Share of Price'!$B$1:$AI$1,0)))</f>
        <v>4.7131017679558006E-5</v>
      </c>
      <c r="K9" s="35">
        <f>'Total Fuel Prices'!K186*(1-INDEX(Tax_share,MATCH('Total Fuel Prices'!$A$177,tax_fuel_labels,0),MATCH(K$1,'Tax_Share of Price'!$B$1:$AI$1,0)))</f>
        <v>4.7013386187845305E-5</v>
      </c>
      <c r="L9" s="35">
        <f>'Total Fuel Prices'!L186*(1-INDEX(Tax_share,MATCH('Total Fuel Prices'!$A$177,tax_fuel_labels,0),MATCH(L$1,'Tax_Share of Price'!$B$1:$AI$1,0)))</f>
        <v>4.8817069060773475E-5</v>
      </c>
      <c r="M9" s="35">
        <f>'Total Fuel Prices'!M186*(1-INDEX(Tax_share,MATCH('Total Fuel Prices'!$A$177,tax_fuel_labels,0),MATCH(M$1,'Tax_Share of Price'!$B$1:$AI$1,0)))</f>
        <v>4.8189701104972373E-5</v>
      </c>
      <c r="N9" s="35">
        <f>'Total Fuel Prices'!N186*(1-INDEX(Tax_share,MATCH('Total Fuel Prices'!$A$177,tax_fuel_labels,0),MATCH(N$1,'Tax_Share of Price'!$B$1:$AI$1,0)))</f>
        <v>4.9954173480662978E-5</v>
      </c>
      <c r="O9" s="35">
        <f>'Total Fuel Prices'!O186*(1-INDEX(Tax_share,MATCH('Total Fuel Prices'!$A$177,tax_fuel_labels,0),MATCH(O$1,'Tax_Share of Price'!$B$1:$AI$1,0)))</f>
        <v>5.0738383425414365E-5</v>
      </c>
      <c r="P9" s="35">
        <f>'Total Fuel Prices'!P186*(1-INDEX(Tax_share,MATCH('Total Fuel Prices'!$A$177,tax_fuel_labels,0),MATCH(P$1,'Tax_Share of Price'!$B$1:$AI$1,0)))</f>
        <v>5.2071540331491711E-5</v>
      </c>
      <c r="Q9" s="35">
        <f>'Total Fuel Prices'!Q186*(1-INDEX(Tax_share,MATCH('Total Fuel Prices'!$A$177,tax_fuel_labels,0),MATCH(Q$1,'Tax_Share of Price'!$B$1:$AI$1,0)))</f>
        <v>5.2385224309392262E-5</v>
      </c>
      <c r="R9" s="35">
        <f>'Total Fuel Prices'!R186*(1-INDEX(Tax_share,MATCH('Total Fuel Prices'!$A$177,tax_fuel_labels,0),MATCH(R$1,'Tax_Share of Price'!$B$1:$AI$1,0)))</f>
        <v>5.3326276243093915E-5</v>
      </c>
      <c r="S9" s="35">
        <f>'Total Fuel Prices'!S186*(1-INDEX(Tax_share,MATCH('Total Fuel Prices'!$A$177,tax_fuel_labels,0),MATCH(S$1,'Tax_Share of Price'!$B$1:$AI$1,0)))</f>
        <v>5.3600749723756901E-5</v>
      </c>
      <c r="T9" s="35">
        <f>'Total Fuel Prices'!T186*(1-INDEX(Tax_share,MATCH('Total Fuel Prices'!$A$177,tax_fuel_labels,0),MATCH(T$1,'Tax_Share of Price'!$B$1:$AI$1,0)))</f>
        <v>5.4541801657458554E-5</v>
      </c>
      <c r="U9" s="35">
        <f>'Total Fuel Prices'!U186*(1-INDEX(Tax_share,MATCH('Total Fuel Prices'!$A$177,tax_fuel_labels,0),MATCH(U$1,'Tax_Share of Price'!$B$1:$AI$1,0)))</f>
        <v>5.5443643093922648E-5</v>
      </c>
      <c r="V9" s="35">
        <f>'Total Fuel Prices'!V186*(1-INDEX(Tax_share,MATCH('Total Fuel Prices'!$A$177,tax_fuel_labels,0),MATCH(V$1,'Tax_Share of Price'!$B$1:$AI$1,0)))</f>
        <v>5.6227853038674029E-5</v>
      </c>
      <c r="W9" s="35">
        <f>'Total Fuel Prices'!W186*(1-INDEX(Tax_share,MATCH('Total Fuel Prices'!$A$177,tax_fuel_labels,0),MATCH(W$1,'Tax_Share of Price'!$B$1:$AI$1,0)))</f>
        <v>5.6972852486187838E-5</v>
      </c>
      <c r="X9" s="35">
        <f>'Total Fuel Prices'!X186*(1-INDEX(Tax_share,MATCH('Total Fuel Prices'!$A$177,tax_fuel_labels,0),MATCH(X$1,'Tax_Share of Price'!$B$1:$AI$1,0)))</f>
        <v>5.8149167403314913E-5</v>
      </c>
      <c r="Y9" s="35">
        <f>'Total Fuel Prices'!Y186*(1-INDEX(Tax_share,MATCH('Total Fuel Prices'!$A$177,tax_fuel_labels,0),MATCH(Y$1,'Tax_Share of Price'!$B$1:$AI$1,0)))</f>
        <v>5.952153480662983E-5</v>
      </c>
      <c r="Z9" s="35">
        <f>'Total Fuel Prices'!Z186*(1-INDEX(Tax_share,MATCH('Total Fuel Prices'!$A$177,tax_fuel_labels,0),MATCH(Z$1,'Tax_Share of Price'!$B$1:$AI$1,0)))</f>
        <v>6.065863922651934E-5</v>
      </c>
      <c r="AA9" s="35">
        <f>'Total Fuel Prices'!AA186*(1-INDEX(Tax_share,MATCH('Total Fuel Prices'!$A$177,tax_fuel_labels,0),MATCH(AA$1,'Tax_Share of Price'!$B$1:$AI$1,0)))</f>
        <v>6.1560480662983428E-5</v>
      </c>
      <c r="AB9" s="35">
        <f>'Total Fuel Prices'!AB186*(1-INDEX(Tax_share,MATCH('Total Fuel Prices'!$A$177,tax_fuel_labels,0),MATCH(AB$1,'Tax_Share of Price'!$B$1:$AI$1,0)))</f>
        <v>6.238390110497238E-5</v>
      </c>
      <c r="AC9" s="35">
        <f>'Total Fuel Prices'!AC186*(1-INDEX(Tax_share,MATCH('Total Fuel Prices'!$A$177,tax_fuel_labels,0),MATCH(AC$1,'Tax_Share of Price'!$B$1:$AI$1,0)))</f>
        <v>6.3011269060773482E-5</v>
      </c>
      <c r="AD9" s="35">
        <f>'Total Fuel Prices'!AD186*(1-INDEX(Tax_share,MATCH('Total Fuel Prices'!$A$177,tax_fuel_labels,0),MATCH(AD$1,'Tax_Share of Price'!$B$1:$AI$1,0)))</f>
        <v>6.3324953038674026E-5</v>
      </c>
      <c r="AE9" s="35">
        <f>'Total Fuel Prices'!AE186*(1-INDEX(Tax_share,MATCH('Total Fuel Prices'!$A$177,tax_fuel_labels,0),MATCH(AE$1,'Tax_Share of Price'!$B$1:$AI$1,0)))</f>
        <v>6.4618899447513808E-5</v>
      </c>
      <c r="AF9" s="35">
        <f>'Total Fuel Prices'!AF186*(1-INDEX(Tax_share,MATCH('Total Fuel Prices'!$A$177,tax_fuel_labels,0),MATCH(AF$1,'Tax_Share of Price'!$B$1:$AI$1,0)))</f>
        <v>6.4814951933701658E-5</v>
      </c>
      <c r="AG9" s="35">
        <f>'Total Fuel Prices'!AG186*(1-INDEX(Tax_share,MATCH('Total Fuel Prices'!$A$177,tax_fuel_labels,0),MATCH(AG$1,'Tax_Share of Price'!$B$1:$AI$1,0)))</f>
        <v>6.544231988950276E-5</v>
      </c>
      <c r="AH9" s="35">
        <f>'Total Fuel Prices'!AH186*(1-INDEX(Tax_share,MATCH('Total Fuel Prices'!$A$177,tax_fuel_labels,0),MATCH(AH$1,'Tax_Share of Price'!$B$1:$AI$1,0)))</f>
        <v>6.6265740331491712E-5</v>
      </c>
      <c r="AI9" s="35">
        <f>'Total Fuel Prices'!AI186*(1-INDEX(Tax_share,MATCH('Total Fuel Prices'!$A$177,tax_fuel_labels,0),MATCH(AI$1,'Tax_Share of Price'!$B$1:$AI$1,0)))</f>
        <v>6.7481265745856351E-5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topLeftCell="W1" zoomScale="106" zoomScaleNormal="106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" style="11" customWidth="1"/>
    <col min="3" max="3" width="12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B6</f>
        <v>1.298552790778595E-5</v>
      </c>
      <c r="C2" s="35">
        <f t="shared" ref="C2:AI2" si="0">C6</f>
        <v>1.298552790778595E-5</v>
      </c>
      <c r="D2" s="35">
        <f t="shared" si="0"/>
        <v>1.4221175027038937E-5</v>
      </c>
      <c r="E2" s="35">
        <f t="shared" si="0"/>
        <v>1.298552790778595E-5</v>
      </c>
      <c r="F2" s="35">
        <f t="shared" si="0"/>
        <v>1.3614584623042014E-5</v>
      </c>
      <c r="G2" s="35">
        <f t="shared" si="0"/>
        <v>1.449077076214868E-5</v>
      </c>
      <c r="H2" s="35">
        <f t="shared" si="0"/>
        <v>1.5029962232368167E-5</v>
      </c>
      <c r="I2" s="35">
        <f t="shared" si="0"/>
        <v>1.5636552636365087E-5</v>
      </c>
      <c r="J2" s="35">
        <f t="shared" si="0"/>
        <v>1.6535205086730896E-5</v>
      </c>
      <c r="K2" s="35">
        <f t="shared" si="0"/>
        <v>1.7400158070207991E-5</v>
      </c>
      <c r="L2" s="35">
        <f t="shared" si="0"/>
        <v>1.7827017984131746E-5</v>
      </c>
      <c r="M2" s="35">
        <f t="shared" si="0"/>
        <v>1.8074147407982346E-5</v>
      </c>
      <c r="N2" s="35">
        <f t="shared" si="0"/>
        <v>1.8186478964278075E-5</v>
      </c>
      <c r="O2" s="35">
        <f t="shared" si="0"/>
        <v>1.8096613719241491E-5</v>
      </c>
      <c r="P2" s="35">
        <f t="shared" si="0"/>
        <v>1.8119080030500636E-5</v>
      </c>
      <c r="Q2" s="35">
        <f t="shared" si="0"/>
        <v>1.8220178431166789E-5</v>
      </c>
      <c r="R2" s="35">
        <f t="shared" si="0"/>
        <v>1.855717310005397E-5</v>
      </c>
      <c r="S2" s="35">
        <f t="shared" si="0"/>
        <v>1.884923514642286E-5</v>
      </c>
      <c r="T2" s="35">
        <f t="shared" si="0"/>
        <v>1.9141297192791744E-5</v>
      </c>
      <c r="U2" s="35">
        <f t="shared" si="0"/>
        <v>1.9489525017308497E-5</v>
      </c>
      <c r="V2" s="35">
        <f t="shared" si="0"/>
        <v>1.9860219153084392E-5</v>
      </c>
      <c r="W2" s="35">
        <f t="shared" si="0"/>
        <v>2.0197213821971573E-5</v>
      </c>
      <c r="X2" s="35">
        <f t="shared" si="0"/>
        <v>2.0511742179599605E-5</v>
      </c>
      <c r="Y2" s="35">
        <f t="shared" si="0"/>
        <v>2.078133791470935E-5</v>
      </c>
      <c r="Z2" s="35">
        <f t="shared" si="0"/>
        <v>2.1039700494189516E-5</v>
      </c>
      <c r="AA2" s="35">
        <f t="shared" si="0"/>
        <v>2.1455327252483708E-5</v>
      </c>
      <c r="AB2" s="35">
        <f t="shared" si="0"/>
        <v>2.1758622454482167E-5</v>
      </c>
      <c r="AC2" s="35">
        <f t="shared" si="0"/>
        <v>2.2061917656480627E-5</v>
      </c>
      <c r="AD2" s="35">
        <f t="shared" si="0"/>
        <v>2.2376446014108662E-5</v>
      </c>
      <c r="AE2" s="35">
        <f t="shared" si="0"/>
        <v>2.2668508060477549E-5</v>
      </c>
      <c r="AF2" s="35">
        <f t="shared" si="0"/>
        <v>2.3072901663142159E-5</v>
      </c>
      <c r="AG2" s="35">
        <f t="shared" si="0"/>
        <v>2.3477295265806775E-5</v>
      </c>
      <c r="AH2" s="35">
        <f t="shared" si="0"/>
        <v>2.3780590467805238E-5</v>
      </c>
      <c r="AI2" s="35">
        <f t="shared" si="0"/>
        <v>2.4061419358544556E-5</v>
      </c>
    </row>
    <row r="3" spans="1:35" x14ac:dyDescent="0.45">
      <c r="A3" s="12" t="s">
        <v>271</v>
      </c>
      <c r="B3" s="35">
        <f>'Total Fuel Prices'!B190*(1-INDEX(Tax_share,MATCH('Total Fuel Prices'!$A$187,tax_fuel_labels,0),MATCH(B$1,'Tax_Share of Price'!$B$1:$AI$1,0)))</f>
        <v>0</v>
      </c>
      <c r="C3" s="35">
        <f>'Total Fuel Prices'!C190*(1-INDEX(Tax_share,MATCH('Total Fuel Prices'!$A$187,tax_fuel_labels,0),MATCH(C$1,'Tax_Share of Price'!$B$1:$AI$1,0)))</f>
        <v>0</v>
      </c>
      <c r="D3" s="35">
        <f>'Total Fuel Prices'!D190*(1-INDEX(Tax_share,MATCH('Total Fuel Prices'!$A$187,tax_fuel_labels,0),MATCH(D$1,'Tax_Share of Price'!$B$1:$AI$1,0)))</f>
        <v>0</v>
      </c>
      <c r="E3" s="35">
        <f>'Total Fuel Prices'!E190*(1-INDEX(Tax_share,MATCH('Total Fuel Prices'!$A$187,tax_fuel_labels,0),MATCH(E$1,'Tax_Share of Price'!$B$1:$AI$1,0)))</f>
        <v>0</v>
      </c>
      <c r="F3" s="35">
        <f>'Total Fuel Prices'!F190*(1-INDEX(Tax_share,MATCH('Total Fuel Prices'!$A$187,tax_fuel_labels,0),MATCH(F$1,'Tax_Share of Price'!$B$1:$AI$1,0)))</f>
        <v>0</v>
      </c>
      <c r="G3" s="35">
        <f>'Total Fuel Prices'!G190*(1-INDEX(Tax_share,MATCH('Total Fuel Prices'!$A$187,tax_fuel_labels,0),MATCH(G$1,'Tax_Share of Price'!$B$1:$AI$1,0)))</f>
        <v>0</v>
      </c>
      <c r="H3" s="35">
        <f>'Total Fuel Prices'!H190*(1-INDEX(Tax_share,MATCH('Total Fuel Prices'!$A$187,tax_fuel_labels,0),MATCH(H$1,'Tax_Share of Price'!$B$1:$AI$1,0)))</f>
        <v>0</v>
      </c>
      <c r="I3" s="35">
        <f>'Total Fuel Prices'!I190*(1-INDEX(Tax_share,MATCH('Total Fuel Prices'!$A$187,tax_fuel_labels,0),MATCH(I$1,'Tax_Share of Price'!$B$1:$AI$1,0)))</f>
        <v>0</v>
      </c>
      <c r="J3" s="35">
        <f>'Total Fuel Prices'!J190*(1-INDEX(Tax_share,MATCH('Total Fuel Prices'!$A$187,tax_fuel_labels,0),MATCH(J$1,'Tax_Share of Price'!$B$1:$AI$1,0)))</f>
        <v>0</v>
      </c>
      <c r="K3" s="35">
        <f>'Total Fuel Prices'!K190*(1-INDEX(Tax_share,MATCH('Total Fuel Prices'!$A$187,tax_fuel_labels,0),MATCH(K$1,'Tax_Share of Price'!$B$1:$AI$1,0)))</f>
        <v>0</v>
      </c>
      <c r="L3" s="35">
        <f>'Total Fuel Prices'!L190*(1-INDEX(Tax_share,MATCH('Total Fuel Prices'!$A$187,tax_fuel_labels,0),MATCH(L$1,'Tax_Share of Price'!$B$1:$AI$1,0)))</f>
        <v>0</v>
      </c>
      <c r="M3" s="35">
        <f>'Total Fuel Prices'!M190*(1-INDEX(Tax_share,MATCH('Total Fuel Prices'!$A$187,tax_fuel_labels,0),MATCH(M$1,'Tax_Share of Price'!$B$1:$AI$1,0)))</f>
        <v>0</v>
      </c>
      <c r="N3" s="35">
        <f>'Total Fuel Prices'!N190*(1-INDEX(Tax_share,MATCH('Total Fuel Prices'!$A$187,tax_fuel_labels,0),MATCH(N$1,'Tax_Share of Price'!$B$1:$AI$1,0)))</f>
        <v>0</v>
      </c>
      <c r="O3" s="35">
        <f>'Total Fuel Prices'!O190*(1-INDEX(Tax_share,MATCH('Total Fuel Prices'!$A$187,tax_fuel_labels,0),MATCH(O$1,'Tax_Share of Price'!$B$1:$AI$1,0)))</f>
        <v>0</v>
      </c>
      <c r="P3" s="35">
        <f>'Total Fuel Prices'!P190*(1-INDEX(Tax_share,MATCH('Total Fuel Prices'!$A$187,tax_fuel_labels,0),MATCH(P$1,'Tax_Share of Price'!$B$1:$AI$1,0)))</f>
        <v>0</v>
      </c>
      <c r="Q3" s="35">
        <f>'Total Fuel Prices'!Q190*(1-INDEX(Tax_share,MATCH('Total Fuel Prices'!$A$187,tax_fuel_labels,0),MATCH(Q$1,'Tax_Share of Price'!$B$1:$AI$1,0)))</f>
        <v>0</v>
      </c>
      <c r="R3" s="35">
        <f>'Total Fuel Prices'!R190*(1-INDEX(Tax_share,MATCH('Total Fuel Prices'!$A$187,tax_fuel_labels,0),MATCH(R$1,'Tax_Share of Price'!$B$1:$AI$1,0)))</f>
        <v>0</v>
      </c>
      <c r="S3" s="35">
        <f>'Total Fuel Prices'!S190*(1-INDEX(Tax_share,MATCH('Total Fuel Prices'!$A$187,tax_fuel_labels,0),MATCH(S$1,'Tax_Share of Price'!$B$1:$AI$1,0)))</f>
        <v>0</v>
      </c>
      <c r="T3" s="35">
        <f>'Total Fuel Prices'!T190*(1-INDEX(Tax_share,MATCH('Total Fuel Prices'!$A$187,tax_fuel_labels,0),MATCH(T$1,'Tax_Share of Price'!$B$1:$AI$1,0)))</f>
        <v>0</v>
      </c>
      <c r="U3" s="35">
        <f>'Total Fuel Prices'!U190*(1-INDEX(Tax_share,MATCH('Total Fuel Prices'!$A$187,tax_fuel_labels,0),MATCH(U$1,'Tax_Share of Price'!$B$1:$AI$1,0)))</f>
        <v>0</v>
      </c>
      <c r="V3" s="35">
        <f>'Total Fuel Prices'!V190*(1-INDEX(Tax_share,MATCH('Total Fuel Prices'!$A$187,tax_fuel_labels,0),MATCH(V$1,'Tax_Share of Price'!$B$1:$AI$1,0)))</f>
        <v>0</v>
      </c>
      <c r="W3" s="35">
        <f>'Total Fuel Prices'!W190*(1-INDEX(Tax_share,MATCH('Total Fuel Prices'!$A$187,tax_fuel_labels,0),MATCH(W$1,'Tax_Share of Price'!$B$1:$AI$1,0)))</f>
        <v>0</v>
      </c>
      <c r="X3" s="35">
        <f>'Total Fuel Prices'!X190*(1-INDEX(Tax_share,MATCH('Total Fuel Prices'!$A$187,tax_fuel_labels,0),MATCH(X$1,'Tax_Share of Price'!$B$1:$AI$1,0)))</f>
        <v>0</v>
      </c>
      <c r="Y3" s="35">
        <f>'Total Fuel Prices'!Y190*(1-INDEX(Tax_share,MATCH('Total Fuel Prices'!$A$187,tax_fuel_labels,0),MATCH(Y$1,'Tax_Share of Price'!$B$1:$AI$1,0)))</f>
        <v>0</v>
      </c>
      <c r="Z3" s="35">
        <f>'Total Fuel Prices'!Z190*(1-INDEX(Tax_share,MATCH('Total Fuel Prices'!$A$187,tax_fuel_labels,0),MATCH(Z$1,'Tax_Share of Price'!$B$1:$AI$1,0)))</f>
        <v>0</v>
      </c>
      <c r="AA3" s="35">
        <f>'Total Fuel Prices'!AA190*(1-INDEX(Tax_share,MATCH('Total Fuel Prices'!$A$187,tax_fuel_labels,0),MATCH(AA$1,'Tax_Share of Price'!$B$1:$AI$1,0)))</f>
        <v>0</v>
      </c>
      <c r="AB3" s="35">
        <f>'Total Fuel Prices'!AB190*(1-INDEX(Tax_share,MATCH('Total Fuel Prices'!$A$187,tax_fuel_labels,0),MATCH(AB$1,'Tax_Share of Price'!$B$1:$AI$1,0)))</f>
        <v>0</v>
      </c>
      <c r="AC3" s="35">
        <f>'Total Fuel Prices'!AC190*(1-INDEX(Tax_share,MATCH('Total Fuel Prices'!$A$187,tax_fuel_labels,0),MATCH(AC$1,'Tax_Share of Price'!$B$1:$AI$1,0)))</f>
        <v>0</v>
      </c>
      <c r="AD3" s="35">
        <f>'Total Fuel Prices'!AD190*(1-INDEX(Tax_share,MATCH('Total Fuel Prices'!$A$187,tax_fuel_labels,0),MATCH(AD$1,'Tax_Share of Price'!$B$1:$AI$1,0)))</f>
        <v>0</v>
      </c>
      <c r="AE3" s="35">
        <f>'Total Fuel Prices'!AE190*(1-INDEX(Tax_share,MATCH('Total Fuel Prices'!$A$187,tax_fuel_labels,0),MATCH(AE$1,'Tax_Share of Price'!$B$1:$AI$1,0)))</f>
        <v>0</v>
      </c>
      <c r="AF3" s="35">
        <f>'Total Fuel Prices'!AF190*(1-INDEX(Tax_share,MATCH('Total Fuel Prices'!$A$187,tax_fuel_labels,0),MATCH(AF$1,'Tax_Share of Price'!$B$1:$AI$1,0)))</f>
        <v>0</v>
      </c>
      <c r="AG3" s="35">
        <f>'Total Fuel Prices'!AG190*(1-INDEX(Tax_share,MATCH('Total Fuel Prices'!$A$187,tax_fuel_labels,0),MATCH(AG$1,'Tax_Share of Price'!$B$1:$AI$1,0)))</f>
        <v>0</v>
      </c>
      <c r="AH3" s="35">
        <f>'Total Fuel Prices'!AH190*(1-INDEX(Tax_share,MATCH('Total Fuel Prices'!$A$187,tax_fuel_labels,0),MATCH(AH$1,'Tax_Share of Price'!$B$1:$AI$1,0)))</f>
        <v>0</v>
      </c>
      <c r="AI3" s="35">
        <f>'Total Fuel Prices'!AI190*(1-INDEX(Tax_share,MATCH('Total Fuel Prices'!$A$187,tax_fuel_labels,0),MATCH(AI$1,'Tax_Share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Prices'!B191*(1-INDEX(Tax_share,MATCH('Total Fuel Prices'!$A$187,tax_fuel_labels,0),MATCH(B$1,'Tax_Share of Price'!$B$1:$AI$1,0)))</f>
        <v>1.298552790778595E-5</v>
      </c>
      <c r="C4" s="35">
        <f>'Total Fuel Prices'!C191*(1-INDEX(Tax_share,MATCH('Total Fuel Prices'!$A$187,tax_fuel_labels,0),MATCH(C$1,'Tax_Share of Price'!$B$1:$AI$1,0)))</f>
        <v>1.298552790778595E-5</v>
      </c>
      <c r="D4" s="35">
        <f>'Total Fuel Prices'!D191*(1-INDEX(Tax_share,MATCH('Total Fuel Prices'!$A$187,tax_fuel_labels,0),MATCH(D$1,'Tax_Share of Price'!$B$1:$AI$1,0)))</f>
        <v>1.3151693430776577E-5</v>
      </c>
      <c r="E4" s="35">
        <f>'Total Fuel Prices'!E191*(1-INDEX(Tax_share,MATCH('Total Fuel Prices'!$A$187,tax_fuel_labels,0),MATCH(E$1,'Tax_Share of Price'!$B$1:$AI$1,0)))</f>
        <v>1.298552790778595E-5</v>
      </c>
      <c r="F4" s="35">
        <f>'Total Fuel Prices'!F191*(1-INDEX(Tax_share,MATCH('Total Fuel Prices'!$A$187,tax_fuel_labels,0),MATCH(F$1,'Tax_Share of Price'!$B$1:$AI$1,0)))</f>
        <v>1.3213236217069397E-5</v>
      </c>
      <c r="G4" s="35">
        <f>'Total Fuel Prices'!G191*(1-INDEX(Tax_share,MATCH('Total Fuel Prices'!$A$187,tax_fuel_labels,0),MATCH(G$1,'Tax_Share of Price'!$B$1:$AI$1,0)))</f>
        <v>1.3650189999748451E-5</v>
      </c>
      <c r="H4" s="35">
        <f>'Total Fuel Prices'!H191*(1-INDEX(Tax_share,MATCH('Total Fuel Prices'!$A$187,tax_fuel_labels,0),MATCH(H$1,'Tax_Share of Price'!$B$1:$AI$1,0)))</f>
        <v>1.4080989503798222E-5</v>
      </c>
      <c r="I4" s="35">
        <f>'Total Fuel Prices'!I191*(1-INDEX(Tax_share,MATCH('Total Fuel Prices'!$A$187,tax_fuel_labels,0),MATCH(I$1,'Tax_Share of Price'!$B$1:$AI$1,0)))</f>
        <v>1.4554868958252969E-5</v>
      </c>
      <c r="J4" s="35">
        <f>'Total Fuel Prices'!J191*(1-INDEX(Tax_share,MATCH('Total Fuel Prices'!$A$187,tax_fuel_labels,0),MATCH(J$1,'Tax_Share of Price'!$B$1:$AI$1,0)))</f>
        <v>1.5157988263922649E-5</v>
      </c>
      <c r="K4" s="35">
        <f>'Total Fuel Prices'!K191*(1-INDEX(Tax_share,MATCH('Total Fuel Prices'!$A$187,tax_fuel_labels,0),MATCH(K$1,'Tax_Share of Price'!$B$1:$AI$1,0)))</f>
        <v>1.5810341798626592E-5</v>
      </c>
      <c r="L4" s="35">
        <f>'Total Fuel Prices'!L191*(1-INDEX(Tax_share,MATCH('Total Fuel Prices'!$A$187,tax_fuel_labels,0),MATCH(L$1,'Tax_Share of Price'!$B$1:$AI$1,0)))</f>
        <v>1.6333455482115594E-5</v>
      </c>
      <c r="M4" s="35">
        <f>'Total Fuel Prices'!M191*(1-INDEX(Tax_share,MATCH('Total Fuel Prices'!$A$187,tax_fuel_labels,0),MATCH(M$1,'Tax_Share of Price'!$B$1:$AI$1,0)))</f>
        <v>1.6733483593018956E-5</v>
      </c>
      <c r="N4" s="35">
        <f>'Total Fuel Prices'!N191*(1-INDEX(Tax_share,MATCH('Total Fuel Prices'!$A$187,tax_fuel_labels,0),MATCH(N$1,'Tax_Share of Price'!$B$1:$AI$1,0)))</f>
        <v>1.7016580409965946E-5</v>
      </c>
      <c r="O4" s="35">
        <f>'Total Fuel Prices'!O191*(1-INDEX(Tax_share,MATCH('Total Fuel Prices'!$A$187,tax_fuel_labels,0),MATCH(O$1,'Tax_Share of Price'!$B$1:$AI$1,0)))</f>
        <v>1.7256597276507965E-5</v>
      </c>
      <c r="P4" s="35">
        <f>'Total Fuel Prices'!P191*(1-INDEX(Tax_share,MATCH('Total Fuel Prices'!$A$187,tax_fuel_labels,0),MATCH(P$1,'Tax_Share of Price'!$B$1:$AI$1,0)))</f>
        <v>1.7348911455947199E-5</v>
      </c>
      <c r="Q4" s="35">
        <f>'Total Fuel Prices'!Q191*(1-INDEX(Tax_share,MATCH('Total Fuel Prices'!$A$187,tax_fuel_labels,0),MATCH(Q$1,'Tax_Share of Price'!$B$1:$AI$1,0)))</f>
        <v>1.7447379914015721E-5</v>
      </c>
      <c r="R4" s="35">
        <f>'Total Fuel Prices'!R191*(1-INDEX(Tax_share,MATCH('Total Fuel Prices'!$A$187,tax_fuel_labels,0),MATCH(R$1,'Tax_Share of Price'!$B$1:$AI$1,0)))</f>
        <v>1.7644316830152757E-5</v>
      </c>
      <c r="S4" s="35">
        <f>'Total Fuel Prices'!S191*(1-INDEX(Tax_share,MATCH('Total Fuel Prices'!$A$187,tax_fuel_labels,0),MATCH(S$1,'Tax_Share of Price'!$B$1:$AI$1,0)))</f>
        <v>1.7847408024919076E-5</v>
      </c>
      <c r="T4" s="35">
        <f>'Total Fuel Prices'!T191*(1-INDEX(Tax_share,MATCH('Total Fuel Prices'!$A$187,tax_fuel_labels,0),MATCH(T$1,'Tax_Share of Price'!$B$1:$AI$1,0)))</f>
        <v>1.8075116334202527E-5</v>
      </c>
      <c r="U4" s="35">
        <f>'Total Fuel Prices'!U191*(1-INDEX(Tax_share,MATCH('Total Fuel Prices'!$A$187,tax_fuel_labels,0),MATCH(U$1,'Tax_Share of Price'!$B$1:$AI$1,0)))</f>
        <v>1.8327441758003109E-5</v>
      </c>
      <c r="V4" s="35">
        <f>'Total Fuel Prices'!V191*(1-INDEX(Tax_share,MATCH('Total Fuel Prices'!$A$187,tax_fuel_labels,0),MATCH(V$1,'Tax_Share of Price'!$B$1:$AI$1,0)))</f>
        <v>1.860438429632082E-5</v>
      </c>
      <c r="W4" s="35">
        <f>'Total Fuel Prices'!W191*(1-INDEX(Tax_share,MATCH('Total Fuel Prices'!$A$187,tax_fuel_labels,0),MATCH(W$1,'Tax_Share of Price'!$B$1:$AI$1,0)))</f>
        <v>1.888748111326781E-5</v>
      </c>
      <c r="X4" s="35">
        <f>'Total Fuel Prices'!X191*(1-INDEX(Tax_share,MATCH('Total Fuel Prices'!$A$187,tax_fuel_labels,0),MATCH(X$1,'Tax_Share of Price'!$B$1:$AI$1,0)))</f>
        <v>1.9158269372956234E-5</v>
      </c>
      <c r="Y4" s="35">
        <f>'Total Fuel Prices'!Y191*(1-INDEX(Tax_share,MATCH('Total Fuel Prices'!$A$187,tax_fuel_labels,0),MATCH(Y$1,'Tax_Share of Price'!$B$1:$AI$1,0)))</f>
        <v>1.9410594796756816E-5</v>
      </c>
      <c r="Z4" s="35">
        <f>'Total Fuel Prices'!Z191*(1-INDEX(Tax_share,MATCH('Total Fuel Prices'!$A$187,tax_fuel_labels,0),MATCH(Z$1,'Tax_Share of Price'!$B$1:$AI$1,0)))</f>
        <v>1.9650611663298831E-5</v>
      </c>
      <c r="AA4" s="35">
        <f>'Total Fuel Prices'!AA191*(1-INDEX(Tax_share,MATCH('Total Fuel Prices'!$A$187,tax_fuel_labels,0),MATCH(AA$1,'Tax_Share of Price'!$B$1:$AI$1,0)))</f>
        <v>1.9946017037504388E-5</v>
      </c>
      <c r="AB4" s="35">
        <f>'Total Fuel Prices'!AB191*(1-INDEX(Tax_share,MATCH('Total Fuel Prices'!$A$187,tax_fuel_labels,0),MATCH(AB$1,'Tax_Share of Price'!$B$1:$AI$1,0)))</f>
        <v>2.0216805297192819E-5</v>
      </c>
      <c r="AC4" s="35">
        <f>'Total Fuel Prices'!AC191*(1-INDEX(Tax_share,MATCH('Total Fuel Prices'!$A$187,tax_fuel_labels,0),MATCH(AC$1,'Tax_Share of Price'!$B$1:$AI$1,0)))</f>
        <v>2.048143927825196E-5</v>
      </c>
      <c r="AD4" s="35">
        <f>'Total Fuel Prices'!AD191*(1-INDEX(Tax_share,MATCH('Total Fuel Prices'!$A$187,tax_fuel_labels,0),MATCH(AD$1,'Tax_Share of Price'!$B$1:$AI$1,0)))</f>
        <v>2.0746073259311108E-5</v>
      </c>
      <c r="AE4" s="35">
        <f>'Total Fuel Prices'!AE191*(1-INDEX(Tax_share,MATCH('Total Fuel Prices'!$A$187,tax_fuel_labels,0),MATCH(AE$1,'Tax_Share of Price'!$B$1:$AI$1,0)))</f>
        <v>2.0998398683111686E-5</v>
      </c>
      <c r="AF4" s="35">
        <f>'Total Fuel Prices'!AF191*(1-INDEX(Tax_share,MATCH('Total Fuel Prices'!$A$187,tax_fuel_labels,0),MATCH(AF$1,'Tax_Share of Price'!$B$1:$AI$1,0)))</f>
        <v>2.1293804057317246E-5</v>
      </c>
      <c r="AG4" s="35">
        <f>'Total Fuel Prices'!AG191*(1-INDEX(Tax_share,MATCH('Total Fuel Prices'!$A$187,tax_fuel_labels,0),MATCH(AG$1,'Tax_Share of Price'!$B$1:$AI$1,0)))</f>
        <v>2.1601517988781366E-5</v>
      </c>
      <c r="AH4" s="35">
        <f>'Total Fuel Prices'!AH191*(1-INDEX(Tax_share,MATCH('Total Fuel Prices'!$A$187,tax_fuel_labels,0),MATCH(AH$1,'Tax_Share of Price'!$B$1:$AI$1,0)))</f>
        <v>2.188461480572836E-5</v>
      </c>
      <c r="AI4" s="35">
        <f>'Total Fuel Prices'!AI191*(1-INDEX(Tax_share,MATCH('Total Fuel Prices'!$A$187,tax_fuel_labels,0),MATCH(AI$1,'Tax_Share of Price'!$B$1:$AI$1,0)))</f>
        <v>2.2155403065416784E-5</v>
      </c>
    </row>
    <row r="5" spans="1:35" x14ac:dyDescent="0.45">
      <c r="A5" s="12" t="s">
        <v>273</v>
      </c>
      <c r="B5" s="35">
        <f>'Total Fuel Prices'!B192*(1-INDEX(Tax_share,MATCH('Total Fuel Prices'!$A$187,tax_fuel_labels,0),MATCH(B$1,'Tax_Share of Price'!$B$1:$AI$1,0)))</f>
        <v>1.298552790778595E-5</v>
      </c>
      <c r="C5" s="35">
        <f>'Total Fuel Prices'!C192*(1-INDEX(Tax_share,MATCH('Total Fuel Prices'!$A$187,tax_fuel_labels,0),MATCH(C$1,'Tax_Share of Price'!$B$1:$AI$1,0)))</f>
        <v>1.298552790778595E-5</v>
      </c>
      <c r="D5" s="35">
        <f>'Total Fuel Prices'!D192*(1-INDEX(Tax_share,MATCH('Total Fuel Prices'!$A$187,tax_fuel_labels,0),MATCH(D$1,'Tax_Share of Price'!$B$1:$AI$1,0)))</f>
        <v>1.3829666113213107E-5</v>
      </c>
      <c r="E5" s="35">
        <f>'Total Fuel Prices'!E192*(1-INDEX(Tax_share,MATCH('Total Fuel Prices'!$A$187,tax_fuel_labels,0),MATCH(E$1,'Tax_Share of Price'!$B$1:$AI$1,0)))</f>
        <v>1.298552790778595E-5</v>
      </c>
      <c r="F5" s="35">
        <f>'Total Fuel Prices'!F192*(1-INDEX(Tax_share,MATCH('Total Fuel Prices'!$A$187,tax_fuel_labels,0),MATCH(F$1,'Tax_Share of Price'!$B$1:$AI$1,0)))</f>
        <v>1.3332650160484964E-5</v>
      </c>
      <c r="G5" s="35">
        <f>'Total Fuel Prices'!G192*(1-INDEX(Tax_share,MATCH('Total Fuel Prices'!$A$187,tax_fuel_labels,0),MATCH(G$1,'Tax_Share of Price'!$B$1:$AI$1,0)))</f>
        <v>1.3916446676387859E-5</v>
      </c>
      <c r="H5" s="35">
        <f>'Total Fuel Prices'!H192*(1-INDEX(Tax_share,MATCH('Total Fuel Prices'!$A$187,tax_fuel_labels,0),MATCH(H$1,'Tax_Share of Price'!$B$1:$AI$1,0)))</f>
        <v>1.4318792923834445E-5</v>
      </c>
      <c r="I5" s="35">
        <f>'Total Fuel Prices'!I192*(1-INDEX(Tax_share,MATCH('Total Fuel Prices'!$A$187,tax_fuel_labels,0),MATCH(I$1,'Tax_Share of Price'!$B$1:$AI$1,0)))</f>
        <v>1.4760584881815014E-5</v>
      </c>
      <c r="J5" s="35">
        <f>'Total Fuel Prices'!J192*(1-INDEX(Tax_share,MATCH('Total Fuel Prices'!$A$187,tax_fuel_labels,0),MATCH(J$1,'Tax_Share of Price'!$B$1:$AI$1,0)))</f>
        <v>1.5375937966145089E-5</v>
      </c>
      <c r="K5" s="35">
        <f>'Total Fuel Prices'!K192*(1-INDEX(Tax_share,MATCH('Total Fuel Prices'!$A$187,tax_fuel_labels,0),MATCH(K$1,'Tax_Share of Price'!$B$1:$AI$1,0)))</f>
        <v>1.5975512766261572E-5</v>
      </c>
      <c r="L5" s="35">
        <f>'Total Fuel Prices'!L192*(1-INDEX(Tax_share,MATCH('Total Fuel Prices'!$A$187,tax_fuel_labels,0),MATCH(L$1,'Tax_Share of Price'!$B$1:$AI$1,0)))</f>
        <v>1.6306856734747001E-5</v>
      </c>
      <c r="M5" s="35">
        <f>'Total Fuel Prices'!M192*(1-INDEX(Tax_share,MATCH('Total Fuel Prices'!$A$187,tax_fuel_labels,0),MATCH(M$1,'Tax_Share of Price'!$B$1:$AI$1,0)))</f>
        <v>1.6504085287416892E-5</v>
      </c>
      <c r="N5" s="35">
        <f>'Total Fuel Prices'!N192*(1-INDEX(Tax_share,MATCH('Total Fuel Prices'!$A$187,tax_fuel_labels,0),MATCH(N$1,'Tax_Share of Price'!$B$1:$AI$1,0)))</f>
        <v>1.6590865850591646E-5</v>
      </c>
      <c r="O5" s="35">
        <f>'Total Fuel Prices'!O192*(1-INDEX(Tax_share,MATCH('Total Fuel Prices'!$A$187,tax_fuel_labels,0),MATCH(O$1,'Tax_Share of Price'!$B$1:$AI$1,0)))</f>
        <v>1.6709202982193583E-5</v>
      </c>
      <c r="P5" s="35">
        <f>'Total Fuel Prices'!P192*(1-INDEX(Tax_share,MATCH('Total Fuel Prices'!$A$187,tax_fuel_labels,0),MATCH(P$1,'Tax_Share of Price'!$B$1:$AI$1,0)))</f>
        <v>1.6717092124300382E-5</v>
      </c>
      <c r="Q5" s="35">
        <f>'Total Fuel Prices'!Q192*(1-INDEX(Tax_share,MATCH('Total Fuel Prices'!$A$187,tax_fuel_labels,0),MATCH(Q$1,'Tax_Share of Price'!$B$1:$AI$1,0)))</f>
        <v>1.6780205261154748E-5</v>
      </c>
      <c r="R5" s="35">
        <f>'Total Fuel Prices'!R192*(1-INDEX(Tax_share,MATCH('Total Fuel Prices'!$A$187,tax_fuel_labels,0),MATCH(R$1,'Tax_Share of Price'!$B$1:$AI$1,0)))</f>
        <v>1.7008990382251826E-5</v>
      </c>
      <c r="S5" s="35">
        <f>'Total Fuel Prices'!S192*(1-INDEX(Tax_share,MATCH('Total Fuel Prices'!$A$187,tax_fuel_labels,0),MATCH(S$1,'Tax_Share of Price'!$B$1:$AI$1,0)))</f>
        <v>1.7206218934921723E-5</v>
      </c>
      <c r="T5" s="35">
        <f>'Total Fuel Prices'!T192*(1-INDEX(Tax_share,MATCH('Total Fuel Prices'!$A$187,tax_fuel_labels,0),MATCH(T$1,'Tax_Share of Price'!$B$1:$AI$1,0)))</f>
        <v>1.7411336629698414E-5</v>
      </c>
      <c r="U5" s="35">
        <f>'Total Fuel Prices'!U192*(1-INDEX(Tax_share,MATCH('Total Fuel Prices'!$A$187,tax_fuel_labels,0),MATCH(U$1,'Tax_Share of Price'!$B$1:$AI$1,0)))</f>
        <v>1.7640121750795495E-5</v>
      </c>
      <c r="V5" s="35">
        <f>'Total Fuel Prices'!V192*(1-INDEX(Tax_share,MATCH('Total Fuel Prices'!$A$187,tax_fuel_labels,0),MATCH(V$1,'Tax_Share of Price'!$B$1:$AI$1,0)))</f>
        <v>1.7884685156106167E-5</v>
      </c>
      <c r="W5" s="35">
        <f>'Total Fuel Prices'!W192*(1-INDEX(Tax_share,MATCH('Total Fuel Prices'!$A$187,tax_fuel_labels,0),MATCH(W$1,'Tax_Share of Price'!$B$1:$AI$1,0)))</f>
        <v>1.812135941931004E-5</v>
      </c>
      <c r="X5" s="35">
        <f>'Total Fuel Prices'!X192*(1-INDEX(Tax_share,MATCH('Total Fuel Prices'!$A$187,tax_fuel_labels,0),MATCH(X$1,'Tax_Share of Price'!$B$1:$AI$1,0)))</f>
        <v>1.8326477114086731E-5</v>
      </c>
      <c r="Y5" s="35">
        <f>'Total Fuel Prices'!Y192*(1-INDEX(Tax_share,MATCH('Total Fuel Prices'!$A$187,tax_fuel_labels,0),MATCH(Y$1,'Tax_Share of Price'!$B$1:$AI$1,0)))</f>
        <v>1.8507927382543037E-5</v>
      </c>
      <c r="Z5" s="35">
        <f>'Total Fuel Prices'!Z192*(1-INDEX(Tax_share,MATCH('Total Fuel Prices'!$A$187,tax_fuel_labels,0),MATCH(Z$1,'Tax_Share of Price'!$B$1:$AI$1,0)))</f>
        <v>1.8681488508892544E-5</v>
      </c>
      <c r="AA5" s="35">
        <f>'Total Fuel Prices'!AA192*(1-INDEX(Tax_share,MATCH('Total Fuel Prices'!$A$187,tax_fuel_labels,0),MATCH(AA$1,'Tax_Share of Price'!$B$1:$AI$1,0)))</f>
        <v>1.8949719340523604E-5</v>
      </c>
      <c r="AB5" s="35">
        <f>'Total Fuel Prices'!AB192*(1-INDEX(Tax_share,MATCH('Total Fuel Prices'!$A$187,tax_fuel_labels,0),MATCH(AB$1,'Tax_Share of Price'!$B$1:$AI$1,0)))</f>
        <v>1.9154837035300294E-5</v>
      </c>
      <c r="AC5" s="35">
        <f>'Total Fuel Prices'!AC192*(1-INDEX(Tax_share,MATCH('Total Fuel Prices'!$A$187,tax_fuel_labels,0),MATCH(AC$1,'Tax_Share of Price'!$B$1:$AI$1,0)))</f>
        <v>1.9352065587970192E-5</v>
      </c>
      <c r="AD5" s="35">
        <f>'Total Fuel Prices'!AD192*(1-INDEX(Tax_share,MATCH('Total Fuel Prices'!$A$187,tax_fuel_labels,0),MATCH(AD$1,'Tax_Share of Price'!$B$1:$AI$1,0)))</f>
        <v>1.9557183282746882E-5</v>
      </c>
      <c r="AE5" s="35">
        <f>'Total Fuel Prices'!AE192*(1-INDEX(Tax_share,MATCH('Total Fuel Prices'!$A$187,tax_fuel_labels,0),MATCH(AE$1,'Tax_Share of Price'!$B$1:$AI$1,0)))</f>
        <v>1.9746522693309984E-5</v>
      </c>
      <c r="AF5" s="35">
        <f>'Total Fuel Prices'!AF192*(1-INDEX(Tax_share,MATCH('Total Fuel Prices'!$A$187,tax_fuel_labels,0),MATCH(AF$1,'Tax_Share of Price'!$B$1:$AI$1,0)))</f>
        <v>1.9998975240727449E-5</v>
      </c>
      <c r="AG5" s="35">
        <f>'Total Fuel Prices'!AG192*(1-INDEX(Tax_share,MATCH('Total Fuel Prices'!$A$187,tax_fuel_labels,0),MATCH(AG$1,'Tax_Share of Price'!$B$1:$AI$1,0)))</f>
        <v>2.0259316930251713E-5</v>
      </c>
      <c r="AH5" s="35">
        <f>'Total Fuel Prices'!AH192*(1-INDEX(Tax_share,MATCH('Total Fuel Prices'!$A$187,tax_fuel_labels,0),MATCH(AH$1,'Tax_Share of Price'!$B$1:$AI$1,0)))</f>
        <v>2.0464434625028407E-5</v>
      </c>
      <c r="AI5" s="35">
        <f>'Total Fuel Prices'!AI192*(1-INDEX(Tax_share,MATCH('Total Fuel Prices'!$A$187,tax_fuel_labels,0),MATCH(AI$1,'Tax_Share of Price'!$B$1:$AI$1,0)))</f>
        <v>2.0653774035591502E-5</v>
      </c>
    </row>
    <row r="6" spans="1:35" x14ac:dyDescent="0.45">
      <c r="A6" s="12" t="s">
        <v>274</v>
      </c>
      <c r="B6" s="35">
        <f>'Total Fuel Prices'!B193*(1-INDEX(Tax_share,MATCH('Total Fuel Prices'!$A$187,tax_fuel_labels,0),MATCH(B$1,'Tax_Share of Price'!$B$1:$AI$1,0)))</f>
        <v>1.298552790778595E-5</v>
      </c>
      <c r="C6" s="35">
        <f>'Total Fuel Prices'!C193*(1-INDEX(Tax_share,MATCH('Total Fuel Prices'!$A$187,tax_fuel_labels,0),MATCH(C$1,'Tax_Share of Price'!$B$1:$AI$1,0)))</f>
        <v>1.298552790778595E-5</v>
      </c>
      <c r="D6" s="35">
        <f>'Total Fuel Prices'!D193*(1-INDEX(Tax_share,MATCH('Total Fuel Prices'!$A$187,tax_fuel_labels,0),MATCH(D$1,'Tax_Share of Price'!$B$1:$AI$1,0)))</f>
        <v>1.4221175027038937E-5</v>
      </c>
      <c r="E6" s="35">
        <f>'Total Fuel Prices'!E193*(1-INDEX(Tax_share,MATCH('Total Fuel Prices'!$A$187,tax_fuel_labels,0),MATCH(E$1,'Tax_Share of Price'!$B$1:$AI$1,0)))</f>
        <v>1.298552790778595E-5</v>
      </c>
      <c r="F6" s="35">
        <f>'Total Fuel Prices'!F193*(1-INDEX(Tax_share,MATCH('Total Fuel Prices'!$A$187,tax_fuel_labels,0),MATCH(F$1,'Tax_Share of Price'!$B$1:$AI$1,0)))</f>
        <v>1.3614584623042014E-5</v>
      </c>
      <c r="G6" s="35">
        <f>'Total Fuel Prices'!G193*(1-INDEX(Tax_share,MATCH('Total Fuel Prices'!$A$187,tax_fuel_labels,0),MATCH(G$1,'Tax_Share of Price'!$B$1:$AI$1,0)))</f>
        <v>1.449077076214868E-5</v>
      </c>
      <c r="H6" s="35">
        <f>'Total Fuel Prices'!H193*(1-INDEX(Tax_share,MATCH('Total Fuel Prices'!$A$187,tax_fuel_labels,0),MATCH(H$1,'Tax_Share of Price'!$B$1:$AI$1,0)))</f>
        <v>1.5029962232368167E-5</v>
      </c>
      <c r="I6" s="35">
        <f>'Total Fuel Prices'!I193*(1-INDEX(Tax_share,MATCH('Total Fuel Prices'!$A$187,tax_fuel_labels,0),MATCH(I$1,'Tax_Share of Price'!$B$1:$AI$1,0)))</f>
        <v>1.5636552636365087E-5</v>
      </c>
      <c r="J6" s="35">
        <f>'Total Fuel Prices'!J193*(1-INDEX(Tax_share,MATCH('Total Fuel Prices'!$A$187,tax_fuel_labels,0),MATCH(J$1,'Tax_Share of Price'!$B$1:$AI$1,0)))</f>
        <v>1.6535205086730896E-5</v>
      </c>
      <c r="K6" s="35">
        <f>'Total Fuel Prices'!K193*(1-INDEX(Tax_share,MATCH('Total Fuel Prices'!$A$187,tax_fuel_labels,0),MATCH(K$1,'Tax_Share of Price'!$B$1:$AI$1,0)))</f>
        <v>1.7400158070207991E-5</v>
      </c>
      <c r="L6" s="35">
        <f>'Total Fuel Prices'!L193*(1-INDEX(Tax_share,MATCH('Total Fuel Prices'!$A$187,tax_fuel_labels,0),MATCH(L$1,'Tax_Share of Price'!$B$1:$AI$1,0)))</f>
        <v>1.7827017984131746E-5</v>
      </c>
      <c r="M6" s="35">
        <f>'Total Fuel Prices'!M193*(1-INDEX(Tax_share,MATCH('Total Fuel Prices'!$A$187,tax_fuel_labels,0),MATCH(M$1,'Tax_Share of Price'!$B$1:$AI$1,0)))</f>
        <v>1.8074147407982346E-5</v>
      </c>
      <c r="N6" s="35">
        <f>'Total Fuel Prices'!N193*(1-INDEX(Tax_share,MATCH('Total Fuel Prices'!$A$187,tax_fuel_labels,0),MATCH(N$1,'Tax_Share of Price'!$B$1:$AI$1,0)))</f>
        <v>1.8186478964278075E-5</v>
      </c>
      <c r="O6" s="35">
        <f>'Total Fuel Prices'!O193*(1-INDEX(Tax_share,MATCH('Total Fuel Prices'!$A$187,tax_fuel_labels,0),MATCH(O$1,'Tax_Share of Price'!$B$1:$AI$1,0)))</f>
        <v>1.8096613719241491E-5</v>
      </c>
      <c r="P6" s="35">
        <f>'Total Fuel Prices'!P193*(1-INDEX(Tax_share,MATCH('Total Fuel Prices'!$A$187,tax_fuel_labels,0),MATCH(P$1,'Tax_Share of Price'!$B$1:$AI$1,0)))</f>
        <v>1.8119080030500636E-5</v>
      </c>
      <c r="Q6" s="35">
        <f>'Total Fuel Prices'!Q193*(1-INDEX(Tax_share,MATCH('Total Fuel Prices'!$A$187,tax_fuel_labels,0),MATCH(Q$1,'Tax_Share of Price'!$B$1:$AI$1,0)))</f>
        <v>1.8220178431166789E-5</v>
      </c>
      <c r="R6" s="35">
        <f>'Total Fuel Prices'!R193*(1-INDEX(Tax_share,MATCH('Total Fuel Prices'!$A$187,tax_fuel_labels,0),MATCH(R$1,'Tax_Share of Price'!$B$1:$AI$1,0)))</f>
        <v>1.855717310005397E-5</v>
      </c>
      <c r="S6" s="35">
        <f>'Total Fuel Prices'!S193*(1-INDEX(Tax_share,MATCH('Total Fuel Prices'!$A$187,tax_fuel_labels,0),MATCH(S$1,'Tax_Share of Price'!$B$1:$AI$1,0)))</f>
        <v>1.884923514642286E-5</v>
      </c>
      <c r="T6" s="35">
        <f>'Total Fuel Prices'!T193*(1-INDEX(Tax_share,MATCH('Total Fuel Prices'!$A$187,tax_fuel_labels,0),MATCH(T$1,'Tax_Share of Price'!$B$1:$AI$1,0)))</f>
        <v>1.9141297192791744E-5</v>
      </c>
      <c r="U6" s="35">
        <f>'Total Fuel Prices'!U193*(1-INDEX(Tax_share,MATCH('Total Fuel Prices'!$A$187,tax_fuel_labels,0),MATCH(U$1,'Tax_Share of Price'!$B$1:$AI$1,0)))</f>
        <v>1.9489525017308497E-5</v>
      </c>
      <c r="V6" s="35">
        <f>'Total Fuel Prices'!V193*(1-INDEX(Tax_share,MATCH('Total Fuel Prices'!$A$187,tax_fuel_labels,0),MATCH(V$1,'Tax_Share of Price'!$B$1:$AI$1,0)))</f>
        <v>1.9860219153084392E-5</v>
      </c>
      <c r="W6" s="35">
        <f>'Total Fuel Prices'!W193*(1-INDEX(Tax_share,MATCH('Total Fuel Prices'!$A$187,tax_fuel_labels,0),MATCH(W$1,'Tax_Share of Price'!$B$1:$AI$1,0)))</f>
        <v>2.0197213821971573E-5</v>
      </c>
      <c r="X6" s="35">
        <f>'Total Fuel Prices'!X193*(1-INDEX(Tax_share,MATCH('Total Fuel Prices'!$A$187,tax_fuel_labels,0),MATCH(X$1,'Tax_Share of Price'!$B$1:$AI$1,0)))</f>
        <v>2.0511742179599605E-5</v>
      </c>
      <c r="Y6" s="35">
        <f>'Total Fuel Prices'!Y193*(1-INDEX(Tax_share,MATCH('Total Fuel Prices'!$A$187,tax_fuel_labels,0),MATCH(Y$1,'Tax_Share of Price'!$B$1:$AI$1,0)))</f>
        <v>2.078133791470935E-5</v>
      </c>
      <c r="Z6" s="35">
        <f>'Total Fuel Prices'!Z193*(1-INDEX(Tax_share,MATCH('Total Fuel Prices'!$A$187,tax_fuel_labels,0),MATCH(Z$1,'Tax_Share of Price'!$B$1:$AI$1,0)))</f>
        <v>2.1039700494189516E-5</v>
      </c>
      <c r="AA6" s="35">
        <f>'Total Fuel Prices'!AA193*(1-INDEX(Tax_share,MATCH('Total Fuel Prices'!$A$187,tax_fuel_labels,0),MATCH(AA$1,'Tax_Share of Price'!$B$1:$AI$1,0)))</f>
        <v>2.1455327252483708E-5</v>
      </c>
      <c r="AB6" s="35">
        <f>'Total Fuel Prices'!AB193*(1-INDEX(Tax_share,MATCH('Total Fuel Prices'!$A$187,tax_fuel_labels,0),MATCH(AB$1,'Tax_Share of Price'!$B$1:$AI$1,0)))</f>
        <v>2.1758622454482167E-5</v>
      </c>
      <c r="AC6" s="35">
        <f>'Total Fuel Prices'!AC193*(1-INDEX(Tax_share,MATCH('Total Fuel Prices'!$A$187,tax_fuel_labels,0),MATCH(AC$1,'Tax_Share of Price'!$B$1:$AI$1,0)))</f>
        <v>2.2061917656480627E-5</v>
      </c>
      <c r="AD6" s="35">
        <f>'Total Fuel Prices'!AD193*(1-INDEX(Tax_share,MATCH('Total Fuel Prices'!$A$187,tax_fuel_labels,0),MATCH(AD$1,'Tax_Share of Price'!$B$1:$AI$1,0)))</f>
        <v>2.2376446014108662E-5</v>
      </c>
      <c r="AE6" s="35">
        <f>'Total Fuel Prices'!AE193*(1-INDEX(Tax_share,MATCH('Total Fuel Prices'!$A$187,tax_fuel_labels,0),MATCH(AE$1,'Tax_Share of Price'!$B$1:$AI$1,0)))</f>
        <v>2.2668508060477549E-5</v>
      </c>
      <c r="AF6" s="35">
        <f>'Total Fuel Prices'!AF193*(1-INDEX(Tax_share,MATCH('Total Fuel Prices'!$A$187,tax_fuel_labels,0),MATCH(AF$1,'Tax_Share of Price'!$B$1:$AI$1,0)))</f>
        <v>2.3072901663142159E-5</v>
      </c>
      <c r="AG6" s="35">
        <f>'Total Fuel Prices'!AG193*(1-INDEX(Tax_share,MATCH('Total Fuel Prices'!$A$187,tax_fuel_labels,0),MATCH(AG$1,'Tax_Share of Price'!$B$1:$AI$1,0)))</f>
        <v>2.3477295265806775E-5</v>
      </c>
      <c r="AH6" s="35">
        <f>'Total Fuel Prices'!AH193*(1-INDEX(Tax_share,MATCH('Total Fuel Prices'!$A$187,tax_fuel_labels,0),MATCH(AH$1,'Tax_Share of Price'!$B$1:$AI$1,0)))</f>
        <v>2.3780590467805238E-5</v>
      </c>
      <c r="AI6" s="35">
        <f>'Total Fuel Prices'!AI193*(1-INDEX(Tax_share,MATCH('Total Fuel Prices'!$A$187,tax_fuel_labels,0),MATCH(AI$1,'Tax_Share of Price'!$B$1:$AI$1,0)))</f>
        <v>2.4061419358544556E-5</v>
      </c>
    </row>
    <row r="7" spans="1:35" x14ac:dyDescent="0.45">
      <c r="A7" s="12" t="s">
        <v>275</v>
      </c>
      <c r="B7" s="35">
        <f>B6</f>
        <v>1.298552790778595E-5</v>
      </c>
      <c r="C7" s="35">
        <f t="shared" ref="C7:AI7" si="1">C6</f>
        <v>1.298552790778595E-5</v>
      </c>
      <c r="D7" s="35">
        <f t="shared" si="1"/>
        <v>1.4221175027038937E-5</v>
      </c>
      <c r="E7" s="35">
        <f t="shared" si="1"/>
        <v>1.298552790778595E-5</v>
      </c>
      <c r="F7" s="35">
        <f t="shared" si="1"/>
        <v>1.3614584623042014E-5</v>
      </c>
      <c r="G7" s="35">
        <f t="shared" si="1"/>
        <v>1.449077076214868E-5</v>
      </c>
      <c r="H7" s="35">
        <f t="shared" si="1"/>
        <v>1.5029962232368167E-5</v>
      </c>
      <c r="I7" s="35">
        <f t="shared" si="1"/>
        <v>1.5636552636365087E-5</v>
      </c>
      <c r="J7" s="35">
        <f t="shared" si="1"/>
        <v>1.6535205086730896E-5</v>
      </c>
      <c r="K7" s="35">
        <f t="shared" si="1"/>
        <v>1.7400158070207991E-5</v>
      </c>
      <c r="L7" s="35">
        <f t="shared" si="1"/>
        <v>1.7827017984131746E-5</v>
      </c>
      <c r="M7" s="35">
        <f t="shared" si="1"/>
        <v>1.8074147407982346E-5</v>
      </c>
      <c r="N7" s="35">
        <f t="shared" si="1"/>
        <v>1.8186478964278075E-5</v>
      </c>
      <c r="O7" s="35">
        <f t="shared" si="1"/>
        <v>1.8096613719241491E-5</v>
      </c>
      <c r="P7" s="35">
        <f t="shared" si="1"/>
        <v>1.8119080030500636E-5</v>
      </c>
      <c r="Q7" s="35">
        <f t="shared" si="1"/>
        <v>1.8220178431166789E-5</v>
      </c>
      <c r="R7" s="35">
        <f t="shared" si="1"/>
        <v>1.855717310005397E-5</v>
      </c>
      <c r="S7" s="35">
        <f t="shared" si="1"/>
        <v>1.884923514642286E-5</v>
      </c>
      <c r="T7" s="35">
        <f t="shared" si="1"/>
        <v>1.9141297192791744E-5</v>
      </c>
      <c r="U7" s="35">
        <f t="shared" si="1"/>
        <v>1.9489525017308497E-5</v>
      </c>
      <c r="V7" s="35">
        <f t="shared" si="1"/>
        <v>1.9860219153084392E-5</v>
      </c>
      <c r="W7" s="35">
        <f t="shared" si="1"/>
        <v>2.0197213821971573E-5</v>
      </c>
      <c r="X7" s="35">
        <f t="shared" si="1"/>
        <v>2.0511742179599605E-5</v>
      </c>
      <c r="Y7" s="35">
        <f t="shared" si="1"/>
        <v>2.078133791470935E-5</v>
      </c>
      <c r="Z7" s="35">
        <f t="shared" si="1"/>
        <v>2.1039700494189516E-5</v>
      </c>
      <c r="AA7" s="35">
        <f t="shared" si="1"/>
        <v>2.1455327252483708E-5</v>
      </c>
      <c r="AB7" s="35">
        <f t="shared" si="1"/>
        <v>2.1758622454482167E-5</v>
      </c>
      <c r="AC7" s="35">
        <f t="shared" si="1"/>
        <v>2.2061917656480627E-5</v>
      </c>
      <c r="AD7" s="35">
        <f t="shared" si="1"/>
        <v>2.2376446014108662E-5</v>
      </c>
      <c r="AE7" s="35">
        <f t="shared" si="1"/>
        <v>2.2668508060477549E-5</v>
      </c>
      <c r="AF7" s="35">
        <f t="shared" si="1"/>
        <v>2.3072901663142159E-5</v>
      </c>
      <c r="AG7" s="35">
        <f t="shared" si="1"/>
        <v>2.3477295265806775E-5</v>
      </c>
      <c r="AH7" s="35">
        <f t="shared" si="1"/>
        <v>2.3780590467805238E-5</v>
      </c>
      <c r="AI7" s="35">
        <f t="shared" si="1"/>
        <v>2.4061419358544556E-5</v>
      </c>
    </row>
    <row r="8" spans="1:35" x14ac:dyDescent="0.45">
      <c r="A8" s="12" t="s">
        <v>276</v>
      </c>
      <c r="B8" s="35">
        <f>'Total Fuel Prices'!B195*(1-INDEX(Tax_share,MATCH('Total Fuel Prices'!$A$187,tax_fuel_labels,0),MATCH(B$1,'Tax_Share of Price'!$B$1:$AI$1,0)))</f>
        <v>0</v>
      </c>
      <c r="C8" s="35">
        <f>'Total Fuel Prices'!C195*(1-INDEX(Tax_share,MATCH('Total Fuel Prices'!$A$187,tax_fuel_labels,0),MATCH(C$1,'Tax_Share of Price'!$B$1:$AI$1,0)))</f>
        <v>0</v>
      </c>
      <c r="D8" s="35">
        <f>'Total Fuel Prices'!D195*(1-INDEX(Tax_share,MATCH('Total Fuel Prices'!$A$187,tax_fuel_labels,0),MATCH(D$1,'Tax_Share of Price'!$B$1:$AI$1,0)))</f>
        <v>0</v>
      </c>
      <c r="E8" s="35">
        <f>'Total Fuel Prices'!E195*(1-INDEX(Tax_share,MATCH('Total Fuel Prices'!$A$187,tax_fuel_labels,0),MATCH(E$1,'Tax_Share of Price'!$B$1:$AI$1,0)))</f>
        <v>0</v>
      </c>
      <c r="F8" s="35">
        <f>'Total Fuel Prices'!F195*(1-INDEX(Tax_share,MATCH('Total Fuel Prices'!$A$187,tax_fuel_labels,0),MATCH(F$1,'Tax_Share of Price'!$B$1:$AI$1,0)))</f>
        <v>0</v>
      </c>
      <c r="G8" s="35">
        <f>'Total Fuel Prices'!G195*(1-INDEX(Tax_share,MATCH('Total Fuel Prices'!$A$187,tax_fuel_labels,0),MATCH(G$1,'Tax_Share of Price'!$B$1:$AI$1,0)))</f>
        <v>0</v>
      </c>
      <c r="H8" s="35">
        <f>'Total Fuel Prices'!H195*(1-INDEX(Tax_share,MATCH('Total Fuel Prices'!$A$187,tax_fuel_labels,0),MATCH(H$1,'Tax_Share of Price'!$B$1:$AI$1,0)))</f>
        <v>0</v>
      </c>
      <c r="I8" s="35">
        <f>'Total Fuel Prices'!I195*(1-INDEX(Tax_share,MATCH('Total Fuel Prices'!$A$187,tax_fuel_labels,0),MATCH(I$1,'Tax_Share of Price'!$B$1:$AI$1,0)))</f>
        <v>0</v>
      </c>
      <c r="J8" s="35">
        <f>'Total Fuel Prices'!J195*(1-INDEX(Tax_share,MATCH('Total Fuel Prices'!$A$187,tax_fuel_labels,0),MATCH(J$1,'Tax_Share of Price'!$B$1:$AI$1,0)))</f>
        <v>0</v>
      </c>
      <c r="K8" s="35">
        <f>'Total Fuel Prices'!K195*(1-INDEX(Tax_share,MATCH('Total Fuel Prices'!$A$187,tax_fuel_labels,0),MATCH(K$1,'Tax_Share of Price'!$B$1:$AI$1,0)))</f>
        <v>0</v>
      </c>
      <c r="L8" s="35">
        <f>'Total Fuel Prices'!L195*(1-INDEX(Tax_share,MATCH('Total Fuel Prices'!$A$187,tax_fuel_labels,0),MATCH(L$1,'Tax_Share of Price'!$B$1:$AI$1,0)))</f>
        <v>0</v>
      </c>
      <c r="M8" s="35">
        <f>'Total Fuel Prices'!M195*(1-INDEX(Tax_share,MATCH('Total Fuel Prices'!$A$187,tax_fuel_labels,0),MATCH(M$1,'Tax_Share of Price'!$B$1:$AI$1,0)))</f>
        <v>0</v>
      </c>
      <c r="N8" s="35">
        <f>'Total Fuel Prices'!N195*(1-INDEX(Tax_share,MATCH('Total Fuel Prices'!$A$187,tax_fuel_labels,0),MATCH(N$1,'Tax_Share of Price'!$B$1:$AI$1,0)))</f>
        <v>0</v>
      </c>
      <c r="O8" s="35">
        <f>'Total Fuel Prices'!O195*(1-INDEX(Tax_share,MATCH('Total Fuel Prices'!$A$187,tax_fuel_labels,0),MATCH(O$1,'Tax_Share of Price'!$B$1:$AI$1,0)))</f>
        <v>0</v>
      </c>
      <c r="P8" s="35">
        <f>'Total Fuel Prices'!P195*(1-INDEX(Tax_share,MATCH('Total Fuel Prices'!$A$187,tax_fuel_labels,0),MATCH(P$1,'Tax_Share of Price'!$B$1:$AI$1,0)))</f>
        <v>0</v>
      </c>
      <c r="Q8" s="35">
        <f>'Total Fuel Prices'!Q195*(1-INDEX(Tax_share,MATCH('Total Fuel Prices'!$A$187,tax_fuel_labels,0),MATCH(Q$1,'Tax_Share of Price'!$B$1:$AI$1,0)))</f>
        <v>0</v>
      </c>
      <c r="R8" s="35">
        <f>'Total Fuel Prices'!R195*(1-INDEX(Tax_share,MATCH('Total Fuel Prices'!$A$187,tax_fuel_labels,0),MATCH(R$1,'Tax_Share of Price'!$B$1:$AI$1,0)))</f>
        <v>0</v>
      </c>
      <c r="S8" s="35">
        <f>'Total Fuel Prices'!S195*(1-INDEX(Tax_share,MATCH('Total Fuel Prices'!$A$187,tax_fuel_labels,0),MATCH(S$1,'Tax_Share of Price'!$B$1:$AI$1,0)))</f>
        <v>0</v>
      </c>
      <c r="T8" s="35">
        <f>'Total Fuel Prices'!T195*(1-INDEX(Tax_share,MATCH('Total Fuel Prices'!$A$187,tax_fuel_labels,0),MATCH(T$1,'Tax_Share of Price'!$B$1:$AI$1,0)))</f>
        <v>0</v>
      </c>
      <c r="U8" s="35">
        <f>'Total Fuel Prices'!U195*(1-INDEX(Tax_share,MATCH('Total Fuel Prices'!$A$187,tax_fuel_labels,0),MATCH(U$1,'Tax_Share of Price'!$B$1:$AI$1,0)))</f>
        <v>0</v>
      </c>
      <c r="V8" s="35">
        <f>'Total Fuel Prices'!V195*(1-INDEX(Tax_share,MATCH('Total Fuel Prices'!$A$187,tax_fuel_labels,0),MATCH(V$1,'Tax_Share of Price'!$B$1:$AI$1,0)))</f>
        <v>0</v>
      </c>
      <c r="W8" s="35">
        <f>'Total Fuel Prices'!W195*(1-INDEX(Tax_share,MATCH('Total Fuel Prices'!$A$187,tax_fuel_labels,0),MATCH(W$1,'Tax_Share of Price'!$B$1:$AI$1,0)))</f>
        <v>0</v>
      </c>
      <c r="X8" s="35">
        <f>'Total Fuel Prices'!X195*(1-INDEX(Tax_share,MATCH('Total Fuel Prices'!$A$187,tax_fuel_labels,0),MATCH(X$1,'Tax_Share of Price'!$B$1:$AI$1,0)))</f>
        <v>0</v>
      </c>
      <c r="Y8" s="35">
        <f>'Total Fuel Prices'!Y195*(1-INDEX(Tax_share,MATCH('Total Fuel Prices'!$A$187,tax_fuel_labels,0),MATCH(Y$1,'Tax_Share of Price'!$B$1:$AI$1,0)))</f>
        <v>0</v>
      </c>
      <c r="Z8" s="35">
        <f>'Total Fuel Prices'!Z195*(1-INDEX(Tax_share,MATCH('Total Fuel Prices'!$A$187,tax_fuel_labels,0),MATCH(Z$1,'Tax_Share of Price'!$B$1:$AI$1,0)))</f>
        <v>0</v>
      </c>
      <c r="AA8" s="35">
        <f>'Total Fuel Prices'!AA195*(1-INDEX(Tax_share,MATCH('Total Fuel Prices'!$A$187,tax_fuel_labels,0),MATCH(AA$1,'Tax_Share of Price'!$B$1:$AI$1,0)))</f>
        <v>0</v>
      </c>
      <c r="AB8" s="35">
        <f>'Total Fuel Prices'!AB195*(1-INDEX(Tax_share,MATCH('Total Fuel Prices'!$A$187,tax_fuel_labels,0),MATCH(AB$1,'Tax_Share of Price'!$B$1:$AI$1,0)))</f>
        <v>0</v>
      </c>
      <c r="AC8" s="35">
        <f>'Total Fuel Prices'!AC195*(1-INDEX(Tax_share,MATCH('Total Fuel Prices'!$A$187,tax_fuel_labels,0),MATCH(AC$1,'Tax_Share of Price'!$B$1:$AI$1,0)))</f>
        <v>0</v>
      </c>
      <c r="AD8" s="35">
        <f>'Total Fuel Prices'!AD195*(1-INDEX(Tax_share,MATCH('Total Fuel Prices'!$A$187,tax_fuel_labels,0),MATCH(AD$1,'Tax_Share of Price'!$B$1:$AI$1,0)))</f>
        <v>0</v>
      </c>
      <c r="AE8" s="35">
        <f>'Total Fuel Prices'!AE195*(1-INDEX(Tax_share,MATCH('Total Fuel Prices'!$A$187,tax_fuel_labels,0),MATCH(AE$1,'Tax_Share of Price'!$B$1:$AI$1,0)))</f>
        <v>0</v>
      </c>
      <c r="AF8" s="35">
        <f>'Total Fuel Prices'!AF195*(1-INDEX(Tax_share,MATCH('Total Fuel Prices'!$A$187,tax_fuel_labels,0),MATCH(AF$1,'Tax_Share of Price'!$B$1:$AI$1,0)))</f>
        <v>0</v>
      </c>
      <c r="AG8" s="35">
        <f>'Total Fuel Prices'!AG195*(1-INDEX(Tax_share,MATCH('Total Fuel Prices'!$A$187,tax_fuel_labels,0),MATCH(AG$1,'Tax_Share of Price'!$B$1:$AI$1,0)))</f>
        <v>0</v>
      </c>
      <c r="AH8" s="35">
        <f>'Total Fuel Prices'!AH195*(1-INDEX(Tax_share,MATCH('Total Fuel Prices'!$A$187,tax_fuel_labels,0),MATCH(AH$1,'Tax_Share of Price'!$B$1:$AI$1,0)))</f>
        <v>0</v>
      </c>
      <c r="AI8" s="35">
        <f>'Total Fuel Prices'!AI195*(1-INDEX(Tax_share,MATCH('Total Fuel Prices'!$A$187,tax_fuel_labels,0),MATCH(AI$1,'Tax_Share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Prices'!B196*(1-INDEX(Tax_share,MATCH('Total Fuel Prices'!$A$187,tax_fuel_labels,0),MATCH(B$1,'Tax_Share of Price'!$B$1:$AI$1,0)))</f>
        <v>1.298552790778595E-5</v>
      </c>
      <c r="C9" s="35">
        <f>'Total Fuel Prices'!C196*(1-INDEX(Tax_share,MATCH('Total Fuel Prices'!$A$187,tax_fuel_labels,0),MATCH(C$1,'Tax_Share of Price'!$B$1:$AI$1,0)))</f>
        <v>1.298552790778595E-5</v>
      </c>
      <c r="D9" s="35">
        <f>'Total Fuel Prices'!D196*(1-INDEX(Tax_share,MATCH('Total Fuel Prices'!$A$187,tax_fuel_labels,0),MATCH(D$1,'Tax_Share of Price'!$B$1:$AI$1,0)))</f>
        <v>1.4221175027038937E-5</v>
      </c>
      <c r="E9" s="35">
        <f>'Total Fuel Prices'!E196*(1-INDEX(Tax_share,MATCH('Total Fuel Prices'!$A$187,tax_fuel_labels,0),MATCH(E$1,'Tax_Share of Price'!$B$1:$AI$1,0)))</f>
        <v>1.298552790778595E-5</v>
      </c>
      <c r="F9" s="35">
        <f>'Total Fuel Prices'!F196*(1-INDEX(Tax_share,MATCH('Total Fuel Prices'!$A$187,tax_fuel_labels,0),MATCH(F$1,'Tax_Share of Price'!$B$1:$AI$1,0)))</f>
        <v>1.3614584623042014E-5</v>
      </c>
      <c r="G9" s="35">
        <f>'Total Fuel Prices'!G196*(1-INDEX(Tax_share,MATCH('Total Fuel Prices'!$A$187,tax_fuel_labels,0),MATCH(G$1,'Tax_Share of Price'!$B$1:$AI$1,0)))</f>
        <v>1.449077076214868E-5</v>
      </c>
      <c r="H9" s="35">
        <f>'Total Fuel Prices'!H196*(1-INDEX(Tax_share,MATCH('Total Fuel Prices'!$A$187,tax_fuel_labels,0),MATCH(H$1,'Tax_Share of Price'!$B$1:$AI$1,0)))</f>
        <v>1.5029962232368167E-5</v>
      </c>
      <c r="I9" s="35">
        <f>'Total Fuel Prices'!I196*(1-INDEX(Tax_share,MATCH('Total Fuel Prices'!$A$187,tax_fuel_labels,0),MATCH(I$1,'Tax_Share of Price'!$B$1:$AI$1,0)))</f>
        <v>1.5636552636365087E-5</v>
      </c>
      <c r="J9" s="35">
        <f>'Total Fuel Prices'!J196*(1-INDEX(Tax_share,MATCH('Total Fuel Prices'!$A$187,tax_fuel_labels,0),MATCH(J$1,'Tax_Share of Price'!$B$1:$AI$1,0)))</f>
        <v>1.6535205086730896E-5</v>
      </c>
      <c r="K9" s="35">
        <f>'Total Fuel Prices'!K196*(1-INDEX(Tax_share,MATCH('Total Fuel Prices'!$A$187,tax_fuel_labels,0),MATCH(K$1,'Tax_Share of Price'!$B$1:$AI$1,0)))</f>
        <v>1.7400158070207991E-5</v>
      </c>
      <c r="L9" s="35">
        <f>'Total Fuel Prices'!L196*(1-INDEX(Tax_share,MATCH('Total Fuel Prices'!$A$187,tax_fuel_labels,0),MATCH(L$1,'Tax_Share of Price'!$B$1:$AI$1,0)))</f>
        <v>1.7827017984131746E-5</v>
      </c>
      <c r="M9" s="35">
        <f>'Total Fuel Prices'!M196*(1-INDEX(Tax_share,MATCH('Total Fuel Prices'!$A$187,tax_fuel_labels,0),MATCH(M$1,'Tax_Share of Price'!$B$1:$AI$1,0)))</f>
        <v>1.8074147407982346E-5</v>
      </c>
      <c r="N9" s="35">
        <f>'Total Fuel Prices'!N196*(1-INDEX(Tax_share,MATCH('Total Fuel Prices'!$A$187,tax_fuel_labels,0),MATCH(N$1,'Tax_Share of Price'!$B$1:$AI$1,0)))</f>
        <v>1.8186478964278075E-5</v>
      </c>
      <c r="O9" s="35">
        <f>'Total Fuel Prices'!O196*(1-INDEX(Tax_share,MATCH('Total Fuel Prices'!$A$187,tax_fuel_labels,0),MATCH(O$1,'Tax_Share of Price'!$B$1:$AI$1,0)))</f>
        <v>1.8096613719241491E-5</v>
      </c>
      <c r="P9" s="35">
        <f>'Total Fuel Prices'!P196*(1-INDEX(Tax_share,MATCH('Total Fuel Prices'!$A$187,tax_fuel_labels,0),MATCH(P$1,'Tax_Share of Price'!$B$1:$AI$1,0)))</f>
        <v>1.8119080030500636E-5</v>
      </c>
      <c r="Q9" s="35">
        <f>'Total Fuel Prices'!Q196*(1-INDEX(Tax_share,MATCH('Total Fuel Prices'!$A$187,tax_fuel_labels,0),MATCH(Q$1,'Tax_Share of Price'!$B$1:$AI$1,0)))</f>
        <v>1.8220178431166789E-5</v>
      </c>
      <c r="R9" s="35">
        <f>'Total Fuel Prices'!R196*(1-INDEX(Tax_share,MATCH('Total Fuel Prices'!$A$187,tax_fuel_labels,0),MATCH(R$1,'Tax_Share of Price'!$B$1:$AI$1,0)))</f>
        <v>1.855717310005397E-5</v>
      </c>
      <c r="S9" s="35">
        <f>'Total Fuel Prices'!S196*(1-INDEX(Tax_share,MATCH('Total Fuel Prices'!$A$187,tax_fuel_labels,0),MATCH(S$1,'Tax_Share of Price'!$B$1:$AI$1,0)))</f>
        <v>1.884923514642286E-5</v>
      </c>
      <c r="T9" s="35">
        <f>'Total Fuel Prices'!T196*(1-INDEX(Tax_share,MATCH('Total Fuel Prices'!$A$187,tax_fuel_labels,0),MATCH(T$1,'Tax_Share of Price'!$B$1:$AI$1,0)))</f>
        <v>1.9141297192791744E-5</v>
      </c>
      <c r="U9" s="35">
        <f>'Total Fuel Prices'!U196*(1-INDEX(Tax_share,MATCH('Total Fuel Prices'!$A$187,tax_fuel_labels,0),MATCH(U$1,'Tax_Share of Price'!$B$1:$AI$1,0)))</f>
        <v>1.9489525017308497E-5</v>
      </c>
      <c r="V9" s="35">
        <f>'Total Fuel Prices'!V196*(1-INDEX(Tax_share,MATCH('Total Fuel Prices'!$A$187,tax_fuel_labels,0),MATCH(V$1,'Tax_Share of Price'!$B$1:$AI$1,0)))</f>
        <v>1.9860219153084392E-5</v>
      </c>
      <c r="W9" s="35">
        <f>'Total Fuel Prices'!W196*(1-INDEX(Tax_share,MATCH('Total Fuel Prices'!$A$187,tax_fuel_labels,0),MATCH(W$1,'Tax_Share of Price'!$B$1:$AI$1,0)))</f>
        <v>2.0197213821971573E-5</v>
      </c>
      <c r="X9" s="35">
        <f>'Total Fuel Prices'!X196*(1-INDEX(Tax_share,MATCH('Total Fuel Prices'!$A$187,tax_fuel_labels,0),MATCH(X$1,'Tax_Share of Price'!$B$1:$AI$1,0)))</f>
        <v>2.0511742179599605E-5</v>
      </c>
      <c r="Y9" s="35">
        <f>'Total Fuel Prices'!Y196*(1-INDEX(Tax_share,MATCH('Total Fuel Prices'!$A$187,tax_fuel_labels,0),MATCH(Y$1,'Tax_Share of Price'!$B$1:$AI$1,0)))</f>
        <v>2.078133791470935E-5</v>
      </c>
      <c r="Z9" s="35">
        <f>'Total Fuel Prices'!Z196*(1-INDEX(Tax_share,MATCH('Total Fuel Prices'!$A$187,tax_fuel_labels,0),MATCH(Z$1,'Tax_Share of Price'!$B$1:$AI$1,0)))</f>
        <v>2.1039700494189516E-5</v>
      </c>
      <c r="AA9" s="35">
        <f>'Total Fuel Prices'!AA196*(1-INDEX(Tax_share,MATCH('Total Fuel Prices'!$A$187,tax_fuel_labels,0),MATCH(AA$1,'Tax_Share of Price'!$B$1:$AI$1,0)))</f>
        <v>2.1455327252483708E-5</v>
      </c>
      <c r="AB9" s="35">
        <f>'Total Fuel Prices'!AB196*(1-INDEX(Tax_share,MATCH('Total Fuel Prices'!$A$187,tax_fuel_labels,0),MATCH(AB$1,'Tax_Share of Price'!$B$1:$AI$1,0)))</f>
        <v>2.1758622454482167E-5</v>
      </c>
      <c r="AC9" s="35">
        <f>'Total Fuel Prices'!AC196*(1-INDEX(Tax_share,MATCH('Total Fuel Prices'!$A$187,tax_fuel_labels,0),MATCH(AC$1,'Tax_Share of Price'!$B$1:$AI$1,0)))</f>
        <v>2.2061917656480627E-5</v>
      </c>
      <c r="AD9" s="35">
        <f>'Total Fuel Prices'!AD196*(1-INDEX(Tax_share,MATCH('Total Fuel Prices'!$A$187,tax_fuel_labels,0),MATCH(AD$1,'Tax_Share of Price'!$B$1:$AI$1,0)))</f>
        <v>2.2376446014108662E-5</v>
      </c>
      <c r="AE9" s="35">
        <f>'Total Fuel Prices'!AE196*(1-INDEX(Tax_share,MATCH('Total Fuel Prices'!$A$187,tax_fuel_labels,0),MATCH(AE$1,'Tax_Share of Price'!$B$1:$AI$1,0)))</f>
        <v>2.2668508060477549E-5</v>
      </c>
      <c r="AF9" s="35">
        <f>'Total Fuel Prices'!AF196*(1-INDEX(Tax_share,MATCH('Total Fuel Prices'!$A$187,tax_fuel_labels,0),MATCH(AF$1,'Tax_Share of Price'!$B$1:$AI$1,0)))</f>
        <v>2.3072901663142159E-5</v>
      </c>
      <c r="AG9" s="35">
        <f>'Total Fuel Prices'!AG196*(1-INDEX(Tax_share,MATCH('Total Fuel Prices'!$A$187,tax_fuel_labels,0),MATCH(AG$1,'Tax_Share of Price'!$B$1:$AI$1,0)))</f>
        <v>2.3477295265806775E-5</v>
      </c>
      <c r="AH9" s="35">
        <f>'Total Fuel Prices'!AH196*(1-INDEX(Tax_share,MATCH('Total Fuel Prices'!$A$187,tax_fuel_labels,0),MATCH(AH$1,'Tax_Share of Price'!$B$1:$AI$1,0)))</f>
        <v>2.3780590467805238E-5</v>
      </c>
      <c r="AI9" s="35">
        <f>'Total Fuel Prices'!AI196*(1-INDEX(Tax_share,MATCH('Total Fuel Prices'!$A$187,tax_fuel_labels,0),MATCH(AI$1,'Tax_Share of Price'!$B$1:$AI$1,0)))</f>
        <v>2.4061419358544556E-5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80"/>
  <sheetViews>
    <sheetView workbookViewId="0">
      <selection activeCell="I4" sqref="I4"/>
    </sheetView>
  </sheetViews>
  <sheetFormatPr defaultColWidth="9.1328125" defaultRowHeight="14.25" x14ac:dyDescent="0.45"/>
  <cols>
    <col min="1" max="1" width="12.1328125" style="11" customWidth="1"/>
    <col min="2" max="2" width="9.1328125" style="11"/>
    <col min="3" max="3" width="9.265625" style="11" bestFit="1" customWidth="1"/>
    <col min="4" max="4" width="11.59765625" style="11" bestFit="1" customWidth="1"/>
    <col min="5" max="5" width="10.86328125" style="11" bestFit="1" customWidth="1"/>
    <col min="6" max="6" width="8.265625" style="11" bestFit="1" customWidth="1"/>
    <col min="7" max="7" width="9.1328125" style="11"/>
    <col min="8" max="8" width="16.3984375" style="11" bestFit="1" customWidth="1"/>
    <col min="9" max="9" width="14.3984375" style="11" bestFit="1" customWidth="1"/>
    <col min="10" max="16384" width="9.1328125" style="11"/>
  </cols>
  <sheetData>
    <row r="1" spans="1:17" x14ac:dyDescent="0.45">
      <c r="A1" s="390" t="s">
        <v>949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17" x14ac:dyDescent="0.45">
      <c r="A2" s="390" t="s">
        <v>950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17" x14ac:dyDescent="0.45">
      <c r="A3" s="213" t="s">
        <v>951</v>
      </c>
      <c r="B3" s="213"/>
      <c r="C3" s="213" t="s">
        <v>494</v>
      </c>
      <c r="D3" s="213" t="s">
        <v>495</v>
      </c>
      <c r="E3" s="213" t="s">
        <v>935</v>
      </c>
      <c r="F3" s="213" t="s">
        <v>168</v>
      </c>
      <c r="G3" s="213" t="s">
        <v>952</v>
      </c>
      <c r="H3" s="213" t="s">
        <v>953</v>
      </c>
      <c r="I3" s="213" t="s">
        <v>954</v>
      </c>
      <c r="J3" s="213"/>
      <c r="K3" s="213"/>
      <c r="L3" s="213"/>
      <c r="M3" s="213"/>
      <c r="N3" s="213"/>
      <c r="O3" s="213"/>
      <c r="P3" s="213"/>
      <c r="Q3" s="213"/>
    </row>
    <row r="4" spans="1:17" ht="15" customHeight="1" x14ac:dyDescent="0.45">
      <c r="A4" s="214">
        <v>1</v>
      </c>
      <c r="B4" s="215" t="s">
        <v>955</v>
      </c>
      <c r="C4" s="216">
        <v>300.5</v>
      </c>
      <c r="D4" s="216">
        <v>1085.24</v>
      </c>
      <c r="E4" s="216">
        <v>10.73</v>
      </c>
      <c r="F4" s="216">
        <v>457.31</v>
      </c>
      <c r="G4" s="216">
        <v>474.31</v>
      </c>
      <c r="H4" s="216">
        <v>160.07</v>
      </c>
      <c r="I4" s="216">
        <v>310.8</v>
      </c>
    </row>
    <row r="5" spans="1:17" x14ac:dyDescent="0.45">
      <c r="A5" s="214">
        <v>2</v>
      </c>
      <c r="B5" s="215" t="s">
        <v>956</v>
      </c>
      <c r="C5" s="216">
        <v>392</v>
      </c>
      <c r="D5" s="216">
        <v>542</v>
      </c>
      <c r="E5" s="216">
        <v>389.77</v>
      </c>
      <c r="F5" s="216">
        <v>447</v>
      </c>
      <c r="G5" s="216">
        <v>0</v>
      </c>
      <c r="H5" s="216">
        <v>263.73</v>
      </c>
      <c r="I5" s="216">
        <v>428.31</v>
      </c>
    </row>
    <row r="6" spans="1:17" x14ac:dyDescent="0.45">
      <c r="A6" s="214">
        <v>3</v>
      </c>
      <c r="B6" s="215" t="s">
        <v>957</v>
      </c>
      <c r="C6" s="216">
        <v>214.07</v>
      </c>
      <c r="D6" s="216">
        <v>637.97</v>
      </c>
      <c r="E6" s="216">
        <v>223.55</v>
      </c>
      <c r="F6" s="216">
        <v>504.51</v>
      </c>
      <c r="G6" s="216">
        <v>569.36</v>
      </c>
      <c r="H6" s="216">
        <v>411.76</v>
      </c>
      <c r="I6" s="216">
        <v>387.02</v>
      </c>
    </row>
    <row r="7" spans="1:17" ht="15" customHeight="1" x14ac:dyDescent="0.45">
      <c r="A7" s="214">
        <v>4</v>
      </c>
      <c r="B7" s="215" t="s">
        <v>958</v>
      </c>
      <c r="C7" s="216">
        <v>197.56</v>
      </c>
      <c r="D7" s="216">
        <v>444.87</v>
      </c>
      <c r="E7" s="216">
        <v>102.34</v>
      </c>
      <c r="F7" s="216">
        <v>375.28</v>
      </c>
      <c r="G7" s="216">
        <v>414.98</v>
      </c>
      <c r="H7" s="216">
        <v>435.4</v>
      </c>
      <c r="I7" s="216">
        <v>299.58999999999997</v>
      </c>
    </row>
    <row r="8" spans="1:17" x14ac:dyDescent="0.45">
      <c r="A8" s="214">
        <v>5</v>
      </c>
      <c r="B8" s="215" t="s">
        <v>959</v>
      </c>
      <c r="C8" s="216">
        <v>354.29</v>
      </c>
      <c r="D8" s="216">
        <v>641.78</v>
      </c>
      <c r="E8" s="216">
        <v>235.29</v>
      </c>
      <c r="F8" s="216">
        <v>467.95</v>
      </c>
      <c r="G8" s="216">
        <v>105.26</v>
      </c>
      <c r="H8" s="216">
        <v>0</v>
      </c>
      <c r="I8" s="216">
        <v>379.52</v>
      </c>
    </row>
    <row r="9" spans="1:17" x14ac:dyDescent="0.45">
      <c r="A9" s="214">
        <v>6</v>
      </c>
      <c r="B9" s="215" t="s">
        <v>960</v>
      </c>
      <c r="C9" s="216">
        <v>368.98</v>
      </c>
      <c r="D9" s="216">
        <v>553.26</v>
      </c>
      <c r="E9" s="216">
        <v>167.02</v>
      </c>
      <c r="F9" s="216">
        <v>514.75</v>
      </c>
      <c r="G9" s="216">
        <v>557.58000000000004</v>
      </c>
      <c r="H9" s="216">
        <v>377.46</v>
      </c>
      <c r="I9" s="216">
        <v>384.62</v>
      </c>
    </row>
    <row r="10" spans="1:17" x14ac:dyDescent="0.45">
      <c r="A10" s="214">
        <v>7</v>
      </c>
      <c r="B10" s="215" t="s">
        <v>961</v>
      </c>
      <c r="C10" s="216">
        <v>346.39</v>
      </c>
      <c r="D10" s="216">
        <v>450.91</v>
      </c>
      <c r="E10" s="216">
        <v>41.53</v>
      </c>
      <c r="F10" s="216">
        <v>474.05</v>
      </c>
      <c r="G10" s="216">
        <v>445.34</v>
      </c>
      <c r="H10" s="216">
        <v>0</v>
      </c>
      <c r="I10" s="216">
        <v>391</v>
      </c>
    </row>
    <row r="11" spans="1:17" ht="15" customHeight="1" x14ac:dyDescent="0.45">
      <c r="A11" s="214">
        <v>8</v>
      </c>
      <c r="B11" s="215" t="s">
        <v>962</v>
      </c>
      <c r="C11" s="216">
        <v>270.85000000000002</v>
      </c>
      <c r="D11" s="216">
        <v>510.85</v>
      </c>
      <c r="E11" s="216">
        <v>513.13</v>
      </c>
      <c r="F11" s="216">
        <v>369.13</v>
      </c>
      <c r="G11" s="216">
        <v>0</v>
      </c>
      <c r="H11" s="216">
        <v>521.36</v>
      </c>
      <c r="I11" s="216">
        <v>399.65</v>
      </c>
    </row>
    <row r="12" spans="1:17" ht="15" customHeight="1" x14ac:dyDescent="0.45">
      <c r="A12" s="214">
        <v>9</v>
      </c>
      <c r="B12" s="215" t="s">
        <v>963</v>
      </c>
      <c r="C12" s="216">
        <v>161</v>
      </c>
      <c r="D12" s="216">
        <v>268.98</v>
      </c>
      <c r="E12" s="216">
        <v>142</v>
      </c>
      <c r="F12" s="216">
        <v>283.8</v>
      </c>
      <c r="G12" s="216">
        <v>0</v>
      </c>
      <c r="H12" s="216">
        <v>0</v>
      </c>
      <c r="I12" s="216">
        <v>292.19</v>
      </c>
    </row>
    <row r="13" spans="1:17" x14ac:dyDescent="0.45">
      <c r="A13" s="217">
        <v>10</v>
      </c>
      <c r="B13" s="215" t="s">
        <v>964</v>
      </c>
      <c r="C13" s="216">
        <v>92.76</v>
      </c>
      <c r="D13" s="216">
        <v>464.87</v>
      </c>
      <c r="E13" s="216">
        <v>47.69</v>
      </c>
      <c r="F13" s="216">
        <v>461.68</v>
      </c>
      <c r="G13" s="216">
        <v>513.69000000000005</v>
      </c>
      <c r="H13" s="216">
        <v>261.33999999999997</v>
      </c>
      <c r="I13" s="216">
        <v>296.25</v>
      </c>
    </row>
    <row r="14" spans="1:17" x14ac:dyDescent="0.45">
      <c r="A14" s="217">
        <v>11</v>
      </c>
      <c r="B14" s="215" t="s">
        <v>965</v>
      </c>
      <c r="C14" s="216">
        <v>354.38</v>
      </c>
      <c r="D14" s="216">
        <v>682.13</v>
      </c>
      <c r="E14" s="216">
        <v>304.73</v>
      </c>
      <c r="F14" s="216">
        <v>524.45000000000005</v>
      </c>
      <c r="G14" s="216">
        <v>0</v>
      </c>
      <c r="H14" s="216">
        <v>0</v>
      </c>
      <c r="I14" s="216">
        <v>428.73</v>
      </c>
    </row>
    <row r="15" spans="1:17" x14ac:dyDescent="0.45">
      <c r="A15" s="217">
        <v>12</v>
      </c>
      <c r="B15" s="215" t="s">
        <v>966</v>
      </c>
      <c r="C15" s="216">
        <v>198.32</v>
      </c>
      <c r="D15" s="216">
        <v>722.86</v>
      </c>
      <c r="E15" s="216">
        <v>115.11</v>
      </c>
      <c r="F15" s="216">
        <v>427.45</v>
      </c>
      <c r="G15" s="216">
        <v>412.11</v>
      </c>
      <c r="H15" s="216">
        <v>1075.17</v>
      </c>
      <c r="I15" s="216">
        <v>354.17</v>
      </c>
    </row>
    <row r="16" spans="1:17" ht="15" customHeight="1" x14ac:dyDescent="0.45">
      <c r="A16" s="217">
        <v>13</v>
      </c>
      <c r="B16" s="215" t="s">
        <v>967</v>
      </c>
      <c r="C16" s="216">
        <v>401.86</v>
      </c>
      <c r="D16" s="216">
        <v>621.32000000000005</v>
      </c>
      <c r="E16" s="216">
        <v>298.97000000000003</v>
      </c>
      <c r="F16" s="216">
        <v>488.89</v>
      </c>
      <c r="G16" s="216">
        <v>499.96</v>
      </c>
      <c r="H16" s="216">
        <v>0</v>
      </c>
      <c r="I16" s="216">
        <v>361.2</v>
      </c>
    </row>
    <row r="17" spans="1:9" ht="15" customHeight="1" x14ac:dyDescent="0.45">
      <c r="A17" s="217">
        <v>14</v>
      </c>
      <c r="B17" s="215" t="s">
        <v>968</v>
      </c>
      <c r="C17" s="216">
        <v>482.23</v>
      </c>
      <c r="D17" s="216">
        <v>845.97</v>
      </c>
      <c r="E17" s="216">
        <v>205.91</v>
      </c>
      <c r="F17" s="216">
        <v>602.41</v>
      </c>
      <c r="G17" s="216">
        <v>658.69</v>
      </c>
      <c r="H17" s="216">
        <v>0</v>
      </c>
      <c r="I17" s="216">
        <v>466.29</v>
      </c>
    </row>
    <row r="18" spans="1:9" ht="15" customHeight="1" x14ac:dyDescent="0.45">
      <c r="A18" s="217">
        <v>15</v>
      </c>
      <c r="B18" s="215" t="s">
        <v>969</v>
      </c>
      <c r="C18" s="216">
        <v>269.39</v>
      </c>
      <c r="D18" s="216">
        <v>528.79999999999995</v>
      </c>
      <c r="E18" s="216">
        <v>165.27</v>
      </c>
      <c r="F18" s="216">
        <v>403.71</v>
      </c>
      <c r="G18" s="216">
        <v>0</v>
      </c>
      <c r="H18" s="216">
        <v>145.51</v>
      </c>
      <c r="I18" s="216">
        <v>337.35</v>
      </c>
    </row>
    <row r="19" spans="1:9" x14ac:dyDescent="0.45">
      <c r="A19" s="217">
        <v>16</v>
      </c>
      <c r="B19" s="215" t="s">
        <v>970</v>
      </c>
      <c r="C19" s="216">
        <v>242.36</v>
      </c>
      <c r="D19" s="216">
        <v>491.55</v>
      </c>
      <c r="E19" s="216">
        <v>112.36</v>
      </c>
      <c r="F19" s="216">
        <v>411.78</v>
      </c>
      <c r="G19" s="216">
        <v>457.39</v>
      </c>
      <c r="H19" s="216">
        <v>0</v>
      </c>
      <c r="I19" s="216">
        <v>370.94</v>
      </c>
    </row>
    <row r="20" spans="1:9" x14ac:dyDescent="0.45">
      <c r="A20" s="217">
        <v>17</v>
      </c>
      <c r="B20" s="215" t="s">
        <v>971</v>
      </c>
      <c r="C20" s="216">
        <v>318.49</v>
      </c>
      <c r="D20" s="216">
        <v>509.72</v>
      </c>
      <c r="E20" s="216">
        <v>51.33</v>
      </c>
      <c r="F20" s="216">
        <v>434.01</v>
      </c>
      <c r="G20" s="216">
        <v>520.83000000000004</v>
      </c>
      <c r="H20" s="216">
        <v>199.57</v>
      </c>
      <c r="I20" s="216">
        <v>292.49</v>
      </c>
    </row>
    <row r="21" spans="1:9" x14ac:dyDescent="0.45">
      <c r="A21" s="217">
        <v>18</v>
      </c>
      <c r="B21" s="215" t="s">
        <v>972</v>
      </c>
      <c r="C21" s="216">
        <v>361.79</v>
      </c>
      <c r="D21" s="216">
        <v>533.73</v>
      </c>
      <c r="E21" s="216">
        <v>127.12</v>
      </c>
      <c r="F21" s="216">
        <v>415.42</v>
      </c>
      <c r="G21" s="216">
        <v>403.56</v>
      </c>
      <c r="H21" s="216">
        <v>518.24</v>
      </c>
      <c r="I21" s="216">
        <v>306.8</v>
      </c>
    </row>
    <row r="22" spans="1:9" ht="15" customHeight="1" x14ac:dyDescent="0.45">
      <c r="A22" s="217">
        <v>19</v>
      </c>
      <c r="B22" s="215" t="s">
        <v>973</v>
      </c>
      <c r="C22" s="216">
        <v>169.29</v>
      </c>
      <c r="D22" s="216">
        <v>671.14</v>
      </c>
      <c r="E22" s="216">
        <v>0.08</v>
      </c>
      <c r="F22" s="216">
        <v>486.16</v>
      </c>
      <c r="G22" s="216">
        <v>0</v>
      </c>
      <c r="H22" s="216">
        <v>1053.05</v>
      </c>
      <c r="I22" s="216">
        <v>339.72</v>
      </c>
    </row>
    <row r="23" spans="1:9" ht="15" customHeight="1" x14ac:dyDescent="0.45">
      <c r="A23" s="217">
        <v>20</v>
      </c>
      <c r="B23" s="215" t="s">
        <v>974</v>
      </c>
      <c r="C23" s="216">
        <v>271.38</v>
      </c>
      <c r="D23" s="216">
        <v>441.91</v>
      </c>
      <c r="E23" s="216">
        <v>195.85</v>
      </c>
      <c r="F23" s="216">
        <v>496.28</v>
      </c>
      <c r="G23" s="216">
        <v>412.38</v>
      </c>
      <c r="H23" s="216">
        <v>0</v>
      </c>
      <c r="I23" s="216">
        <v>346.61</v>
      </c>
    </row>
    <row r="24" spans="1:9" ht="15" customHeight="1" x14ac:dyDescent="0.45">
      <c r="A24" s="217">
        <v>21</v>
      </c>
      <c r="B24" s="215" t="s">
        <v>975</v>
      </c>
      <c r="C24" s="216">
        <v>241.54</v>
      </c>
      <c r="D24" s="216">
        <v>415.56</v>
      </c>
      <c r="E24" s="216">
        <v>162.63</v>
      </c>
      <c r="F24" s="216">
        <v>414.42</v>
      </c>
      <c r="G24" s="216">
        <v>512.82000000000005</v>
      </c>
      <c r="H24" s="216">
        <v>583.6</v>
      </c>
      <c r="I24" s="216">
        <v>364.34</v>
      </c>
    </row>
    <row r="25" spans="1:9" ht="15" customHeight="1" x14ac:dyDescent="0.45">
      <c r="A25" s="217">
        <v>22</v>
      </c>
      <c r="B25" s="215" t="s">
        <v>976</v>
      </c>
      <c r="C25" s="216">
        <v>412.1</v>
      </c>
      <c r="D25" s="216">
        <v>583.01</v>
      </c>
      <c r="E25" s="216">
        <v>145.59</v>
      </c>
      <c r="F25" s="216">
        <v>557.52</v>
      </c>
      <c r="G25" s="216">
        <v>518.79999999999995</v>
      </c>
      <c r="H25" s="216">
        <v>311.45999999999998</v>
      </c>
      <c r="I25" s="216">
        <v>452.79</v>
      </c>
    </row>
    <row r="26" spans="1:9" ht="15" customHeight="1" x14ac:dyDescent="0.45">
      <c r="A26" s="218" t="s">
        <v>977</v>
      </c>
      <c r="B26" s="218"/>
      <c r="C26" s="218"/>
      <c r="D26" s="218"/>
      <c r="E26" s="218"/>
      <c r="F26" s="218"/>
      <c r="G26" s="218"/>
      <c r="H26" s="218"/>
      <c r="I26" s="218"/>
    </row>
    <row r="27" spans="1:9" x14ac:dyDescent="0.45">
      <c r="A27" s="219" t="s">
        <v>978</v>
      </c>
      <c r="B27" s="213"/>
      <c r="C27" s="213"/>
      <c r="D27" s="213"/>
      <c r="E27" s="213"/>
      <c r="F27" s="213"/>
      <c r="G27" s="213"/>
      <c r="H27" s="213"/>
      <c r="I27" s="213"/>
    </row>
    <row r="28" spans="1:9" ht="15" customHeight="1" x14ac:dyDescent="0.45">
      <c r="A28" s="214">
        <v>1</v>
      </c>
      <c r="B28" s="215" t="s">
        <v>979</v>
      </c>
      <c r="C28" s="216">
        <v>315</v>
      </c>
      <c r="D28" s="216">
        <v>389.93</v>
      </c>
      <c r="E28" s="216">
        <v>0</v>
      </c>
      <c r="F28" s="216">
        <v>315.10000000000002</v>
      </c>
      <c r="G28" s="216">
        <v>0</v>
      </c>
      <c r="H28" s="216">
        <v>280</v>
      </c>
      <c r="I28" s="216">
        <v>300.39</v>
      </c>
    </row>
    <row r="29" spans="1:9" x14ac:dyDescent="0.45">
      <c r="A29" s="214">
        <v>2</v>
      </c>
      <c r="B29" s="215" t="s">
        <v>980</v>
      </c>
      <c r="C29" s="216">
        <v>152.86000000000001</v>
      </c>
      <c r="D29" s="216">
        <v>240.98</v>
      </c>
      <c r="E29" s="216">
        <v>112.35</v>
      </c>
      <c r="F29" s="216">
        <v>442.99</v>
      </c>
      <c r="G29" s="216">
        <v>0</v>
      </c>
      <c r="H29" s="216">
        <v>271.10000000000002</v>
      </c>
      <c r="I29" s="216">
        <v>326.68</v>
      </c>
    </row>
    <row r="30" spans="1:9" x14ac:dyDescent="0.45">
      <c r="A30" s="214">
        <v>3</v>
      </c>
      <c r="B30" s="215" t="s">
        <v>981</v>
      </c>
      <c r="C30" s="216">
        <v>273.77999999999997</v>
      </c>
      <c r="D30" s="216">
        <v>312.72000000000003</v>
      </c>
      <c r="E30" s="216">
        <v>270.86</v>
      </c>
      <c r="F30" s="216">
        <v>280.7</v>
      </c>
      <c r="G30" s="216">
        <v>0</v>
      </c>
      <c r="H30" s="216">
        <v>245.69</v>
      </c>
      <c r="I30" s="216">
        <v>290.72000000000003</v>
      </c>
    </row>
    <row r="31" spans="1:9" x14ac:dyDescent="0.45">
      <c r="A31" s="214">
        <v>4</v>
      </c>
      <c r="B31" s="215" t="s">
        <v>982</v>
      </c>
      <c r="C31" s="216">
        <v>163.36000000000001</v>
      </c>
      <c r="D31" s="216">
        <v>337.84</v>
      </c>
      <c r="E31" s="216">
        <v>0</v>
      </c>
      <c r="F31" s="216">
        <v>263.19</v>
      </c>
      <c r="G31" s="216">
        <v>0</v>
      </c>
      <c r="H31" s="216">
        <v>188.98</v>
      </c>
      <c r="I31" s="216">
        <v>222.45</v>
      </c>
    </row>
    <row r="32" spans="1:9" x14ac:dyDescent="0.45">
      <c r="A32" s="214">
        <v>5</v>
      </c>
      <c r="B32" s="215" t="s">
        <v>983</v>
      </c>
      <c r="C32" s="216">
        <v>210</v>
      </c>
      <c r="D32" s="216">
        <v>360.15</v>
      </c>
      <c r="E32" s="216">
        <v>0</v>
      </c>
      <c r="F32" s="216">
        <v>290.31</v>
      </c>
      <c r="G32" s="216">
        <v>0</v>
      </c>
      <c r="H32" s="216">
        <v>307</v>
      </c>
      <c r="I32" s="216">
        <v>261.41000000000003</v>
      </c>
    </row>
    <row r="33" spans="1:19" ht="15" customHeight="1" x14ac:dyDescent="0.45">
      <c r="A33" s="214">
        <v>6</v>
      </c>
      <c r="B33" s="215" t="s">
        <v>984</v>
      </c>
      <c r="C33" s="216">
        <v>101.63</v>
      </c>
      <c r="D33" s="216">
        <v>289.92</v>
      </c>
      <c r="E33" s="216">
        <v>2.08</v>
      </c>
      <c r="F33" s="216">
        <v>339.85</v>
      </c>
      <c r="G33" s="216">
        <v>0</v>
      </c>
      <c r="H33" s="216">
        <v>257.20999999999998</v>
      </c>
      <c r="I33" s="216">
        <v>264.42</v>
      </c>
    </row>
    <row r="34" spans="1:19" x14ac:dyDescent="0.45">
      <c r="A34" s="214">
        <v>7</v>
      </c>
      <c r="B34" s="215" t="s">
        <v>985</v>
      </c>
      <c r="C34" s="216">
        <v>160</v>
      </c>
      <c r="D34" s="216">
        <v>260.04000000000002</v>
      </c>
      <c r="E34" s="216">
        <v>0</v>
      </c>
      <c r="F34" s="216">
        <v>235</v>
      </c>
      <c r="G34" s="216">
        <v>0</v>
      </c>
      <c r="H34" s="216">
        <v>374.63</v>
      </c>
      <c r="I34" s="216">
        <v>287.68</v>
      </c>
    </row>
    <row r="35" spans="1:19" x14ac:dyDescent="0.45">
      <c r="A35" s="214">
        <v>8</v>
      </c>
      <c r="B35" s="215" t="s">
        <v>986</v>
      </c>
      <c r="C35" s="216">
        <v>294.22000000000003</v>
      </c>
      <c r="D35" s="216">
        <v>419.2</v>
      </c>
      <c r="E35" s="216">
        <v>250.15</v>
      </c>
      <c r="F35" s="216">
        <v>436.6</v>
      </c>
      <c r="G35" s="216">
        <v>0</v>
      </c>
      <c r="H35" s="216">
        <v>288.54000000000002</v>
      </c>
      <c r="I35" s="216">
        <v>314.31</v>
      </c>
    </row>
    <row r="36" spans="1:19" ht="15" customHeight="1" x14ac:dyDescent="0.45">
      <c r="A36" s="218" t="s">
        <v>987</v>
      </c>
      <c r="B36" s="218"/>
      <c r="C36" s="220"/>
      <c r="D36" s="220"/>
      <c r="E36" s="220"/>
      <c r="F36" s="220"/>
      <c r="G36" s="220"/>
      <c r="H36" s="220"/>
      <c r="I36" s="220"/>
    </row>
    <row r="37" spans="1:19" ht="15" customHeight="1" x14ac:dyDescent="0.45">
      <c r="A37" s="218" t="s">
        <v>988</v>
      </c>
      <c r="B37" s="218"/>
      <c r="C37" s="220"/>
      <c r="D37" s="220"/>
      <c r="E37" s="220"/>
      <c r="F37" s="220"/>
      <c r="G37" s="220"/>
      <c r="H37" s="220"/>
      <c r="I37" s="220"/>
    </row>
    <row r="39" spans="1:19" x14ac:dyDescent="0.45">
      <c r="A39" s="221" t="s">
        <v>989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</row>
    <row r="40" spans="1:19" x14ac:dyDescent="0.45">
      <c r="A40" s="221" t="s">
        <v>990</v>
      </c>
      <c r="B40" s="213"/>
      <c r="C40" s="213"/>
      <c r="D40" s="213"/>
      <c r="E40" s="213"/>
      <c r="F40" s="213"/>
      <c r="G40" s="213"/>
      <c r="H40" s="213"/>
      <c r="I40" s="213"/>
      <c r="J40" s="213"/>
    </row>
    <row r="41" spans="1:19" ht="40.5" x14ac:dyDescent="0.45">
      <c r="A41" s="222" t="s">
        <v>991</v>
      </c>
      <c r="B41" s="222"/>
      <c r="C41" s="222"/>
      <c r="D41" s="222"/>
      <c r="E41" s="222"/>
      <c r="F41" s="222"/>
      <c r="G41" s="222"/>
      <c r="H41" s="222"/>
      <c r="I41" s="222"/>
      <c r="J41" s="222"/>
    </row>
    <row r="42" spans="1:19" ht="15" customHeight="1" x14ac:dyDescent="0.45">
      <c r="A42" s="223" t="s">
        <v>992</v>
      </c>
      <c r="B42" s="224" t="s">
        <v>993</v>
      </c>
      <c r="C42" s="224" t="s">
        <v>994</v>
      </c>
      <c r="D42" s="224" t="s">
        <v>995</v>
      </c>
      <c r="E42" s="224" t="s">
        <v>996</v>
      </c>
      <c r="F42" s="224" t="s">
        <v>997</v>
      </c>
      <c r="G42" s="224" t="s">
        <v>998</v>
      </c>
      <c r="H42" s="224" t="s">
        <v>999</v>
      </c>
      <c r="I42" s="224" t="s">
        <v>1000</v>
      </c>
      <c r="J42" s="224" t="s">
        <v>1001</v>
      </c>
    </row>
    <row r="43" spans="1:19" x14ac:dyDescent="0.45">
      <c r="A43" s="225" t="s">
        <v>1002</v>
      </c>
      <c r="B43" s="213"/>
      <c r="C43" s="213" t="s">
        <v>1003</v>
      </c>
      <c r="D43" s="213" t="s">
        <v>1004</v>
      </c>
      <c r="E43" s="213" t="s">
        <v>1005</v>
      </c>
      <c r="F43" s="213" t="s">
        <v>1006</v>
      </c>
      <c r="G43" s="213" t="s">
        <v>952</v>
      </c>
      <c r="H43" s="213"/>
      <c r="I43" s="213"/>
      <c r="J43" s="213"/>
    </row>
    <row r="44" spans="1:19" ht="15" customHeight="1" x14ac:dyDescent="0.45">
      <c r="A44" s="226">
        <v>1</v>
      </c>
      <c r="B44" s="227" t="s">
        <v>1007</v>
      </c>
      <c r="C44" s="228">
        <v>15369.4</v>
      </c>
      <c r="D44" s="228">
        <v>4126</v>
      </c>
      <c r="E44" s="228">
        <v>20191</v>
      </c>
      <c r="F44" s="228">
        <v>22639</v>
      </c>
      <c r="G44" s="228">
        <v>1713</v>
      </c>
      <c r="H44" s="228">
        <v>946</v>
      </c>
      <c r="I44" s="228">
        <v>5916.6</v>
      </c>
      <c r="J44" s="228">
        <v>70901</v>
      </c>
    </row>
    <row r="45" spans="1:19" x14ac:dyDescent="0.45">
      <c r="A45" s="226">
        <v>2</v>
      </c>
      <c r="B45" s="227" t="s">
        <v>1008</v>
      </c>
      <c r="C45" s="228">
        <v>1487.3</v>
      </c>
      <c r="D45" s="228">
        <v>621.9</v>
      </c>
      <c r="E45" s="228">
        <v>32</v>
      </c>
      <c r="F45" s="228">
        <v>1294.4000000000001</v>
      </c>
      <c r="G45" s="228">
        <v>0</v>
      </c>
      <c r="H45" s="228">
        <v>146</v>
      </c>
      <c r="I45" s="228">
        <v>533.6</v>
      </c>
      <c r="J45" s="228">
        <v>4115.2</v>
      </c>
    </row>
    <row r="46" spans="1:19" x14ac:dyDescent="0.45">
      <c r="A46" s="226">
        <v>3</v>
      </c>
      <c r="B46" s="227" t="s">
        <v>1009</v>
      </c>
      <c r="C46" s="228">
        <v>2368.1999999999998</v>
      </c>
      <c r="D46" s="228">
        <v>520.70000000000005</v>
      </c>
      <c r="E46" s="228">
        <v>363</v>
      </c>
      <c r="F46" s="228">
        <v>1673.3</v>
      </c>
      <c r="G46" s="228">
        <v>537.4</v>
      </c>
      <c r="H46" s="228">
        <v>1164.4000000000001</v>
      </c>
      <c r="I46" s="228">
        <v>67.900000000000006</v>
      </c>
      <c r="J46" s="228">
        <v>6694.9</v>
      </c>
    </row>
    <row r="47" spans="1:19" x14ac:dyDescent="0.45">
      <c r="A47" s="226">
        <v>4</v>
      </c>
      <c r="B47" s="227" t="s">
        <v>1010</v>
      </c>
      <c r="C47" s="228">
        <v>3312.1</v>
      </c>
      <c r="D47" s="228">
        <v>975.2</v>
      </c>
      <c r="E47" s="228">
        <v>2181</v>
      </c>
      <c r="F47" s="228">
        <v>5542.5</v>
      </c>
      <c r="G47" s="228">
        <v>788.9</v>
      </c>
      <c r="H47" s="228">
        <v>805.8</v>
      </c>
      <c r="I47" s="228">
        <v>377.2</v>
      </c>
      <c r="J47" s="228">
        <v>13982.7</v>
      </c>
    </row>
    <row r="48" spans="1:19" x14ac:dyDescent="0.45">
      <c r="A48" s="226">
        <v>5</v>
      </c>
      <c r="B48" s="227" t="s">
        <v>1011</v>
      </c>
      <c r="C48" s="228">
        <v>2893</v>
      </c>
      <c r="D48" s="228">
        <v>1227</v>
      </c>
      <c r="E48" s="228">
        <v>17</v>
      </c>
      <c r="F48" s="228">
        <v>2014</v>
      </c>
      <c r="G48" s="228">
        <v>57</v>
      </c>
      <c r="H48" s="228">
        <v>1680</v>
      </c>
      <c r="I48" s="228">
        <v>494</v>
      </c>
      <c r="J48" s="228">
        <v>8382</v>
      </c>
    </row>
    <row r="49" spans="1:10" x14ac:dyDescent="0.45">
      <c r="A49" s="226">
        <v>6</v>
      </c>
      <c r="B49" s="227" t="s">
        <v>1012</v>
      </c>
      <c r="C49" s="228">
        <v>7473</v>
      </c>
      <c r="D49" s="228">
        <v>1320</v>
      </c>
      <c r="E49" s="228">
        <v>13947</v>
      </c>
      <c r="F49" s="228">
        <v>22957</v>
      </c>
      <c r="G49" s="228">
        <v>697</v>
      </c>
      <c r="H49" s="228">
        <v>7149</v>
      </c>
      <c r="I49" s="228">
        <v>1338</v>
      </c>
      <c r="J49" s="228">
        <v>54881</v>
      </c>
    </row>
    <row r="50" spans="1:10" ht="15" customHeight="1" x14ac:dyDescent="0.45">
      <c r="A50" s="226">
        <v>7</v>
      </c>
      <c r="B50" s="227" t="s">
        <v>1013</v>
      </c>
      <c r="C50" s="228">
        <v>5569.3</v>
      </c>
      <c r="D50" s="228">
        <v>2771.2</v>
      </c>
      <c r="E50" s="228">
        <v>9259.7999999999993</v>
      </c>
      <c r="F50" s="228">
        <v>7498.7</v>
      </c>
      <c r="G50" s="228">
        <v>551.4</v>
      </c>
      <c r="H50" s="228">
        <v>2113.9</v>
      </c>
      <c r="I50" s="228">
        <v>1210</v>
      </c>
      <c r="J50" s="228">
        <v>28974.2</v>
      </c>
    </row>
    <row r="51" spans="1:10" ht="15" customHeight="1" x14ac:dyDescent="0.45">
      <c r="A51" s="226">
        <v>8</v>
      </c>
      <c r="B51" s="227" t="s">
        <v>1014</v>
      </c>
      <c r="C51" s="228">
        <v>1407.3</v>
      </c>
      <c r="D51" s="228">
        <v>387.2</v>
      </c>
      <c r="E51" s="228">
        <v>36.200000000000003</v>
      </c>
      <c r="F51" s="228">
        <v>4314.6000000000004</v>
      </c>
      <c r="G51" s="228">
        <v>0</v>
      </c>
      <c r="H51" s="228">
        <v>1598.6</v>
      </c>
      <c r="I51" s="228">
        <v>772.9</v>
      </c>
      <c r="J51" s="228">
        <v>8516.7999999999993</v>
      </c>
    </row>
    <row r="52" spans="1:10" ht="15" customHeight="1" x14ac:dyDescent="0.45">
      <c r="A52" s="226">
        <v>9</v>
      </c>
      <c r="B52" s="227" t="s">
        <v>1015</v>
      </c>
      <c r="C52" s="228">
        <v>1432</v>
      </c>
      <c r="D52" s="228">
        <v>333.3</v>
      </c>
      <c r="E52" s="228">
        <v>140.69999999999999</v>
      </c>
      <c r="F52" s="228">
        <v>849.5</v>
      </c>
      <c r="G52" s="228">
        <v>0</v>
      </c>
      <c r="H52" s="228">
        <v>0</v>
      </c>
      <c r="I52" s="228">
        <v>1511.6</v>
      </c>
      <c r="J52" s="228">
        <v>4267</v>
      </c>
    </row>
    <row r="53" spans="1:10" x14ac:dyDescent="0.45">
      <c r="A53" s="229">
        <v>10</v>
      </c>
      <c r="B53" s="227" t="s">
        <v>1016</v>
      </c>
      <c r="C53" s="228">
        <v>2483.3000000000002</v>
      </c>
      <c r="D53" s="228">
        <v>339.8</v>
      </c>
      <c r="E53" s="228">
        <v>64.8</v>
      </c>
      <c r="F53" s="228">
        <v>2331.1999999999998</v>
      </c>
      <c r="G53" s="228">
        <v>641.20000000000005</v>
      </c>
      <c r="H53" s="228">
        <v>435.4</v>
      </c>
      <c r="I53" s="228">
        <v>202.5</v>
      </c>
      <c r="J53" s="228">
        <v>6498.2</v>
      </c>
    </row>
    <row r="54" spans="1:10" x14ac:dyDescent="0.45">
      <c r="A54" s="229">
        <v>11</v>
      </c>
      <c r="B54" s="227" t="s">
        <v>1017</v>
      </c>
      <c r="C54" s="228">
        <v>8755.9</v>
      </c>
      <c r="D54" s="228">
        <v>5393.5</v>
      </c>
      <c r="E54" s="228">
        <v>15901.7</v>
      </c>
      <c r="F54" s="228">
        <v>9225.6</v>
      </c>
      <c r="G54" s="228">
        <v>0</v>
      </c>
      <c r="H54" s="228">
        <v>0</v>
      </c>
      <c r="I54" s="228">
        <v>3174.5</v>
      </c>
      <c r="J54" s="228">
        <v>42451.199999999997</v>
      </c>
    </row>
    <row r="55" spans="1:10" ht="15" customHeight="1" x14ac:dyDescent="0.45">
      <c r="A55" s="229">
        <v>12</v>
      </c>
      <c r="B55" s="227" t="s">
        <v>1018</v>
      </c>
      <c r="C55" s="228">
        <v>7703.2</v>
      </c>
      <c r="D55" s="228">
        <v>2141.1999999999998</v>
      </c>
      <c r="E55" s="228">
        <v>286.2</v>
      </c>
      <c r="F55" s="228">
        <v>4926.3999999999996</v>
      </c>
      <c r="G55" s="228">
        <v>154.5</v>
      </c>
      <c r="H55" s="228">
        <v>201.1</v>
      </c>
      <c r="I55" s="228">
        <v>567.9</v>
      </c>
      <c r="J55" s="228">
        <v>15980.5</v>
      </c>
    </row>
    <row r="56" spans="1:10" ht="15" customHeight="1" x14ac:dyDescent="0.45">
      <c r="A56" s="229">
        <v>13</v>
      </c>
      <c r="B56" s="227" t="s">
        <v>1019</v>
      </c>
      <c r="C56" s="228">
        <v>6477</v>
      </c>
      <c r="D56" s="228">
        <v>1628.2</v>
      </c>
      <c r="E56" s="228">
        <v>8944</v>
      </c>
      <c r="F56" s="228">
        <v>7297.7</v>
      </c>
      <c r="G56" s="228">
        <v>1702.7</v>
      </c>
      <c r="H56" s="228">
        <v>0</v>
      </c>
      <c r="I56" s="228">
        <v>2397.1</v>
      </c>
      <c r="J56" s="228">
        <v>28446.7</v>
      </c>
    </row>
    <row r="57" spans="1:10" ht="15" customHeight="1" x14ac:dyDescent="0.45">
      <c r="A57" s="229">
        <v>14</v>
      </c>
      <c r="B57" s="227" t="s">
        <v>1020</v>
      </c>
      <c r="C57" s="228">
        <v>13369.7</v>
      </c>
      <c r="D57" s="228">
        <v>5120.2</v>
      </c>
      <c r="E57" s="228">
        <v>21611.9</v>
      </c>
      <c r="F57" s="228">
        <v>30478.1</v>
      </c>
      <c r="G57" s="228">
        <v>1325</v>
      </c>
      <c r="H57" s="228">
        <v>0</v>
      </c>
      <c r="I57" s="228">
        <v>8227.6</v>
      </c>
      <c r="J57" s="228">
        <v>80132.600000000006</v>
      </c>
    </row>
    <row r="58" spans="1:10" x14ac:dyDescent="0.45">
      <c r="A58" s="229">
        <v>15</v>
      </c>
      <c r="B58" s="227" t="s">
        <v>1021</v>
      </c>
      <c r="C58" s="228">
        <v>307.10000000000002</v>
      </c>
      <c r="D58" s="228">
        <v>75.599999999999994</v>
      </c>
      <c r="E58" s="228">
        <v>0.4</v>
      </c>
      <c r="F58" s="228">
        <v>519.9</v>
      </c>
      <c r="G58" s="228">
        <v>0</v>
      </c>
      <c r="H58" s="228">
        <v>106.8</v>
      </c>
      <c r="I58" s="228">
        <v>171.9</v>
      </c>
      <c r="J58" s="228">
        <v>1181.5999999999999</v>
      </c>
    </row>
    <row r="59" spans="1:10" x14ac:dyDescent="0.45">
      <c r="A59" s="229">
        <v>16</v>
      </c>
      <c r="B59" s="227" t="s">
        <v>1022</v>
      </c>
      <c r="C59" s="228">
        <v>3964</v>
      </c>
      <c r="D59" s="228">
        <v>1297</v>
      </c>
      <c r="E59" s="228">
        <v>163</v>
      </c>
      <c r="F59" s="228">
        <v>6521</v>
      </c>
      <c r="G59" s="228">
        <v>616</v>
      </c>
      <c r="H59" s="228">
        <v>0</v>
      </c>
      <c r="I59" s="228">
        <v>494</v>
      </c>
      <c r="J59" s="228">
        <v>13055</v>
      </c>
    </row>
    <row r="60" spans="1:10" x14ac:dyDescent="0.45">
      <c r="A60" s="229">
        <v>17</v>
      </c>
      <c r="B60" s="227" t="s">
        <v>1023</v>
      </c>
      <c r="C60" s="228">
        <v>8818</v>
      </c>
      <c r="D60" s="228">
        <v>2682</v>
      </c>
      <c r="E60" s="228">
        <v>10256</v>
      </c>
      <c r="F60" s="228">
        <v>11702</v>
      </c>
      <c r="G60" s="228">
        <v>138</v>
      </c>
      <c r="H60" s="228">
        <v>445</v>
      </c>
      <c r="I60" s="228">
        <v>1003.9</v>
      </c>
      <c r="J60" s="228">
        <v>35044.9</v>
      </c>
    </row>
    <row r="61" spans="1:10" ht="15" customHeight="1" x14ac:dyDescent="0.45">
      <c r="A61" s="229">
        <v>18</v>
      </c>
      <c r="B61" s="227" t="s">
        <v>1024</v>
      </c>
      <c r="C61" s="228">
        <v>7267</v>
      </c>
      <c r="D61" s="228">
        <v>2271</v>
      </c>
      <c r="E61" s="228">
        <v>15086.7</v>
      </c>
      <c r="F61" s="228">
        <v>9982.6</v>
      </c>
      <c r="G61" s="228">
        <v>370.3</v>
      </c>
      <c r="H61" s="228">
        <v>414</v>
      </c>
      <c r="I61" s="228">
        <v>2512.1999999999998</v>
      </c>
      <c r="J61" s="228">
        <v>37903.800000000003</v>
      </c>
    </row>
    <row r="62" spans="1:10" x14ac:dyDescent="0.45">
      <c r="A62" s="229">
        <v>19</v>
      </c>
      <c r="B62" s="227" t="s">
        <v>1025</v>
      </c>
      <c r="C62" s="228">
        <v>17742</v>
      </c>
      <c r="D62" s="228">
        <v>6823</v>
      </c>
      <c r="E62" s="228">
        <v>10124</v>
      </c>
      <c r="F62" s="228">
        <v>21968</v>
      </c>
      <c r="G62" s="228">
        <v>0</v>
      </c>
      <c r="H62" s="228">
        <v>400</v>
      </c>
      <c r="I62" s="228">
        <v>4170</v>
      </c>
      <c r="J62" s="228">
        <v>61227</v>
      </c>
    </row>
    <row r="63" spans="1:10" ht="15" customHeight="1" x14ac:dyDescent="0.45">
      <c r="A63" s="229">
        <v>20</v>
      </c>
      <c r="B63" s="227" t="s">
        <v>1026</v>
      </c>
      <c r="C63" s="228">
        <v>17809</v>
      </c>
      <c r="D63" s="228">
        <v>3522.3</v>
      </c>
      <c r="E63" s="228">
        <v>8756</v>
      </c>
      <c r="F63" s="228">
        <v>11844</v>
      </c>
      <c r="G63" s="228">
        <v>709</v>
      </c>
      <c r="H63" s="228">
        <v>0</v>
      </c>
      <c r="I63" s="228">
        <v>7953</v>
      </c>
      <c r="J63" s="228">
        <v>50593.3</v>
      </c>
    </row>
    <row r="64" spans="1:10" ht="15" customHeight="1" x14ac:dyDescent="0.45">
      <c r="A64" s="229">
        <v>21</v>
      </c>
      <c r="B64" s="227" t="s">
        <v>1027</v>
      </c>
      <c r="C64" s="228">
        <v>1675.9</v>
      </c>
      <c r="D64" s="228">
        <v>1046.5</v>
      </c>
      <c r="E64" s="228">
        <v>325</v>
      </c>
      <c r="F64" s="228">
        <v>4805.5</v>
      </c>
      <c r="G64" s="228">
        <v>8.4</v>
      </c>
      <c r="H64" s="228">
        <v>0</v>
      </c>
      <c r="I64" s="228">
        <v>391.4</v>
      </c>
      <c r="J64" s="228">
        <v>8252.7000000000007</v>
      </c>
    </row>
    <row r="65" spans="1:18" x14ac:dyDescent="0.45">
      <c r="A65" s="229">
        <v>22</v>
      </c>
      <c r="B65" s="227" t="s">
        <v>1028</v>
      </c>
      <c r="C65" s="228">
        <v>6074.1</v>
      </c>
      <c r="D65" s="228">
        <v>3086.4</v>
      </c>
      <c r="E65" s="228">
        <v>1295.8</v>
      </c>
      <c r="F65" s="228">
        <v>7032.6</v>
      </c>
      <c r="G65" s="228">
        <v>901.4</v>
      </c>
      <c r="H65" s="228">
        <v>1156</v>
      </c>
      <c r="I65" s="228">
        <v>2655.1</v>
      </c>
      <c r="J65" s="228">
        <v>22201.3</v>
      </c>
    </row>
    <row r="66" spans="1:18" ht="31.5" customHeight="1" x14ac:dyDescent="0.45">
      <c r="A66" s="230" t="s">
        <v>1029</v>
      </c>
      <c r="B66" s="230"/>
      <c r="C66" s="230"/>
      <c r="D66" s="230"/>
      <c r="E66" s="230"/>
      <c r="F66" s="230"/>
      <c r="G66" s="230"/>
      <c r="H66" s="230"/>
      <c r="I66" s="230"/>
      <c r="J66" s="230"/>
    </row>
    <row r="67" spans="1:18" x14ac:dyDescent="0.45">
      <c r="A67" s="225" t="s">
        <v>1030</v>
      </c>
      <c r="B67" s="213"/>
      <c r="C67" s="213"/>
      <c r="D67" s="213"/>
      <c r="E67" s="213"/>
      <c r="F67" s="213"/>
      <c r="G67" s="213"/>
      <c r="H67" s="213"/>
      <c r="I67" s="213"/>
      <c r="J67" s="213"/>
    </row>
    <row r="68" spans="1:18" ht="15" customHeight="1" x14ac:dyDescent="0.45">
      <c r="A68" s="226">
        <v>1</v>
      </c>
      <c r="B68" s="227" t="s">
        <v>1031</v>
      </c>
      <c r="C68" s="228">
        <v>114</v>
      </c>
      <c r="D68" s="228">
        <v>19.3</v>
      </c>
      <c r="E68" s="228">
        <v>0</v>
      </c>
      <c r="F68" s="228">
        <v>94.8</v>
      </c>
      <c r="G68" s="228">
        <v>0</v>
      </c>
      <c r="H68" s="228">
        <v>65.400000000000006</v>
      </c>
      <c r="I68" s="228">
        <v>16.600000000000001</v>
      </c>
      <c r="J68" s="228">
        <v>310</v>
      </c>
    </row>
    <row r="69" spans="1:18" x14ac:dyDescent="0.45">
      <c r="A69" s="226">
        <v>2</v>
      </c>
      <c r="B69" s="227" t="s">
        <v>1032</v>
      </c>
      <c r="C69" s="228">
        <v>708</v>
      </c>
      <c r="D69" s="228">
        <v>461</v>
      </c>
      <c r="E69" s="228">
        <v>19</v>
      </c>
      <c r="F69" s="228">
        <v>1426</v>
      </c>
      <c r="G69" s="228">
        <v>0</v>
      </c>
      <c r="H69" s="228">
        <v>423</v>
      </c>
      <c r="I69" s="228">
        <v>138.69999999999999</v>
      </c>
      <c r="J69" s="228">
        <v>3175.6</v>
      </c>
    </row>
    <row r="70" spans="1:18" x14ac:dyDescent="0.45">
      <c r="A70" s="226">
        <v>3</v>
      </c>
      <c r="B70" s="227" t="s">
        <v>1033</v>
      </c>
      <c r="C70" s="228">
        <v>173.7</v>
      </c>
      <c r="D70" s="228">
        <v>27.2</v>
      </c>
      <c r="E70" s="228">
        <v>0.8</v>
      </c>
      <c r="F70" s="228">
        <v>29.3</v>
      </c>
      <c r="G70" s="228">
        <v>0</v>
      </c>
      <c r="H70" s="228">
        <v>103.9</v>
      </c>
      <c r="I70" s="228">
        <v>93.8</v>
      </c>
      <c r="J70" s="228">
        <v>428.7</v>
      </c>
    </row>
    <row r="71" spans="1:18" x14ac:dyDescent="0.45">
      <c r="A71" s="226">
        <v>4</v>
      </c>
      <c r="B71" s="227" t="s">
        <v>1034</v>
      </c>
      <c r="C71" s="228">
        <v>171.2</v>
      </c>
      <c r="D71" s="228">
        <v>18.899999999999999</v>
      </c>
      <c r="E71" s="228">
        <v>0.1</v>
      </c>
      <c r="F71" s="228">
        <v>2.1</v>
      </c>
      <c r="G71" s="228">
        <v>0</v>
      </c>
      <c r="H71" s="228">
        <v>64.3</v>
      </c>
      <c r="I71" s="228">
        <v>59.7</v>
      </c>
      <c r="J71" s="228">
        <v>316.2</v>
      </c>
    </row>
    <row r="72" spans="1:18" x14ac:dyDescent="0.45">
      <c r="A72" s="226">
        <v>5</v>
      </c>
      <c r="B72" s="227" t="s">
        <v>1035</v>
      </c>
      <c r="C72" s="228">
        <v>194</v>
      </c>
      <c r="D72" s="228">
        <v>32.299999999999997</v>
      </c>
      <c r="E72" s="228">
        <v>0</v>
      </c>
      <c r="F72" s="228">
        <v>13</v>
      </c>
      <c r="G72" s="228">
        <v>0</v>
      </c>
      <c r="H72" s="228">
        <v>60</v>
      </c>
      <c r="I72" s="228">
        <v>54</v>
      </c>
      <c r="J72" s="228">
        <v>353.4</v>
      </c>
    </row>
    <row r="73" spans="1:18" x14ac:dyDescent="0.45">
      <c r="A73" s="226">
        <v>6</v>
      </c>
      <c r="B73" s="227" t="s">
        <v>1036</v>
      </c>
      <c r="C73" s="228">
        <v>546.5</v>
      </c>
      <c r="D73" s="228">
        <v>165.7</v>
      </c>
      <c r="E73" s="228">
        <v>56.6</v>
      </c>
      <c r="F73" s="228">
        <v>1495.1</v>
      </c>
      <c r="G73" s="228">
        <v>0</v>
      </c>
      <c r="H73" s="228">
        <v>516.5</v>
      </c>
      <c r="I73" s="228">
        <v>57.7</v>
      </c>
      <c r="J73" s="228">
        <v>2838</v>
      </c>
    </row>
    <row r="74" spans="1:18" ht="15" customHeight="1" x14ac:dyDescent="0.45">
      <c r="A74" s="226">
        <v>7</v>
      </c>
      <c r="B74" s="227" t="s">
        <v>1037</v>
      </c>
      <c r="C74" s="228">
        <v>60.6</v>
      </c>
      <c r="D74" s="228">
        <v>35.200000000000003</v>
      </c>
      <c r="E74" s="228">
        <v>0</v>
      </c>
      <c r="F74" s="228">
        <v>78.5</v>
      </c>
      <c r="G74" s="228">
        <v>0</v>
      </c>
      <c r="H74" s="228">
        <v>555.9</v>
      </c>
      <c r="I74" s="228">
        <v>33.799999999999997</v>
      </c>
      <c r="J74" s="228">
        <v>763.9</v>
      </c>
    </row>
    <row r="75" spans="1:18" ht="15" customHeight="1" x14ac:dyDescent="0.45">
      <c r="A75" s="226">
        <v>8</v>
      </c>
      <c r="B75" s="227" t="s">
        <v>1038</v>
      </c>
      <c r="C75" s="228">
        <v>324.39999999999998</v>
      </c>
      <c r="D75" s="228">
        <v>60.4</v>
      </c>
      <c r="E75" s="228">
        <v>28.8</v>
      </c>
      <c r="F75" s="228">
        <v>32</v>
      </c>
      <c r="G75" s="228">
        <v>0</v>
      </c>
      <c r="H75" s="228">
        <v>334.5</v>
      </c>
      <c r="I75" s="228">
        <v>178.6</v>
      </c>
      <c r="J75" s="228">
        <v>958.7</v>
      </c>
    </row>
    <row r="76" spans="1:18" ht="29.25" customHeight="1" x14ac:dyDescent="0.45">
      <c r="A76" s="230" t="s">
        <v>1039</v>
      </c>
      <c r="B76" s="230"/>
      <c r="C76" s="231"/>
      <c r="D76" s="231"/>
      <c r="E76" s="231"/>
      <c r="F76" s="231"/>
      <c r="G76" s="231"/>
      <c r="H76" s="231"/>
      <c r="I76" s="231"/>
      <c r="J76" s="231"/>
    </row>
    <row r="77" spans="1:18" ht="15" customHeight="1" x14ac:dyDescent="0.45">
      <c r="A77" s="222" t="s">
        <v>1040</v>
      </c>
      <c r="B77" s="222"/>
      <c r="C77" s="232"/>
      <c r="D77" s="232"/>
      <c r="E77" s="232"/>
      <c r="F77" s="232"/>
      <c r="G77" s="232"/>
      <c r="H77" s="232"/>
      <c r="I77" s="232"/>
      <c r="J77" s="232"/>
    </row>
    <row r="78" spans="1:18" x14ac:dyDescent="0.45">
      <c r="A78" s="221" t="s">
        <v>1041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</row>
    <row r="80" spans="1:18" x14ac:dyDescent="0.45">
      <c r="A80" s="233" t="s">
        <v>1042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topLeftCell="W1" workbookViewId="0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4.13281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Prices'!B199*(1-INDEX(Tax_share,MATCH('Total Fuel Prices'!$A$197,tax_fuel_labels,0),MATCH(B$1,'Tax_Share of Price'!$B$1:$AI$1,0)))</f>
        <v>0</v>
      </c>
      <c r="C2" s="35">
        <f>'Total Fuel Prices'!C199*(1-INDEX(Tax_share,MATCH('Total Fuel Prices'!$A$197,tax_fuel_labels,0),MATCH(C$1,'Tax_Share of Price'!$B$1:$AI$1,0)))</f>
        <v>0</v>
      </c>
      <c r="D2" s="35">
        <f>'Total Fuel Prices'!D199*(1-INDEX(Tax_share,MATCH('Total Fuel Prices'!$A$197,tax_fuel_labels,0),MATCH(D$1,'Tax_Share of Price'!$B$1:$AI$1,0)))</f>
        <v>0</v>
      </c>
      <c r="E2" s="35">
        <f>'Total Fuel Prices'!E199*(1-INDEX(Tax_share,MATCH('Total Fuel Prices'!$A$197,tax_fuel_labels,0),MATCH(E$1,'Tax_Share of Price'!$B$1:$AI$1,0)))</f>
        <v>0</v>
      </c>
      <c r="F2" s="35">
        <f>'Total Fuel Prices'!F199*(1-INDEX(Tax_share,MATCH('Total Fuel Prices'!$A$197,tax_fuel_labels,0),MATCH(F$1,'Tax_Share of Price'!$B$1:$AI$1,0)))</f>
        <v>0</v>
      </c>
      <c r="G2" s="35">
        <f>'Total Fuel Prices'!G199*(1-INDEX(Tax_share,MATCH('Total Fuel Prices'!$A$197,tax_fuel_labels,0),MATCH(G$1,'Tax_Share of Price'!$B$1:$AI$1,0)))</f>
        <v>0</v>
      </c>
      <c r="H2" s="35">
        <f>'Total Fuel Prices'!H199*(1-INDEX(Tax_share,MATCH('Total Fuel Prices'!$A$197,tax_fuel_labels,0),MATCH(H$1,'Tax_Share of Price'!$B$1:$AI$1,0)))</f>
        <v>0</v>
      </c>
      <c r="I2" s="35">
        <f>'Total Fuel Prices'!I199*(1-INDEX(Tax_share,MATCH('Total Fuel Prices'!$A$197,tax_fuel_labels,0),MATCH(I$1,'Tax_Share of Price'!$B$1:$AI$1,0)))</f>
        <v>0</v>
      </c>
      <c r="J2" s="35">
        <f>'Total Fuel Prices'!J199*(1-INDEX(Tax_share,MATCH('Total Fuel Prices'!$A$197,tax_fuel_labels,0),MATCH(J$1,'Tax_Share of Price'!$B$1:$AI$1,0)))</f>
        <v>0</v>
      </c>
      <c r="K2" s="35">
        <f>'Total Fuel Prices'!K199*(1-INDEX(Tax_share,MATCH('Total Fuel Prices'!$A$197,tax_fuel_labels,0),MATCH(K$1,'Tax_Share of Price'!$B$1:$AI$1,0)))</f>
        <v>0</v>
      </c>
      <c r="L2" s="35">
        <f>'Total Fuel Prices'!L199*(1-INDEX(Tax_share,MATCH('Total Fuel Prices'!$A$197,tax_fuel_labels,0),MATCH(L$1,'Tax_Share of Price'!$B$1:$AI$1,0)))</f>
        <v>0</v>
      </c>
      <c r="M2" s="35">
        <f>'Total Fuel Prices'!M199*(1-INDEX(Tax_share,MATCH('Total Fuel Prices'!$A$197,tax_fuel_labels,0),MATCH(M$1,'Tax_Share of Price'!$B$1:$AI$1,0)))</f>
        <v>0</v>
      </c>
      <c r="N2" s="35">
        <f>'Total Fuel Prices'!N199*(1-INDEX(Tax_share,MATCH('Total Fuel Prices'!$A$197,tax_fuel_labels,0),MATCH(N$1,'Tax_Share of Price'!$B$1:$AI$1,0)))</f>
        <v>0</v>
      </c>
      <c r="O2" s="35">
        <f>'Total Fuel Prices'!O199*(1-INDEX(Tax_share,MATCH('Total Fuel Prices'!$A$197,tax_fuel_labels,0),MATCH(O$1,'Tax_Share of Price'!$B$1:$AI$1,0)))</f>
        <v>0</v>
      </c>
      <c r="P2" s="35">
        <f>'Total Fuel Prices'!P199*(1-INDEX(Tax_share,MATCH('Total Fuel Prices'!$A$197,tax_fuel_labels,0),MATCH(P$1,'Tax_Share of Price'!$B$1:$AI$1,0)))</f>
        <v>0</v>
      </c>
      <c r="Q2" s="35">
        <f>'Total Fuel Prices'!Q199*(1-INDEX(Tax_share,MATCH('Total Fuel Prices'!$A$197,tax_fuel_labels,0),MATCH(Q$1,'Tax_Share of Price'!$B$1:$AI$1,0)))</f>
        <v>0</v>
      </c>
      <c r="R2" s="35">
        <f>'Total Fuel Prices'!R199*(1-INDEX(Tax_share,MATCH('Total Fuel Prices'!$A$197,tax_fuel_labels,0),MATCH(R$1,'Tax_Share of Price'!$B$1:$AI$1,0)))</f>
        <v>0</v>
      </c>
      <c r="S2" s="35">
        <f>'Total Fuel Prices'!S199*(1-INDEX(Tax_share,MATCH('Total Fuel Prices'!$A$197,tax_fuel_labels,0),MATCH(S$1,'Tax_Share of Price'!$B$1:$AI$1,0)))</f>
        <v>0</v>
      </c>
      <c r="T2" s="35">
        <f>'Total Fuel Prices'!T199*(1-INDEX(Tax_share,MATCH('Total Fuel Prices'!$A$197,tax_fuel_labels,0),MATCH(T$1,'Tax_Share of Price'!$B$1:$AI$1,0)))</f>
        <v>0</v>
      </c>
      <c r="U2" s="35">
        <f>'Total Fuel Prices'!U199*(1-INDEX(Tax_share,MATCH('Total Fuel Prices'!$A$197,tax_fuel_labels,0),MATCH(U$1,'Tax_Share of Price'!$B$1:$AI$1,0)))</f>
        <v>0</v>
      </c>
      <c r="V2" s="35">
        <f>'Total Fuel Prices'!V199*(1-INDEX(Tax_share,MATCH('Total Fuel Prices'!$A$197,tax_fuel_labels,0),MATCH(V$1,'Tax_Share of Price'!$B$1:$AI$1,0)))</f>
        <v>0</v>
      </c>
      <c r="W2" s="35">
        <f>'Total Fuel Prices'!W199*(1-INDEX(Tax_share,MATCH('Total Fuel Prices'!$A$197,tax_fuel_labels,0),MATCH(W$1,'Tax_Share of Price'!$B$1:$AI$1,0)))</f>
        <v>0</v>
      </c>
      <c r="X2" s="35">
        <f>'Total Fuel Prices'!X199*(1-INDEX(Tax_share,MATCH('Total Fuel Prices'!$A$197,tax_fuel_labels,0),MATCH(X$1,'Tax_Share of Price'!$B$1:$AI$1,0)))</f>
        <v>0</v>
      </c>
      <c r="Y2" s="35">
        <f>'Total Fuel Prices'!Y199*(1-INDEX(Tax_share,MATCH('Total Fuel Prices'!$A$197,tax_fuel_labels,0),MATCH(Y$1,'Tax_Share of Price'!$B$1:$AI$1,0)))</f>
        <v>0</v>
      </c>
      <c r="Z2" s="35">
        <f>'Total Fuel Prices'!Z199*(1-INDEX(Tax_share,MATCH('Total Fuel Prices'!$A$197,tax_fuel_labels,0),MATCH(Z$1,'Tax_Share of Price'!$B$1:$AI$1,0)))</f>
        <v>0</v>
      </c>
      <c r="AA2" s="35">
        <f>'Total Fuel Prices'!AA199*(1-INDEX(Tax_share,MATCH('Total Fuel Prices'!$A$197,tax_fuel_labels,0),MATCH(AA$1,'Tax_Share of Price'!$B$1:$AI$1,0)))</f>
        <v>0</v>
      </c>
      <c r="AB2" s="35">
        <f>'Total Fuel Prices'!AB199*(1-INDEX(Tax_share,MATCH('Total Fuel Prices'!$A$197,tax_fuel_labels,0),MATCH(AB$1,'Tax_Share of Price'!$B$1:$AI$1,0)))</f>
        <v>0</v>
      </c>
      <c r="AC2" s="35">
        <f>'Total Fuel Prices'!AC199*(1-INDEX(Tax_share,MATCH('Total Fuel Prices'!$A$197,tax_fuel_labels,0),MATCH(AC$1,'Tax_Share of Price'!$B$1:$AI$1,0)))</f>
        <v>0</v>
      </c>
      <c r="AD2" s="35">
        <f>'Total Fuel Prices'!AD199*(1-INDEX(Tax_share,MATCH('Total Fuel Prices'!$A$197,tax_fuel_labels,0),MATCH(AD$1,'Tax_Share of Price'!$B$1:$AI$1,0)))</f>
        <v>0</v>
      </c>
      <c r="AE2" s="35">
        <f>'Total Fuel Prices'!AE199*(1-INDEX(Tax_share,MATCH('Total Fuel Prices'!$A$197,tax_fuel_labels,0),MATCH(AE$1,'Tax_Share of Price'!$B$1:$AI$1,0)))</f>
        <v>0</v>
      </c>
      <c r="AF2" s="35">
        <f>'Total Fuel Prices'!AF199*(1-INDEX(Tax_share,MATCH('Total Fuel Prices'!$A$197,tax_fuel_labels,0),MATCH(AF$1,'Tax_Share of Price'!$B$1:$AI$1,0)))</f>
        <v>0</v>
      </c>
      <c r="AG2" s="35">
        <f>'Total Fuel Prices'!AG199*(1-INDEX(Tax_share,MATCH('Total Fuel Prices'!$A$197,tax_fuel_labels,0),MATCH(AG$1,'Tax_Share of Price'!$B$1:$AI$1,0)))</f>
        <v>0</v>
      </c>
      <c r="AH2" s="35">
        <f>'Total Fuel Prices'!AH199*(1-INDEX(Tax_share,MATCH('Total Fuel Prices'!$A$197,tax_fuel_labels,0),MATCH(AH$1,'Tax_Share of Price'!$B$1:$AI$1,0)))</f>
        <v>0</v>
      </c>
      <c r="AI2" s="35">
        <f>'Total Fuel Prices'!AI199*(1-INDEX(Tax_share,MATCH('Total Fuel Prices'!$A$197,tax_fuel_labels,0),MATCH(AI$1,'Tax_Share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Prices'!B200*(1-INDEX(Tax_share,MATCH('Total Fuel Prices'!$A$197,tax_fuel_labels,0),MATCH(B$1,'Tax_Share of Price'!$B$1:$AI$1,0)))</f>
        <v>2.0261479263456279E-6</v>
      </c>
      <c r="C3" s="35">
        <f>'Total Fuel Prices'!C200*(1-INDEX(Tax_share,MATCH('Total Fuel Prices'!$A$197,tax_fuel_labels,0),MATCH(C$1,'Tax_Share of Price'!$B$1:$AI$1,0)))</f>
        <v>2.0261479263456279E-6</v>
      </c>
      <c r="D3" s="35">
        <f>'Total Fuel Prices'!D200*(1-INDEX(Tax_share,MATCH('Total Fuel Prices'!$A$197,tax_fuel_labels,0),MATCH(D$1,'Tax_Share of Price'!$B$1:$AI$1,0)))</f>
        <v>2.0261479263456279E-6</v>
      </c>
      <c r="E3" s="35">
        <f>'Total Fuel Prices'!E200*(1-INDEX(Tax_share,MATCH('Total Fuel Prices'!$A$197,tax_fuel_labels,0),MATCH(E$1,'Tax_Share of Price'!$B$1:$AI$1,0)))</f>
        <v>2.0261479263456279E-6</v>
      </c>
      <c r="F3" s="35">
        <f>'Total Fuel Prices'!F200*(1-INDEX(Tax_share,MATCH('Total Fuel Prices'!$A$197,tax_fuel_labels,0),MATCH(F$1,'Tax_Share of Price'!$B$1:$AI$1,0)))</f>
        <v>2.0261479263456279E-6</v>
      </c>
      <c r="G3" s="35">
        <f>'Total Fuel Prices'!G200*(1-INDEX(Tax_share,MATCH('Total Fuel Prices'!$A$197,tax_fuel_labels,0),MATCH(G$1,'Tax_Share of Price'!$B$1:$AI$1,0)))</f>
        <v>2.0261479263456279E-6</v>
      </c>
      <c r="H3" s="35">
        <f>'Total Fuel Prices'!H200*(1-INDEX(Tax_share,MATCH('Total Fuel Prices'!$A$197,tax_fuel_labels,0),MATCH(H$1,'Tax_Share of Price'!$B$1:$AI$1,0)))</f>
        <v>2.0261479263456279E-6</v>
      </c>
      <c r="I3" s="35">
        <f>'Total Fuel Prices'!I200*(1-INDEX(Tax_share,MATCH('Total Fuel Prices'!$A$197,tax_fuel_labels,0),MATCH(I$1,'Tax_Share of Price'!$B$1:$AI$1,0)))</f>
        <v>2.0261479263456279E-6</v>
      </c>
      <c r="J3" s="35">
        <f>'Total Fuel Prices'!J200*(1-INDEX(Tax_share,MATCH('Total Fuel Prices'!$A$197,tax_fuel_labels,0),MATCH(J$1,'Tax_Share of Price'!$B$1:$AI$1,0)))</f>
        <v>2.0261479263456279E-6</v>
      </c>
      <c r="K3" s="35">
        <f>'Total Fuel Prices'!K200*(1-INDEX(Tax_share,MATCH('Total Fuel Prices'!$A$197,tax_fuel_labels,0),MATCH(K$1,'Tax_Share of Price'!$B$1:$AI$1,0)))</f>
        <v>2.0261479263456279E-6</v>
      </c>
      <c r="L3" s="35">
        <f>'Total Fuel Prices'!L200*(1-INDEX(Tax_share,MATCH('Total Fuel Prices'!$A$197,tax_fuel_labels,0),MATCH(L$1,'Tax_Share of Price'!$B$1:$AI$1,0)))</f>
        <v>2.0261479263456279E-6</v>
      </c>
      <c r="M3" s="35">
        <f>'Total Fuel Prices'!M200*(1-INDEX(Tax_share,MATCH('Total Fuel Prices'!$A$197,tax_fuel_labels,0),MATCH(M$1,'Tax_Share of Price'!$B$1:$AI$1,0)))</f>
        <v>2.0261479263456279E-6</v>
      </c>
      <c r="N3" s="35">
        <f>'Total Fuel Prices'!N200*(1-INDEX(Tax_share,MATCH('Total Fuel Prices'!$A$197,tax_fuel_labels,0),MATCH(N$1,'Tax_Share of Price'!$B$1:$AI$1,0)))</f>
        <v>2.0261479263456279E-6</v>
      </c>
      <c r="O3" s="35">
        <f>'Total Fuel Prices'!O200*(1-INDEX(Tax_share,MATCH('Total Fuel Prices'!$A$197,tax_fuel_labels,0),MATCH(O$1,'Tax_Share of Price'!$B$1:$AI$1,0)))</f>
        <v>2.0261479263456279E-6</v>
      </c>
      <c r="P3" s="35">
        <f>'Total Fuel Prices'!P200*(1-INDEX(Tax_share,MATCH('Total Fuel Prices'!$A$197,tax_fuel_labels,0),MATCH(P$1,'Tax_Share of Price'!$B$1:$AI$1,0)))</f>
        <v>2.0261479263456279E-6</v>
      </c>
      <c r="Q3" s="35">
        <f>'Total Fuel Prices'!Q200*(1-INDEX(Tax_share,MATCH('Total Fuel Prices'!$A$197,tax_fuel_labels,0),MATCH(Q$1,'Tax_Share of Price'!$B$1:$AI$1,0)))</f>
        <v>2.0261479263456279E-6</v>
      </c>
      <c r="R3" s="35">
        <f>'Total Fuel Prices'!R200*(1-INDEX(Tax_share,MATCH('Total Fuel Prices'!$A$197,tax_fuel_labels,0),MATCH(R$1,'Tax_Share of Price'!$B$1:$AI$1,0)))</f>
        <v>2.0261479263456279E-6</v>
      </c>
      <c r="S3" s="35">
        <f>'Total Fuel Prices'!S200*(1-INDEX(Tax_share,MATCH('Total Fuel Prices'!$A$197,tax_fuel_labels,0),MATCH(S$1,'Tax_Share of Price'!$B$1:$AI$1,0)))</f>
        <v>2.0261479263456279E-6</v>
      </c>
      <c r="T3" s="35">
        <f>'Total Fuel Prices'!T200*(1-INDEX(Tax_share,MATCH('Total Fuel Prices'!$A$197,tax_fuel_labels,0),MATCH(T$1,'Tax_Share of Price'!$B$1:$AI$1,0)))</f>
        <v>2.0261479263456279E-6</v>
      </c>
      <c r="U3" s="35">
        <f>'Total Fuel Prices'!U200*(1-INDEX(Tax_share,MATCH('Total Fuel Prices'!$A$197,tax_fuel_labels,0),MATCH(U$1,'Tax_Share of Price'!$B$1:$AI$1,0)))</f>
        <v>2.0261479263456279E-6</v>
      </c>
      <c r="V3" s="35">
        <f>'Total Fuel Prices'!V200*(1-INDEX(Tax_share,MATCH('Total Fuel Prices'!$A$197,tax_fuel_labels,0),MATCH(V$1,'Tax_Share of Price'!$B$1:$AI$1,0)))</f>
        <v>2.0261479263456279E-6</v>
      </c>
      <c r="W3" s="35">
        <f>'Total Fuel Prices'!W200*(1-INDEX(Tax_share,MATCH('Total Fuel Prices'!$A$197,tax_fuel_labels,0),MATCH(W$1,'Tax_Share of Price'!$B$1:$AI$1,0)))</f>
        <v>2.0261479263456279E-6</v>
      </c>
      <c r="X3" s="35">
        <f>'Total Fuel Prices'!X200*(1-INDEX(Tax_share,MATCH('Total Fuel Prices'!$A$197,tax_fuel_labels,0),MATCH(X$1,'Tax_Share of Price'!$B$1:$AI$1,0)))</f>
        <v>2.0261479263456279E-6</v>
      </c>
      <c r="Y3" s="35">
        <f>'Total Fuel Prices'!Y200*(1-INDEX(Tax_share,MATCH('Total Fuel Prices'!$A$197,tax_fuel_labels,0),MATCH(Y$1,'Tax_Share of Price'!$B$1:$AI$1,0)))</f>
        <v>2.0261479263456279E-6</v>
      </c>
      <c r="Z3" s="35">
        <f>'Total Fuel Prices'!Z200*(1-INDEX(Tax_share,MATCH('Total Fuel Prices'!$A$197,tax_fuel_labels,0),MATCH(Z$1,'Tax_Share of Price'!$B$1:$AI$1,0)))</f>
        <v>2.0261479263456279E-6</v>
      </c>
      <c r="AA3" s="35">
        <f>'Total Fuel Prices'!AA200*(1-INDEX(Tax_share,MATCH('Total Fuel Prices'!$A$197,tax_fuel_labels,0),MATCH(AA$1,'Tax_Share of Price'!$B$1:$AI$1,0)))</f>
        <v>2.0261479263456279E-6</v>
      </c>
      <c r="AB3" s="35">
        <f>'Total Fuel Prices'!AB200*(1-INDEX(Tax_share,MATCH('Total Fuel Prices'!$A$197,tax_fuel_labels,0),MATCH(AB$1,'Tax_Share of Price'!$B$1:$AI$1,0)))</f>
        <v>2.0261479263456279E-6</v>
      </c>
      <c r="AC3" s="35">
        <f>'Total Fuel Prices'!AC200*(1-INDEX(Tax_share,MATCH('Total Fuel Prices'!$A$197,tax_fuel_labels,0),MATCH(AC$1,'Tax_Share of Price'!$B$1:$AI$1,0)))</f>
        <v>2.0261479263456279E-6</v>
      </c>
      <c r="AD3" s="35">
        <f>'Total Fuel Prices'!AD200*(1-INDEX(Tax_share,MATCH('Total Fuel Prices'!$A$197,tax_fuel_labels,0),MATCH(AD$1,'Tax_Share of Price'!$B$1:$AI$1,0)))</f>
        <v>2.0261479263456279E-6</v>
      </c>
      <c r="AE3" s="35">
        <f>'Total Fuel Prices'!AE200*(1-INDEX(Tax_share,MATCH('Total Fuel Prices'!$A$197,tax_fuel_labels,0),MATCH(AE$1,'Tax_Share of Price'!$B$1:$AI$1,0)))</f>
        <v>2.0261479263456279E-6</v>
      </c>
      <c r="AF3" s="35">
        <f>'Total Fuel Prices'!AF200*(1-INDEX(Tax_share,MATCH('Total Fuel Prices'!$A$197,tax_fuel_labels,0),MATCH(AF$1,'Tax_Share of Price'!$B$1:$AI$1,0)))</f>
        <v>2.0261479263456279E-6</v>
      </c>
      <c r="AG3" s="35">
        <f>'Total Fuel Prices'!AG200*(1-INDEX(Tax_share,MATCH('Total Fuel Prices'!$A$197,tax_fuel_labels,0),MATCH(AG$1,'Tax_Share of Price'!$B$1:$AI$1,0)))</f>
        <v>2.0261479263456279E-6</v>
      </c>
      <c r="AH3" s="35">
        <f>'Total Fuel Prices'!AH200*(1-INDEX(Tax_share,MATCH('Total Fuel Prices'!$A$197,tax_fuel_labels,0),MATCH(AH$1,'Tax_Share of Price'!$B$1:$AI$1,0)))</f>
        <v>2.0261479263456279E-6</v>
      </c>
      <c r="AI3" s="35">
        <f>'Total Fuel Prices'!AI200*(1-INDEX(Tax_share,MATCH('Total Fuel Prices'!$A$197,tax_fuel_labels,0),MATCH(AI$1,'Tax_Share of Price'!$B$1:$AI$1,0)))</f>
        <v>2.0261479263456279E-6</v>
      </c>
    </row>
    <row r="4" spans="1:35" x14ac:dyDescent="0.45">
      <c r="A4" s="12" t="s">
        <v>272</v>
      </c>
      <c r="B4" s="35">
        <f>'Total Fuel Prices'!B201*(1-INDEX(Tax_share,MATCH('Total Fuel Prices'!$A$197,tax_fuel_labels,0),MATCH(B$1,'Tax_Share of Price'!$B$1:$AI$1,0)))</f>
        <v>0</v>
      </c>
      <c r="C4" s="35">
        <f>'Total Fuel Prices'!C201*(1-INDEX(Tax_share,MATCH('Total Fuel Prices'!$A$197,tax_fuel_labels,0),MATCH(C$1,'Tax_Share of Price'!$B$1:$AI$1,0)))</f>
        <v>0</v>
      </c>
      <c r="D4" s="35">
        <f>'Total Fuel Prices'!D201*(1-INDEX(Tax_share,MATCH('Total Fuel Prices'!$A$197,tax_fuel_labels,0),MATCH(D$1,'Tax_Share of Price'!$B$1:$AI$1,0)))</f>
        <v>0</v>
      </c>
      <c r="E4" s="35">
        <f>'Total Fuel Prices'!E201*(1-INDEX(Tax_share,MATCH('Total Fuel Prices'!$A$197,tax_fuel_labels,0),MATCH(E$1,'Tax_Share of Price'!$B$1:$AI$1,0)))</f>
        <v>0</v>
      </c>
      <c r="F4" s="35">
        <f>'Total Fuel Prices'!F201*(1-INDEX(Tax_share,MATCH('Total Fuel Prices'!$A$197,tax_fuel_labels,0),MATCH(F$1,'Tax_Share of Price'!$B$1:$AI$1,0)))</f>
        <v>0</v>
      </c>
      <c r="G4" s="35">
        <f>'Total Fuel Prices'!G201*(1-INDEX(Tax_share,MATCH('Total Fuel Prices'!$A$197,tax_fuel_labels,0),MATCH(G$1,'Tax_Share of Price'!$B$1:$AI$1,0)))</f>
        <v>0</v>
      </c>
      <c r="H4" s="35">
        <f>'Total Fuel Prices'!H201*(1-INDEX(Tax_share,MATCH('Total Fuel Prices'!$A$197,tax_fuel_labels,0),MATCH(H$1,'Tax_Share of Price'!$B$1:$AI$1,0)))</f>
        <v>0</v>
      </c>
      <c r="I4" s="35">
        <f>'Total Fuel Prices'!I201*(1-INDEX(Tax_share,MATCH('Total Fuel Prices'!$A$197,tax_fuel_labels,0),MATCH(I$1,'Tax_Share of Price'!$B$1:$AI$1,0)))</f>
        <v>0</v>
      </c>
      <c r="J4" s="35">
        <f>'Total Fuel Prices'!J201*(1-INDEX(Tax_share,MATCH('Total Fuel Prices'!$A$197,tax_fuel_labels,0),MATCH(J$1,'Tax_Share of Price'!$B$1:$AI$1,0)))</f>
        <v>0</v>
      </c>
      <c r="K4" s="35">
        <f>'Total Fuel Prices'!K201*(1-INDEX(Tax_share,MATCH('Total Fuel Prices'!$A$197,tax_fuel_labels,0),MATCH(K$1,'Tax_Share of Price'!$B$1:$AI$1,0)))</f>
        <v>0</v>
      </c>
      <c r="L4" s="35">
        <f>'Total Fuel Prices'!L201*(1-INDEX(Tax_share,MATCH('Total Fuel Prices'!$A$197,tax_fuel_labels,0),MATCH(L$1,'Tax_Share of Price'!$B$1:$AI$1,0)))</f>
        <v>0</v>
      </c>
      <c r="M4" s="35">
        <f>'Total Fuel Prices'!M201*(1-INDEX(Tax_share,MATCH('Total Fuel Prices'!$A$197,tax_fuel_labels,0),MATCH(M$1,'Tax_Share of Price'!$B$1:$AI$1,0)))</f>
        <v>0</v>
      </c>
      <c r="N4" s="35">
        <f>'Total Fuel Prices'!N201*(1-INDEX(Tax_share,MATCH('Total Fuel Prices'!$A$197,tax_fuel_labels,0),MATCH(N$1,'Tax_Share of Price'!$B$1:$AI$1,0)))</f>
        <v>0</v>
      </c>
      <c r="O4" s="35">
        <f>'Total Fuel Prices'!O201*(1-INDEX(Tax_share,MATCH('Total Fuel Prices'!$A$197,tax_fuel_labels,0),MATCH(O$1,'Tax_Share of Price'!$B$1:$AI$1,0)))</f>
        <v>0</v>
      </c>
      <c r="P4" s="35">
        <f>'Total Fuel Prices'!P201*(1-INDEX(Tax_share,MATCH('Total Fuel Prices'!$A$197,tax_fuel_labels,0),MATCH(P$1,'Tax_Share of Price'!$B$1:$AI$1,0)))</f>
        <v>0</v>
      </c>
      <c r="Q4" s="35">
        <f>'Total Fuel Prices'!Q201*(1-INDEX(Tax_share,MATCH('Total Fuel Prices'!$A$197,tax_fuel_labels,0),MATCH(Q$1,'Tax_Share of Price'!$B$1:$AI$1,0)))</f>
        <v>0</v>
      </c>
      <c r="R4" s="35">
        <f>'Total Fuel Prices'!R201*(1-INDEX(Tax_share,MATCH('Total Fuel Prices'!$A$197,tax_fuel_labels,0),MATCH(R$1,'Tax_Share of Price'!$B$1:$AI$1,0)))</f>
        <v>0</v>
      </c>
      <c r="S4" s="35">
        <f>'Total Fuel Prices'!S201*(1-INDEX(Tax_share,MATCH('Total Fuel Prices'!$A$197,tax_fuel_labels,0),MATCH(S$1,'Tax_Share of Price'!$B$1:$AI$1,0)))</f>
        <v>0</v>
      </c>
      <c r="T4" s="35">
        <f>'Total Fuel Prices'!T201*(1-INDEX(Tax_share,MATCH('Total Fuel Prices'!$A$197,tax_fuel_labels,0),MATCH(T$1,'Tax_Share of Price'!$B$1:$AI$1,0)))</f>
        <v>0</v>
      </c>
      <c r="U4" s="35">
        <f>'Total Fuel Prices'!U201*(1-INDEX(Tax_share,MATCH('Total Fuel Prices'!$A$197,tax_fuel_labels,0),MATCH(U$1,'Tax_Share of Price'!$B$1:$AI$1,0)))</f>
        <v>0</v>
      </c>
      <c r="V4" s="35">
        <f>'Total Fuel Prices'!V201*(1-INDEX(Tax_share,MATCH('Total Fuel Prices'!$A$197,tax_fuel_labels,0),MATCH(V$1,'Tax_Share of Price'!$B$1:$AI$1,0)))</f>
        <v>0</v>
      </c>
      <c r="W4" s="35">
        <f>'Total Fuel Prices'!W201*(1-INDEX(Tax_share,MATCH('Total Fuel Prices'!$A$197,tax_fuel_labels,0),MATCH(W$1,'Tax_Share of Price'!$B$1:$AI$1,0)))</f>
        <v>0</v>
      </c>
      <c r="X4" s="35">
        <f>'Total Fuel Prices'!X201*(1-INDEX(Tax_share,MATCH('Total Fuel Prices'!$A$197,tax_fuel_labels,0),MATCH(X$1,'Tax_Share of Price'!$B$1:$AI$1,0)))</f>
        <v>0</v>
      </c>
      <c r="Y4" s="35">
        <f>'Total Fuel Prices'!Y201*(1-INDEX(Tax_share,MATCH('Total Fuel Prices'!$A$197,tax_fuel_labels,0),MATCH(Y$1,'Tax_Share of Price'!$B$1:$AI$1,0)))</f>
        <v>0</v>
      </c>
      <c r="Z4" s="35">
        <f>'Total Fuel Prices'!Z201*(1-INDEX(Tax_share,MATCH('Total Fuel Prices'!$A$197,tax_fuel_labels,0),MATCH(Z$1,'Tax_Share of Price'!$B$1:$AI$1,0)))</f>
        <v>0</v>
      </c>
      <c r="AA4" s="35">
        <f>'Total Fuel Prices'!AA201*(1-INDEX(Tax_share,MATCH('Total Fuel Prices'!$A$197,tax_fuel_labels,0),MATCH(AA$1,'Tax_Share of Price'!$B$1:$AI$1,0)))</f>
        <v>0</v>
      </c>
      <c r="AB4" s="35">
        <f>'Total Fuel Prices'!AB201*(1-INDEX(Tax_share,MATCH('Total Fuel Prices'!$A$197,tax_fuel_labels,0),MATCH(AB$1,'Tax_Share of Price'!$B$1:$AI$1,0)))</f>
        <v>0</v>
      </c>
      <c r="AC4" s="35">
        <f>'Total Fuel Prices'!AC201*(1-INDEX(Tax_share,MATCH('Total Fuel Prices'!$A$197,tax_fuel_labels,0),MATCH(AC$1,'Tax_Share of Price'!$B$1:$AI$1,0)))</f>
        <v>0</v>
      </c>
      <c r="AD4" s="35">
        <f>'Total Fuel Prices'!AD201*(1-INDEX(Tax_share,MATCH('Total Fuel Prices'!$A$197,tax_fuel_labels,0),MATCH(AD$1,'Tax_Share of Price'!$B$1:$AI$1,0)))</f>
        <v>0</v>
      </c>
      <c r="AE4" s="35">
        <f>'Total Fuel Prices'!AE201*(1-INDEX(Tax_share,MATCH('Total Fuel Prices'!$A$197,tax_fuel_labels,0),MATCH(AE$1,'Tax_Share of Price'!$B$1:$AI$1,0)))</f>
        <v>0</v>
      </c>
      <c r="AF4" s="35">
        <f>'Total Fuel Prices'!AF201*(1-INDEX(Tax_share,MATCH('Total Fuel Prices'!$A$197,tax_fuel_labels,0),MATCH(AF$1,'Tax_Share of Price'!$B$1:$AI$1,0)))</f>
        <v>0</v>
      </c>
      <c r="AG4" s="35">
        <f>'Total Fuel Prices'!AG201*(1-INDEX(Tax_share,MATCH('Total Fuel Prices'!$A$197,tax_fuel_labels,0),MATCH(AG$1,'Tax_Share of Price'!$B$1:$AI$1,0)))</f>
        <v>0</v>
      </c>
      <c r="AH4" s="35">
        <f>'Total Fuel Prices'!AH201*(1-INDEX(Tax_share,MATCH('Total Fuel Prices'!$A$197,tax_fuel_labels,0),MATCH(AH$1,'Tax_Share of Price'!$B$1:$AI$1,0)))</f>
        <v>0</v>
      </c>
      <c r="AI4" s="35">
        <f>'Total Fuel Prices'!AI201*(1-INDEX(Tax_share,MATCH('Total Fuel Prices'!$A$197,tax_fuel_labels,0),MATCH(AI$1,'Tax_Share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Prices'!B202*(1-INDEX(Tax_share,MATCH('Total Fuel Prices'!$A$197,tax_fuel_labels,0),MATCH(B$1,'Tax_Share of Price'!$B$1:$AI$1,0)))</f>
        <v>0</v>
      </c>
      <c r="C5" s="35">
        <f>'Total Fuel Prices'!C202*(1-INDEX(Tax_share,MATCH('Total Fuel Prices'!$A$197,tax_fuel_labels,0),MATCH(C$1,'Tax_Share of Price'!$B$1:$AI$1,0)))</f>
        <v>0</v>
      </c>
      <c r="D5" s="35">
        <f>'Total Fuel Prices'!D202*(1-INDEX(Tax_share,MATCH('Total Fuel Prices'!$A$197,tax_fuel_labels,0),MATCH(D$1,'Tax_Share of Price'!$B$1:$AI$1,0)))</f>
        <v>0</v>
      </c>
      <c r="E5" s="35">
        <f>'Total Fuel Prices'!E202*(1-INDEX(Tax_share,MATCH('Total Fuel Prices'!$A$197,tax_fuel_labels,0),MATCH(E$1,'Tax_Share of Price'!$B$1:$AI$1,0)))</f>
        <v>0</v>
      </c>
      <c r="F5" s="35">
        <f>'Total Fuel Prices'!F202*(1-INDEX(Tax_share,MATCH('Total Fuel Prices'!$A$197,tax_fuel_labels,0),MATCH(F$1,'Tax_Share of Price'!$B$1:$AI$1,0)))</f>
        <v>0</v>
      </c>
      <c r="G5" s="35">
        <f>'Total Fuel Prices'!G202*(1-INDEX(Tax_share,MATCH('Total Fuel Prices'!$A$197,tax_fuel_labels,0),MATCH(G$1,'Tax_Share of Price'!$B$1:$AI$1,0)))</f>
        <v>0</v>
      </c>
      <c r="H5" s="35">
        <f>'Total Fuel Prices'!H202*(1-INDEX(Tax_share,MATCH('Total Fuel Prices'!$A$197,tax_fuel_labels,0),MATCH(H$1,'Tax_Share of Price'!$B$1:$AI$1,0)))</f>
        <v>0</v>
      </c>
      <c r="I5" s="35">
        <f>'Total Fuel Prices'!I202*(1-INDEX(Tax_share,MATCH('Total Fuel Prices'!$A$197,tax_fuel_labels,0),MATCH(I$1,'Tax_Share of Price'!$B$1:$AI$1,0)))</f>
        <v>0</v>
      </c>
      <c r="J5" s="35">
        <f>'Total Fuel Prices'!J202*(1-INDEX(Tax_share,MATCH('Total Fuel Prices'!$A$197,tax_fuel_labels,0),MATCH(J$1,'Tax_Share of Price'!$B$1:$AI$1,0)))</f>
        <v>0</v>
      </c>
      <c r="K5" s="35">
        <f>'Total Fuel Prices'!K202*(1-INDEX(Tax_share,MATCH('Total Fuel Prices'!$A$197,tax_fuel_labels,0),MATCH(K$1,'Tax_Share of Price'!$B$1:$AI$1,0)))</f>
        <v>0</v>
      </c>
      <c r="L5" s="35">
        <f>'Total Fuel Prices'!L202*(1-INDEX(Tax_share,MATCH('Total Fuel Prices'!$A$197,tax_fuel_labels,0),MATCH(L$1,'Tax_Share of Price'!$B$1:$AI$1,0)))</f>
        <v>0</v>
      </c>
      <c r="M5" s="35">
        <f>'Total Fuel Prices'!M202*(1-INDEX(Tax_share,MATCH('Total Fuel Prices'!$A$197,tax_fuel_labels,0),MATCH(M$1,'Tax_Share of Price'!$B$1:$AI$1,0)))</f>
        <v>0</v>
      </c>
      <c r="N5" s="35">
        <f>'Total Fuel Prices'!N202*(1-INDEX(Tax_share,MATCH('Total Fuel Prices'!$A$197,tax_fuel_labels,0),MATCH(N$1,'Tax_Share of Price'!$B$1:$AI$1,0)))</f>
        <v>0</v>
      </c>
      <c r="O5" s="35">
        <f>'Total Fuel Prices'!O202*(1-INDEX(Tax_share,MATCH('Total Fuel Prices'!$A$197,tax_fuel_labels,0),MATCH(O$1,'Tax_Share of Price'!$B$1:$AI$1,0)))</f>
        <v>0</v>
      </c>
      <c r="P5" s="35">
        <f>'Total Fuel Prices'!P202*(1-INDEX(Tax_share,MATCH('Total Fuel Prices'!$A$197,tax_fuel_labels,0),MATCH(P$1,'Tax_Share of Price'!$B$1:$AI$1,0)))</f>
        <v>0</v>
      </c>
      <c r="Q5" s="35">
        <f>'Total Fuel Prices'!Q202*(1-INDEX(Tax_share,MATCH('Total Fuel Prices'!$A$197,tax_fuel_labels,0),MATCH(Q$1,'Tax_Share of Price'!$B$1:$AI$1,0)))</f>
        <v>0</v>
      </c>
      <c r="R5" s="35">
        <f>'Total Fuel Prices'!R202*(1-INDEX(Tax_share,MATCH('Total Fuel Prices'!$A$197,tax_fuel_labels,0),MATCH(R$1,'Tax_Share of Price'!$B$1:$AI$1,0)))</f>
        <v>0</v>
      </c>
      <c r="S5" s="35">
        <f>'Total Fuel Prices'!S202*(1-INDEX(Tax_share,MATCH('Total Fuel Prices'!$A$197,tax_fuel_labels,0),MATCH(S$1,'Tax_Share of Price'!$B$1:$AI$1,0)))</f>
        <v>0</v>
      </c>
      <c r="T5" s="35">
        <f>'Total Fuel Prices'!T202*(1-INDEX(Tax_share,MATCH('Total Fuel Prices'!$A$197,tax_fuel_labels,0),MATCH(T$1,'Tax_Share of Price'!$B$1:$AI$1,0)))</f>
        <v>0</v>
      </c>
      <c r="U5" s="35">
        <f>'Total Fuel Prices'!U202*(1-INDEX(Tax_share,MATCH('Total Fuel Prices'!$A$197,tax_fuel_labels,0),MATCH(U$1,'Tax_Share of Price'!$B$1:$AI$1,0)))</f>
        <v>0</v>
      </c>
      <c r="V5" s="35">
        <f>'Total Fuel Prices'!V202*(1-INDEX(Tax_share,MATCH('Total Fuel Prices'!$A$197,tax_fuel_labels,0),MATCH(V$1,'Tax_Share of Price'!$B$1:$AI$1,0)))</f>
        <v>0</v>
      </c>
      <c r="W5" s="35">
        <f>'Total Fuel Prices'!W202*(1-INDEX(Tax_share,MATCH('Total Fuel Prices'!$A$197,tax_fuel_labels,0),MATCH(W$1,'Tax_Share of Price'!$B$1:$AI$1,0)))</f>
        <v>0</v>
      </c>
      <c r="X5" s="35">
        <f>'Total Fuel Prices'!X202*(1-INDEX(Tax_share,MATCH('Total Fuel Prices'!$A$197,tax_fuel_labels,0),MATCH(X$1,'Tax_Share of Price'!$B$1:$AI$1,0)))</f>
        <v>0</v>
      </c>
      <c r="Y5" s="35">
        <f>'Total Fuel Prices'!Y202*(1-INDEX(Tax_share,MATCH('Total Fuel Prices'!$A$197,tax_fuel_labels,0),MATCH(Y$1,'Tax_Share of Price'!$B$1:$AI$1,0)))</f>
        <v>0</v>
      </c>
      <c r="Z5" s="35">
        <f>'Total Fuel Prices'!Z202*(1-INDEX(Tax_share,MATCH('Total Fuel Prices'!$A$197,tax_fuel_labels,0),MATCH(Z$1,'Tax_Share of Price'!$B$1:$AI$1,0)))</f>
        <v>0</v>
      </c>
      <c r="AA5" s="35">
        <f>'Total Fuel Prices'!AA202*(1-INDEX(Tax_share,MATCH('Total Fuel Prices'!$A$197,tax_fuel_labels,0),MATCH(AA$1,'Tax_Share of Price'!$B$1:$AI$1,0)))</f>
        <v>0</v>
      </c>
      <c r="AB5" s="35">
        <f>'Total Fuel Prices'!AB202*(1-INDEX(Tax_share,MATCH('Total Fuel Prices'!$A$197,tax_fuel_labels,0),MATCH(AB$1,'Tax_Share of Price'!$B$1:$AI$1,0)))</f>
        <v>0</v>
      </c>
      <c r="AC5" s="35">
        <f>'Total Fuel Prices'!AC202*(1-INDEX(Tax_share,MATCH('Total Fuel Prices'!$A$197,tax_fuel_labels,0),MATCH(AC$1,'Tax_Share of Price'!$B$1:$AI$1,0)))</f>
        <v>0</v>
      </c>
      <c r="AD5" s="35">
        <f>'Total Fuel Prices'!AD202*(1-INDEX(Tax_share,MATCH('Total Fuel Prices'!$A$197,tax_fuel_labels,0),MATCH(AD$1,'Tax_Share of Price'!$B$1:$AI$1,0)))</f>
        <v>0</v>
      </c>
      <c r="AE5" s="35">
        <f>'Total Fuel Prices'!AE202*(1-INDEX(Tax_share,MATCH('Total Fuel Prices'!$A$197,tax_fuel_labels,0),MATCH(AE$1,'Tax_Share of Price'!$B$1:$AI$1,0)))</f>
        <v>0</v>
      </c>
      <c r="AF5" s="35">
        <f>'Total Fuel Prices'!AF202*(1-INDEX(Tax_share,MATCH('Total Fuel Prices'!$A$197,tax_fuel_labels,0),MATCH(AF$1,'Tax_Share of Price'!$B$1:$AI$1,0)))</f>
        <v>0</v>
      </c>
      <c r="AG5" s="35">
        <f>'Total Fuel Prices'!AG202*(1-INDEX(Tax_share,MATCH('Total Fuel Prices'!$A$197,tax_fuel_labels,0),MATCH(AG$1,'Tax_Share of Price'!$B$1:$AI$1,0)))</f>
        <v>0</v>
      </c>
      <c r="AH5" s="35">
        <f>'Total Fuel Prices'!AH202*(1-INDEX(Tax_share,MATCH('Total Fuel Prices'!$A$197,tax_fuel_labels,0),MATCH(AH$1,'Tax_Share of Price'!$B$1:$AI$1,0)))</f>
        <v>0</v>
      </c>
      <c r="AI5" s="35">
        <f>'Total Fuel Prices'!AI202*(1-INDEX(Tax_share,MATCH('Total Fuel Prices'!$A$197,tax_fuel_labels,0),MATCH(AI$1,'Tax_Share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Prices'!B203*(1-INDEX(Tax_share,MATCH('Total Fuel Prices'!$A$197,tax_fuel_labels,0),MATCH(B$1,'Tax_Share of Price'!$B$1:$AI$1,0)))</f>
        <v>2.0261479263456279E-6</v>
      </c>
      <c r="C6" s="35">
        <f>'Total Fuel Prices'!C203*(1-INDEX(Tax_share,MATCH('Total Fuel Prices'!$A$197,tax_fuel_labels,0),MATCH(C$1,'Tax_Share of Price'!$B$1:$AI$1,0)))</f>
        <v>2.0261479263456279E-6</v>
      </c>
      <c r="D6" s="35">
        <f>'Total Fuel Prices'!D203*(1-INDEX(Tax_share,MATCH('Total Fuel Prices'!$A$197,tax_fuel_labels,0),MATCH(D$1,'Tax_Share of Price'!$B$1:$AI$1,0)))</f>
        <v>2.0261479263456279E-6</v>
      </c>
      <c r="E6" s="35">
        <f>'Total Fuel Prices'!E203*(1-INDEX(Tax_share,MATCH('Total Fuel Prices'!$A$197,tax_fuel_labels,0),MATCH(E$1,'Tax_Share of Price'!$B$1:$AI$1,0)))</f>
        <v>2.0261479263456279E-6</v>
      </c>
      <c r="F6" s="35">
        <f>'Total Fuel Prices'!F203*(1-INDEX(Tax_share,MATCH('Total Fuel Prices'!$A$197,tax_fuel_labels,0),MATCH(F$1,'Tax_Share of Price'!$B$1:$AI$1,0)))</f>
        <v>2.0261479263456279E-6</v>
      </c>
      <c r="G6" s="35">
        <f>'Total Fuel Prices'!G203*(1-INDEX(Tax_share,MATCH('Total Fuel Prices'!$A$197,tax_fuel_labels,0),MATCH(G$1,'Tax_Share of Price'!$B$1:$AI$1,0)))</f>
        <v>2.0261479263456279E-6</v>
      </c>
      <c r="H6" s="35">
        <f>'Total Fuel Prices'!H203*(1-INDEX(Tax_share,MATCH('Total Fuel Prices'!$A$197,tax_fuel_labels,0),MATCH(H$1,'Tax_Share of Price'!$B$1:$AI$1,0)))</f>
        <v>2.0261479263456279E-6</v>
      </c>
      <c r="I6" s="35">
        <f>'Total Fuel Prices'!I203*(1-INDEX(Tax_share,MATCH('Total Fuel Prices'!$A$197,tax_fuel_labels,0),MATCH(I$1,'Tax_Share of Price'!$B$1:$AI$1,0)))</f>
        <v>2.0261479263456279E-6</v>
      </c>
      <c r="J6" s="35">
        <f>'Total Fuel Prices'!J203*(1-INDEX(Tax_share,MATCH('Total Fuel Prices'!$A$197,tax_fuel_labels,0),MATCH(J$1,'Tax_Share of Price'!$B$1:$AI$1,0)))</f>
        <v>2.0261479263456279E-6</v>
      </c>
      <c r="K6" s="35">
        <f>'Total Fuel Prices'!K203*(1-INDEX(Tax_share,MATCH('Total Fuel Prices'!$A$197,tax_fuel_labels,0),MATCH(K$1,'Tax_Share of Price'!$B$1:$AI$1,0)))</f>
        <v>2.0261479263456279E-6</v>
      </c>
      <c r="L6" s="35">
        <f>'Total Fuel Prices'!L203*(1-INDEX(Tax_share,MATCH('Total Fuel Prices'!$A$197,tax_fuel_labels,0),MATCH(L$1,'Tax_Share of Price'!$B$1:$AI$1,0)))</f>
        <v>2.0261479263456279E-6</v>
      </c>
      <c r="M6" s="35">
        <f>'Total Fuel Prices'!M203*(1-INDEX(Tax_share,MATCH('Total Fuel Prices'!$A$197,tax_fuel_labels,0),MATCH(M$1,'Tax_Share of Price'!$B$1:$AI$1,0)))</f>
        <v>2.0261479263456279E-6</v>
      </c>
      <c r="N6" s="35">
        <f>'Total Fuel Prices'!N203*(1-INDEX(Tax_share,MATCH('Total Fuel Prices'!$A$197,tax_fuel_labels,0),MATCH(N$1,'Tax_Share of Price'!$B$1:$AI$1,0)))</f>
        <v>2.0261479263456279E-6</v>
      </c>
      <c r="O6" s="35">
        <f>'Total Fuel Prices'!O203*(1-INDEX(Tax_share,MATCH('Total Fuel Prices'!$A$197,tax_fuel_labels,0),MATCH(O$1,'Tax_Share of Price'!$B$1:$AI$1,0)))</f>
        <v>2.0261479263456279E-6</v>
      </c>
      <c r="P6" s="35">
        <f>'Total Fuel Prices'!P203*(1-INDEX(Tax_share,MATCH('Total Fuel Prices'!$A$197,tax_fuel_labels,0),MATCH(P$1,'Tax_Share of Price'!$B$1:$AI$1,0)))</f>
        <v>2.0261479263456279E-6</v>
      </c>
      <c r="Q6" s="35">
        <f>'Total Fuel Prices'!Q203*(1-INDEX(Tax_share,MATCH('Total Fuel Prices'!$A$197,tax_fuel_labels,0),MATCH(Q$1,'Tax_Share of Price'!$B$1:$AI$1,0)))</f>
        <v>2.0261479263456279E-6</v>
      </c>
      <c r="R6" s="35">
        <f>'Total Fuel Prices'!R203*(1-INDEX(Tax_share,MATCH('Total Fuel Prices'!$A$197,tax_fuel_labels,0),MATCH(R$1,'Tax_Share of Price'!$B$1:$AI$1,0)))</f>
        <v>2.0261479263456279E-6</v>
      </c>
      <c r="S6" s="35">
        <f>'Total Fuel Prices'!S203*(1-INDEX(Tax_share,MATCH('Total Fuel Prices'!$A$197,tax_fuel_labels,0),MATCH(S$1,'Tax_Share of Price'!$B$1:$AI$1,0)))</f>
        <v>2.0261479263456279E-6</v>
      </c>
      <c r="T6" s="35">
        <f>'Total Fuel Prices'!T203*(1-INDEX(Tax_share,MATCH('Total Fuel Prices'!$A$197,tax_fuel_labels,0),MATCH(T$1,'Tax_Share of Price'!$B$1:$AI$1,0)))</f>
        <v>2.0261479263456279E-6</v>
      </c>
      <c r="U6" s="35">
        <f>'Total Fuel Prices'!U203*(1-INDEX(Tax_share,MATCH('Total Fuel Prices'!$A$197,tax_fuel_labels,0),MATCH(U$1,'Tax_Share of Price'!$B$1:$AI$1,0)))</f>
        <v>2.0261479263456279E-6</v>
      </c>
      <c r="V6" s="35">
        <f>'Total Fuel Prices'!V203*(1-INDEX(Tax_share,MATCH('Total Fuel Prices'!$A$197,tax_fuel_labels,0),MATCH(V$1,'Tax_Share of Price'!$B$1:$AI$1,0)))</f>
        <v>2.0261479263456279E-6</v>
      </c>
      <c r="W6" s="35">
        <f>'Total Fuel Prices'!W203*(1-INDEX(Tax_share,MATCH('Total Fuel Prices'!$A$197,tax_fuel_labels,0),MATCH(W$1,'Tax_Share of Price'!$B$1:$AI$1,0)))</f>
        <v>2.0261479263456279E-6</v>
      </c>
      <c r="X6" s="35">
        <f>'Total Fuel Prices'!X203*(1-INDEX(Tax_share,MATCH('Total Fuel Prices'!$A$197,tax_fuel_labels,0),MATCH(X$1,'Tax_Share of Price'!$B$1:$AI$1,0)))</f>
        <v>2.0261479263456279E-6</v>
      </c>
      <c r="Y6" s="35">
        <f>'Total Fuel Prices'!Y203*(1-INDEX(Tax_share,MATCH('Total Fuel Prices'!$A$197,tax_fuel_labels,0),MATCH(Y$1,'Tax_Share of Price'!$B$1:$AI$1,0)))</f>
        <v>2.0261479263456279E-6</v>
      </c>
      <c r="Z6" s="35">
        <f>'Total Fuel Prices'!Z203*(1-INDEX(Tax_share,MATCH('Total Fuel Prices'!$A$197,tax_fuel_labels,0),MATCH(Z$1,'Tax_Share of Price'!$B$1:$AI$1,0)))</f>
        <v>2.0261479263456279E-6</v>
      </c>
      <c r="AA6" s="35">
        <f>'Total Fuel Prices'!AA203*(1-INDEX(Tax_share,MATCH('Total Fuel Prices'!$A$197,tax_fuel_labels,0),MATCH(AA$1,'Tax_Share of Price'!$B$1:$AI$1,0)))</f>
        <v>2.0261479263456279E-6</v>
      </c>
      <c r="AB6" s="35">
        <f>'Total Fuel Prices'!AB203*(1-INDEX(Tax_share,MATCH('Total Fuel Prices'!$A$197,tax_fuel_labels,0),MATCH(AB$1,'Tax_Share of Price'!$B$1:$AI$1,0)))</f>
        <v>2.0261479263456279E-6</v>
      </c>
      <c r="AC6" s="35">
        <f>'Total Fuel Prices'!AC203*(1-INDEX(Tax_share,MATCH('Total Fuel Prices'!$A$197,tax_fuel_labels,0),MATCH(AC$1,'Tax_Share of Price'!$B$1:$AI$1,0)))</f>
        <v>2.0261479263456279E-6</v>
      </c>
      <c r="AD6" s="35">
        <f>'Total Fuel Prices'!AD203*(1-INDEX(Tax_share,MATCH('Total Fuel Prices'!$A$197,tax_fuel_labels,0),MATCH(AD$1,'Tax_Share of Price'!$B$1:$AI$1,0)))</f>
        <v>2.0261479263456279E-6</v>
      </c>
      <c r="AE6" s="35">
        <f>'Total Fuel Prices'!AE203*(1-INDEX(Tax_share,MATCH('Total Fuel Prices'!$A$197,tax_fuel_labels,0),MATCH(AE$1,'Tax_Share of Price'!$B$1:$AI$1,0)))</f>
        <v>2.0261479263456279E-6</v>
      </c>
      <c r="AF6" s="35">
        <f>'Total Fuel Prices'!AF203*(1-INDEX(Tax_share,MATCH('Total Fuel Prices'!$A$197,tax_fuel_labels,0),MATCH(AF$1,'Tax_Share of Price'!$B$1:$AI$1,0)))</f>
        <v>2.0261479263456279E-6</v>
      </c>
      <c r="AG6" s="35">
        <f>'Total Fuel Prices'!AG203*(1-INDEX(Tax_share,MATCH('Total Fuel Prices'!$A$197,tax_fuel_labels,0),MATCH(AG$1,'Tax_Share of Price'!$B$1:$AI$1,0)))</f>
        <v>2.0261479263456279E-6</v>
      </c>
      <c r="AH6" s="35">
        <f>'Total Fuel Prices'!AH203*(1-INDEX(Tax_share,MATCH('Total Fuel Prices'!$A$197,tax_fuel_labels,0),MATCH(AH$1,'Tax_Share of Price'!$B$1:$AI$1,0)))</f>
        <v>2.0261479263456279E-6</v>
      </c>
      <c r="AI6" s="35">
        <f>'Total Fuel Prices'!AI203*(1-INDEX(Tax_share,MATCH('Total Fuel Prices'!$A$197,tax_fuel_labels,0),MATCH(AI$1,'Tax_Share of Price'!$B$1:$AI$1,0)))</f>
        <v>2.0261479263456279E-6</v>
      </c>
    </row>
    <row r="7" spans="1:35" x14ac:dyDescent="0.45">
      <c r="A7" s="12" t="s">
        <v>275</v>
      </c>
      <c r="B7" s="35">
        <f>'Total Fuel Prices'!B204*(1-INDEX(Tax_share,MATCH('Total Fuel Prices'!$A$197,tax_fuel_labels,0),MATCH(B$1,'Tax_Share of Price'!$B$1:$AI$1,0)))</f>
        <v>0</v>
      </c>
      <c r="C7" s="35">
        <f>'Total Fuel Prices'!C204*(1-INDEX(Tax_share,MATCH('Total Fuel Prices'!$A$197,tax_fuel_labels,0),MATCH(C$1,'Tax_Share of Price'!$B$1:$AI$1,0)))</f>
        <v>0</v>
      </c>
      <c r="D7" s="35">
        <f>'Total Fuel Prices'!D204*(1-INDEX(Tax_share,MATCH('Total Fuel Prices'!$A$197,tax_fuel_labels,0),MATCH(D$1,'Tax_Share of Price'!$B$1:$AI$1,0)))</f>
        <v>0</v>
      </c>
      <c r="E7" s="35">
        <f>'Total Fuel Prices'!E204*(1-INDEX(Tax_share,MATCH('Total Fuel Prices'!$A$197,tax_fuel_labels,0),MATCH(E$1,'Tax_Share of Price'!$B$1:$AI$1,0)))</f>
        <v>0</v>
      </c>
      <c r="F7" s="35">
        <f>'Total Fuel Prices'!F204*(1-INDEX(Tax_share,MATCH('Total Fuel Prices'!$A$197,tax_fuel_labels,0),MATCH(F$1,'Tax_Share of Price'!$B$1:$AI$1,0)))</f>
        <v>0</v>
      </c>
      <c r="G7" s="35">
        <f>'Total Fuel Prices'!G204*(1-INDEX(Tax_share,MATCH('Total Fuel Prices'!$A$197,tax_fuel_labels,0),MATCH(G$1,'Tax_Share of Price'!$B$1:$AI$1,0)))</f>
        <v>0</v>
      </c>
      <c r="H7" s="35">
        <f>'Total Fuel Prices'!H204*(1-INDEX(Tax_share,MATCH('Total Fuel Prices'!$A$197,tax_fuel_labels,0),MATCH(H$1,'Tax_Share of Price'!$B$1:$AI$1,0)))</f>
        <v>0</v>
      </c>
      <c r="I7" s="35">
        <f>'Total Fuel Prices'!I204*(1-INDEX(Tax_share,MATCH('Total Fuel Prices'!$A$197,tax_fuel_labels,0),MATCH(I$1,'Tax_Share of Price'!$B$1:$AI$1,0)))</f>
        <v>0</v>
      </c>
      <c r="J7" s="35">
        <f>'Total Fuel Prices'!J204*(1-INDEX(Tax_share,MATCH('Total Fuel Prices'!$A$197,tax_fuel_labels,0),MATCH(J$1,'Tax_Share of Price'!$B$1:$AI$1,0)))</f>
        <v>0</v>
      </c>
      <c r="K7" s="35">
        <f>'Total Fuel Prices'!K204*(1-INDEX(Tax_share,MATCH('Total Fuel Prices'!$A$197,tax_fuel_labels,0),MATCH(K$1,'Tax_Share of Price'!$B$1:$AI$1,0)))</f>
        <v>0</v>
      </c>
      <c r="L7" s="35">
        <f>'Total Fuel Prices'!L204*(1-INDEX(Tax_share,MATCH('Total Fuel Prices'!$A$197,tax_fuel_labels,0),MATCH(L$1,'Tax_Share of Price'!$B$1:$AI$1,0)))</f>
        <v>0</v>
      </c>
      <c r="M7" s="35">
        <f>'Total Fuel Prices'!M204*(1-INDEX(Tax_share,MATCH('Total Fuel Prices'!$A$197,tax_fuel_labels,0),MATCH(M$1,'Tax_Share of Price'!$B$1:$AI$1,0)))</f>
        <v>0</v>
      </c>
      <c r="N7" s="35">
        <f>'Total Fuel Prices'!N204*(1-INDEX(Tax_share,MATCH('Total Fuel Prices'!$A$197,tax_fuel_labels,0),MATCH(N$1,'Tax_Share of Price'!$B$1:$AI$1,0)))</f>
        <v>0</v>
      </c>
      <c r="O7" s="35">
        <f>'Total Fuel Prices'!O204*(1-INDEX(Tax_share,MATCH('Total Fuel Prices'!$A$197,tax_fuel_labels,0),MATCH(O$1,'Tax_Share of Price'!$B$1:$AI$1,0)))</f>
        <v>0</v>
      </c>
      <c r="P7" s="35">
        <f>'Total Fuel Prices'!P204*(1-INDEX(Tax_share,MATCH('Total Fuel Prices'!$A$197,tax_fuel_labels,0),MATCH(P$1,'Tax_Share of Price'!$B$1:$AI$1,0)))</f>
        <v>0</v>
      </c>
      <c r="Q7" s="35">
        <f>'Total Fuel Prices'!Q204*(1-INDEX(Tax_share,MATCH('Total Fuel Prices'!$A$197,tax_fuel_labels,0),MATCH(Q$1,'Tax_Share of Price'!$B$1:$AI$1,0)))</f>
        <v>0</v>
      </c>
      <c r="R7" s="35">
        <f>'Total Fuel Prices'!R204*(1-INDEX(Tax_share,MATCH('Total Fuel Prices'!$A$197,tax_fuel_labels,0),MATCH(R$1,'Tax_Share of Price'!$B$1:$AI$1,0)))</f>
        <v>0</v>
      </c>
      <c r="S7" s="35">
        <f>'Total Fuel Prices'!S204*(1-INDEX(Tax_share,MATCH('Total Fuel Prices'!$A$197,tax_fuel_labels,0),MATCH(S$1,'Tax_Share of Price'!$B$1:$AI$1,0)))</f>
        <v>0</v>
      </c>
      <c r="T7" s="35">
        <f>'Total Fuel Prices'!T204*(1-INDEX(Tax_share,MATCH('Total Fuel Prices'!$A$197,tax_fuel_labels,0),MATCH(T$1,'Tax_Share of Price'!$B$1:$AI$1,0)))</f>
        <v>0</v>
      </c>
      <c r="U7" s="35">
        <f>'Total Fuel Prices'!U204*(1-INDEX(Tax_share,MATCH('Total Fuel Prices'!$A$197,tax_fuel_labels,0),MATCH(U$1,'Tax_Share of Price'!$B$1:$AI$1,0)))</f>
        <v>0</v>
      </c>
      <c r="V7" s="35">
        <f>'Total Fuel Prices'!V204*(1-INDEX(Tax_share,MATCH('Total Fuel Prices'!$A$197,tax_fuel_labels,0),MATCH(V$1,'Tax_Share of Price'!$B$1:$AI$1,0)))</f>
        <v>0</v>
      </c>
      <c r="W7" s="35">
        <f>'Total Fuel Prices'!W204*(1-INDEX(Tax_share,MATCH('Total Fuel Prices'!$A$197,tax_fuel_labels,0),MATCH(W$1,'Tax_Share of Price'!$B$1:$AI$1,0)))</f>
        <v>0</v>
      </c>
      <c r="X7" s="35">
        <f>'Total Fuel Prices'!X204*(1-INDEX(Tax_share,MATCH('Total Fuel Prices'!$A$197,tax_fuel_labels,0),MATCH(X$1,'Tax_Share of Price'!$B$1:$AI$1,0)))</f>
        <v>0</v>
      </c>
      <c r="Y7" s="35">
        <f>'Total Fuel Prices'!Y204*(1-INDEX(Tax_share,MATCH('Total Fuel Prices'!$A$197,tax_fuel_labels,0),MATCH(Y$1,'Tax_Share of Price'!$B$1:$AI$1,0)))</f>
        <v>0</v>
      </c>
      <c r="Z7" s="35">
        <f>'Total Fuel Prices'!Z204*(1-INDEX(Tax_share,MATCH('Total Fuel Prices'!$A$197,tax_fuel_labels,0),MATCH(Z$1,'Tax_Share of Price'!$B$1:$AI$1,0)))</f>
        <v>0</v>
      </c>
      <c r="AA7" s="35">
        <f>'Total Fuel Prices'!AA204*(1-INDEX(Tax_share,MATCH('Total Fuel Prices'!$A$197,tax_fuel_labels,0),MATCH(AA$1,'Tax_Share of Price'!$B$1:$AI$1,0)))</f>
        <v>0</v>
      </c>
      <c r="AB7" s="35">
        <f>'Total Fuel Prices'!AB204*(1-INDEX(Tax_share,MATCH('Total Fuel Prices'!$A$197,tax_fuel_labels,0),MATCH(AB$1,'Tax_Share of Price'!$B$1:$AI$1,0)))</f>
        <v>0</v>
      </c>
      <c r="AC7" s="35">
        <f>'Total Fuel Prices'!AC204*(1-INDEX(Tax_share,MATCH('Total Fuel Prices'!$A$197,tax_fuel_labels,0),MATCH(AC$1,'Tax_Share of Price'!$B$1:$AI$1,0)))</f>
        <v>0</v>
      </c>
      <c r="AD7" s="35">
        <f>'Total Fuel Prices'!AD204*(1-INDEX(Tax_share,MATCH('Total Fuel Prices'!$A$197,tax_fuel_labels,0),MATCH(AD$1,'Tax_Share of Price'!$B$1:$AI$1,0)))</f>
        <v>0</v>
      </c>
      <c r="AE7" s="35">
        <f>'Total Fuel Prices'!AE204*(1-INDEX(Tax_share,MATCH('Total Fuel Prices'!$A$197,tax_fuel_labels,0),MATCH(AE$1,'Tax_Share of Price'!$B$1:$AI$1,0)))</f>
        <v>0</v>
      </c>
      <c r="AF7" s="35">
        <f>'Total Fuel Prices'!AF204*(1-INDEX(Tax_share,MATCH('Total Fuel Prices'!$A$197,tax_fuel_labels,0),MATCH(AF$1,'Tax_Share of Price'!$B$1:$AI$1,0)))</f>
        <v>0</v>
      </c>
      <c r="AG7" s="35">
        <f>'Total Fuel Prices'!AG204*(1-INDEX(Tax_share,MATCH('Total Fuel Prices'!$A$197,tax_fuel_labels,0),MATCH(AG$1,'Tax_Share of Price'!$B$1:$AI$1,0)))</f>
        <v>0</v>
      </c>
      <c r="AH7" s="35">
        <f>'Total Fuel Prices'!AH204*(1-INDEX(Tax_share,MATCH('Total Fuel Prices'!$A$197,tax_fuel_labels,0),MATCH(AH$1,'Tax_Share of Price'!$B$1:$AI$1,0)))</f>
        <v>0</v>
      </c>
      <c r="AI7" s="35">
        <f>'Total Fuel Prices'!AI204*(1-INDEX(Tax_share,MATCH('Total Fuel Prices'!$A$197,tax_fuel_labels,0),MATCH(AI$1,'Tax_Share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Prices'!B205*(1-INDEX(Tax_share,MATCH('Total Fuel Prices'!$A$197,tax_fuel_labels,0),MATCH(B$1,'Tax_Share of Price'!$B$1:$AI$1,0)))</f>
        <v>0</v>
      </c>
      <c r="C8" s="35">
        <f>'Total Fuel Prices'!C205*(1-INDEX(Tax_share,MATCH('Total Fuel Prices'!$A$197,tax_fuel_labels,0),MATCH(C$1,'Tax_Share of Price'!$B$1:$AI$1,0)))</f>
        <v>0</v>
      </c>
      <c r="D8" s="35">
        <f>'Total Fuel Prices'!D205*(1-INDEX(Tax_share,MATCH('Total Fuel Prices'!$A$197,tax_fuel_labels,0),MATCH(D$1,'Tax_Share of Price'!$B$1:$AI$1,0)))</f>
        <v>0</v>
      </c>
      <c r="E8" s="35">
        <f>'Total Fuel Prices'!E205*(1-INDEX(Tax_share,MATCH('Total Fuel Prices'!$A$197,tax_fuel_labels,0),MATCH(E$1,'Tax_Share of Price'!$B$1:$AI$1,0)))</f>
        <v>0</v>
      </c>
      <c r="F8" s="35">
        <f>'Total Fuel Prices'!F205*(1-INDEX(Tax_share,MATCH('Total Fuel Prices'!$A$197,tax_fuel_labels,0),MATCH(F$1,'Tax_Share of Price'!$B$1:$AI$1,0)))</f>
        <v>0</v>
      </c>
      <c r="G8" s="35">
        <f>'Total Fuel Prices'!G205*(1-INDEX(Tax_share,MATCH('Total Fuel Prices'!$A$197,tax_fuel_labels,0),MATCH(G$1,'Tax_Share of Price'!$B$1:$AI$1,0)))</f>
        <v>0</v>
      </c>
      <c r="H8" s="35">
        <f>'Total Fuel Prices'!H205*(1-INDEX(Tax_share,MATCH('Total Fuel Prices'!$A$197,tax_fuel_labels,0),MATCH(H$1,'Tax_Share of Price'!$B$1:$AI$1,0)))</f>
        <v>0</v>
      </c>
      <c r="I8" s="35">
        <f>'Total Fuel Prices'!I205*(1-INDEX(Tax_share,MATCH('Total Fuel Prices'!$A$197,tax_fuel_labels,0),MATCH(I$1,'Tax_Share of Price'!$B$1:$AI$1,0)))</f>
        <v>0</v>
      </c>
      <c r="J8" s="35">
        <f>'Total Fuel Prices'!J205*(1-INDEX(Tax_share,MATCH('Total Fuel Prices'!$A$197,tax_fuel_labels,0),MATCH(J$1,'Tax_Share of Price'!$B$1:$AI$1,0)))</f>
        <v>0</v>
      </c>
      <c r="K8" s="35">
        <f>'Total Fuel Prices'!K205*(1-INDEX(Tax_share,MATCH('Total Fuel Prices'!$A$197,tax_fuel_labels,0),MATCH(K$1,'Tax_Share of Price'!$B$1:$AI$1,0)))</f>
        <v>0</v>
      </c>
      <c r="L8" s="35">
        <f>'Total Fuel Prices'!L205*(1-INDEX(Tax_share,MATCH('Total Fuel Prices'!$A$197,tax_fuel_labels,0),MATCH(L$1,'Tax_Share of Price'!$B$1:$AI$1,0)))</f>
        <v>0</v>
      </c>
      <c r="M8" s="35">
        <f>'Total Fuel Prices'!M205*(1-INDEX(Tax_share,MATCH('Total Fuel Prices'!$A$197,tax_fuel_labels,0),MATCH(M$1,'Tax_Share of Price'!$B$1:$AI$1,0)))</f>
        <v>0</v>
      </c>
      <c r="N8" s="35">
        <f>'Total Fuel Prices'!N205*(1-INDEX(Tax_share,MATCH('Total Fuel Prices'!$A$197,tax_fuel_labels,0),MATCH(N$1,'Tax_Share of Price'!$B$1:$AI$1,0)))</f>
        <v>0</v>
      </c>
      <c r="O8" s="35">
        <f>'Total Fuel Prices'!O205*(1-INDEX(Tax_share,MATCH('Total Fuel Prices'!$A$197,tax_fuel_labels,0),MATCH(O$1,'Tax_Share of Price'!$B$1:$AI$1,0)))</f>
        <v>0</v>
      </c>
      <c r="P8" s="35">
        <f>'Total Fuel Prices'!P205*(1-INDEX(Tax_share,MATCH('Total Fuel Prices'!$A$197,tax_fuel_labels,0),MATCH(P$1,'Tax_Share of Price'!$B$1:$AI$1,0)))</f>
        <v>0</v>
      </c>
      <c r="Q8" s="35">
        <f>'Total Fuel Prices'!Q205*(1-INDEX(Tax_share,MATCH('Total Fuel Prices'!$A$197,tax_fuel_labels,0),MATCH(Q$1,'Tax_Share of Price'!$B$1:$AI$1,0)))</f>
        <v>0</v>
      </c>
      <c r="R8" s="35">
        <f>'Total Fuel Prices'!R205*(1-INDEX(Tax_share,MATCH('Total Fuel Prices'!$A$197,tax_fuel_labels,0),MATCH(R$1,'Tax_Share of Price'!$B$1:$AI$1,0)))</f>
        <v>0</v>
      </c>
      <c r="S8" s="35">
        <f>'Total Fuel Prices'!S205*(1-INDEX(Tax_share,MATCH('Total Fuel Prices'!$A$197,tax_fuel_labels,0),MATCH(S$1,'Tax_Share of Price'!$B$1:$AI$1,0)))</f>
        <v>0</v>
      </c>
      <c r="T8" s="35">
        <f>'Total Fuel Prices'!T205*(1-INDEX(Tax_share,MATCH('Total Fuel Prices'!$A$197,tax_fuel_labels,0),MATCH(T$1,'Tax_Share of Price'!$B$1:$AI$1,0)))</f>
        <v>0</v>
      </c>
      <c r="U8" s="35">
        <f>'Total Fuel Prices'!U205*(1-INDEX(Tax_share,MATCH('Total Fuel Prices'!$A$197,tax_fuel_labels,0),MATCH(U$1,'Tax_Share of Price'!$B$1:$AI$1,0)))</f>
        <v>0</v>
      </c>
      <c r="V8" s="35">
        <f>'Total Fuel Prices'!V205*(1-INDEX(Tax_share,MATCH('Total Fuel Prices'!$A$197,tax_fuel_labels,0),MATCH(V$1,'Tax_Share of Price'!$B$1:$AI$1,0)))</f>
        <v>0</v>
      </c>
      <c r="W8" s="35">
        <f>'Total Fuel Prices'!W205*(1-INDEX(Tax_share,MATCH('Total Fuel Prices'!$A$197,tax_fuel_labels,0),MATCH(W$1,'Tax_Share of Price'!$B$1:$AI$1,0)))</f>
        <v>0</v>
      </c>
      <c r="X8" s="35">
        <f>'Total Fuel Prices'!X205*(1-INDEX(Tax_share,MATCH('Total Fuel Prices'!$A$197,tax_fuel_labels,0),MATCH(X$1,'Tax_Share of Price'!$B$1:$AI$1,0)))</f>
        <v>0</v>
      </c>
      <c r="Y8" s="35">
        <f>'Total Fuel Prices'!Y205*(1-INDEX(Tax_share,MATCH('Total Fuel Prices'!$A$197,tax_fuel_labels,0),MATCH(Y$1,'Tax_Share of Price'!$B$1:$AI$1,0)))</f>
        <v>0</v>
      </c>
      <c r="Z8" s="35">
        <f>'Total Fuel Prices'!Z205*(1-INDEX(Tax_share,MATCH('Total Fuel Prices'!$A$197,tax_fuel_labels,0),MATCH(Z$1,'Tax_Share of Price'!$B$1:$AI$1,0)))</f>
        <v>0</v>
      </c>
      <c r="AA8" s="35">
        <f>'Total Fuel Prices'!AA205*(1-INDEX(Tax_share,MATCH('Total Fuel Prices'!$A$197,tax_fuel_labels,0),MATCH(AA$1,'Tax_Share of Price'!$B$1:$AI$1,0)))</f>
        <v>0</v>
      </c>
      <c r="AB8" s="35">
        <f>'Total Fuel Prices'!AB205*(1-INDEX(Tax_share,MATCH('Total Fuel Prices'!$A$197,tax_fuel_labels,0),MATCH(AB$1,'Tax_Share of Price'!$B$1:$AI$1,0)))</f>
        <v>0</v>
      </c>
      <c r="AC8" s="35">
        <f>'Total Fuel Prices'!AC205*(1-INDEX(Tax_share,MATCH('Total Fuel Prices'!$A$197,tax_fuel_labels,0),MATCH(AC$1,'Tax_Share of Price'!$B$1:$AI$1,0)))</f>
        <v>0</v>
      </c>
      <c r="AD8" s="35">
        <f>'Total Fuel Prices'!AD205*(1-INDEX(Tax_share,MATCH('Total Fuel Prices'!$A$197,tax_fuel_labels,0),MATCH(AD$1,'Tax_Share of Price'!$B$1:$AI$1,0)))</f>
        <v>0</v>
      </c>
      <c r="AE8" s="35">
        <f>'Total Fuel Prices'!AE205*(1-INDEX(Tax_share,MATCH('Total Fuel Prices'!$A$197,tax_fuel_labels,0),MATCH(AE$1,'Tax_Share of Price'!$B$1:$AI$1,0)))</f>
        <v>0</v>
      </c>
      <c r="AF8" s="35">
        <f>'Total Fuel Prices'!AF205*(1-INDEX(Tax_share,MATCH('Total Fuel Prices'!$A$197,tax_fuel_labels,0),MATCH(AF$1,'Tax_Share of Price'!$B$1:$AI$1,0)))</f>
        <v>0</v>
      </c>
      <c r="AG8" s="35">
        <f>'Total Fuel Prices'!AG205*(1-INDEX(Tax_share,MATCH('Total Fuel Prices'!$A$197,tax_fuel_labels,0),MATCH(AG$1,'Tax_Share of Price'!$B$1:$AI$1,0)))</f>
        <v>0</v>
      </c>
      <c r="AH8" s="35">
        <f>'Total Fuel Prices'!AH205*(1-INDEX(Tax_share,MATCH('Total Fuel Prices'!$A$197,tax_fuel_labels,0),MATCH(AH$1,'Tax_Share of Price'!$B$1:$AI$1,0)))</f>
        <v>0</v>
      </c>
      <c r="AI8" s="35">
        <f>'Total Fuel Prices'!AI205*(1-INDEX(Tax_share,MATCH('Total Fuel Prices'!$A$197,tax_fuel_labels,0),MATCH(AI$1,'Tax_Share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Prices'!B206*(1-INDEX(Tax_share,MATCH('Total Fuel Prices'!$A$197,tax_fuel_labels,0),MATCH(B$1,'Tax_Share of Price'!$B$1:$AI$1,0)))</f>
        <v>2.0261479263456279E-6</v>
      </c>
      <c r="C9" s="35">
        <f>'Total Fuel Prices'!C206*(1-INDEX(Tax_share,MATCH('Total Fuel Prices'!$A$197,tax_fuel_labels,0),MATCH(C$1,'Tax_Share of Price'!$B$1:$AI$1,0)))</f>
        <v>2.0261479263456279E-6</v>
      </c>
      <c r="D9" s="35">
        <f>'Total Fuel Prices'!D206*(1-INDEX(Tax_share,MATCH('Total Fuel Prices'!$A$197,tax_fuel_labels,0),MATCH(D$1,'Tax_Share of Price'!$B$1:$AI$1,0)))</f>
        <v>2.0261479263456279E-6</v>
      </c>
      <c r="E9" s="35">
        <f>'Total Fuel Prices'!E206*(1-INDEX(Tax_share,MATCH('Total Fuel Prices'!$A$197,tax_fuel_labels,0),MATCH(E$1,'Tax_Share of Price'!$B$1:$AI$1,0)))</f>
        <v>2.0261479263456279E-6</v>
      </c>
      <c r="F9" s="35">
        <f>'Total Fuel Prices'!F206*(1-INDEX(Tax_share,MATCH('Total Fuel Prices'!$A$197,tax_fuel_labels,0),MATCH(F$1,'Tax_Share of Price'!$B$1:$AI$1,0)))</f>
        <v>2.0261479263456279E-6</v>
      </c>
      <c r="G9" s="35">
        <f>'Total Fuel Prices'!G206*(1-INDEX(Tax_share,MATCH('Total Fuel Prices'!$A$197,tax_fuel_labels,0),MATCH(G$1,'Tax_Share of Price'!$B$1:$AI$1,0)))</f>
        <v>2.0261479263456279E-6</v>
      </c>
      <c r="H9" s="35">
        <f>'Total Fuel Prices'!H206*(1-INDEX(Tax_share,MATCH('Total Fuel Prices'!$A$197,tax_fuel_labels,0),MATCH(H$1,'Tax_Share of Price'!$B$1:$AI$1,0)))</f>
        <v>2.0261479263456279E-6</v>
      </c>
      <c r="I9" s="35">
        <f>'Total Fuel Prices'!I206*(1-INDEX(Tax_share,MATCH('Total Fuel Prices'!$A$197,tax_fuel_labels,0),MATCH(I$1,'Tax_Share of Price'!$B$1:$AI$1,0)))</f>
        <v>2.0261479263456279E-6</v>
      </c>
      <c r="J9" s="35">
        <f>'Total Fuel Prices'!J206*(1-INDEX(Tax_share,MATCH('Total Fuel Prices'!$A$197,tax_fuel_labels,0),MATCH(J$1,'Tax_Share of Price'!$B$1:$AI$1,0)))</f>
        <v>2.0261479263456279E-6</v>
      </c>
      <c r="K9" s="35">
        <f>'Total Fuel Prices'!K206*(1-INDEX(Tax_share,MATCH('Total Fuel Prices'!$A$197,tax_fuel_labels,0),MATCH(K$1,'Tax_Share of Price'!$B$1:$AI$1,0)))</f>
        <v>2.0261479263456279E-6</v>
      </c>
      <c r="L9" s="35">
        <f>'Total Fuel Prices'!L206*(1-INDEX(Tax_share,MATCH('Total Fuel Prices'!$A$197,tax_fuel_labels,0),MATCH(L$1,'Tax_Share of Price'!$B$1:$AI$1,0)))</f>
        <v>2.0261479263456279E-6</v>
      </c>
      <c r="M9" s="35">
        <f>'Total Fuel Prices'!M206*(1-INDEX(Tax_share,MATCH('Total Fuel Prices'!$A$197,tax_fuel_labels,0),MATCH(M$1,'Tax_Share of Price'!$B$1:$AI$1,0)))</f>
        <v>2.0261479263456279E-6</v>
      </c>
      <c r="N9" s="35">
        <f>'Total Fuel Prices'!N206*(1-INDEX(Tax_share,MATCH('Total Fuel Prices'!$A$197,tax_fuel_labels,0),MATCH(N$1,'Tax_Share of Price'!$B$1:$AI$1,0)))</f>
        <v>2.0261479263456279E-6</v>
      </c>
      <c r="O9" s="35">
        <f>'Total Fuel Prices'!O206*(1-INDEX(Tax_share,MATCH('Total Fuel Prices'!$A$197,tax_fuel_labels,0),MATCH(O$1,'Tax_Share of Price'!$B$1:$AI$1,0)))</f>
        <v>2.0261479263456279E-6</v>
      </c>
      <c r="P9" s="35">
        <f>'Total Fuel Prices'!P206*(1-INDEX(Tax_share,MATCH('Total Fuel Prices'!$A$197,tax_fuel_labels,0),MATCH(P$1,'Tax_Share of Price'!$B$1:$AI$1,0)))</f>
        <v>2.0261479263456279E-6</v>
      </c>
      <c r="Q9" s="35">
        <f>'Total Fuel Prices'!Q206*(1-INDEX(Tax_share,MATCH('Total Fuel Prices'!$A$197,tax_fuel_labels,0),MATCH(Q$1,'Tax_Share of Price'!$B$1:$AI$1,0)))</f>
        <v>2.0261479263456279E-6</v>
      </c>
      <c r="R9" s="35">
        <f>'Total Fuel Prices'!R206*(1-INDEX(Tax_share,MATCH('Total Fuel Prices'!$A$197,tax_fuel_labels,0),MATCH(R$1,'Tax_Share of Price'!$B$1:$AI$1,0)))</f>
        <v>2.0261479263456279E-6</v>
      </c>
      <c r="S9" s="35">
        <f>'Total Fuel Prices'!S206*(1-INDEX(Tax_share,MATCH('Total Fuel Prices'!$A$197,tax_fuel_labels,0),MATCH(S$1,'Tax_Share of Price'!$B$1:$AI$1,0)))</f>
        <v>2.0261479263456279E-6</v>
      </c>
      <c r="T9" s="35">
        <f>'Total Fuel Prices'!T206*(1-INDEX(Tax_share,MATCH('Total Fuel Prices'!$A$197,tax_fuel_labels,0),MATCH(T$1,'Tax_Share of Price'!$B$1:$AI$1,0)))</f>
        <v>2.0261479263456279E-6</v>
      </c>
      <c r="U9" s="35">
        <f>'Total Fuel Prices'!U206*(1-INDEX(Tax_share,MATCH('Total Fuel Prices'!$A$197,tax_fuel_labels,0),MATCH(U$1,'Tax_Share of Price'!$B$1:$AI$1,0)))</f>
        <v>2.0261479263456279E-6</v>
      </c>
      <c r="V9" s="35">
        <f>'Total Fuel Prices'!V206*(1-INDEX(Tax_share,MATCH('Total Fuel Prices'!$A$197,tax_fuel_labels,0),MATCH(V$1,'Tax_Share of Price'!$B$1:$AI$1,0)))</f>
        <v>2.0261479263456279E-6</v>
      </c>
      <c r="W9" s="35">
        <f>'Total Fuel Prices'!W206*(1-INDEX(Tax_share,MATCH('Total Fuel Prices'!$A$197,tax_fuel_labels,0),MATCH(W$1,'Tax_Share of Price'!$B$1:$AI$1,0)))</f>
        <v>2.0261479263456279E-6</v>
      </c>
      <c r="X9" s="35">
        <f>'Total Fuel Prices'!X206*(1-INDEX(Tax_share,MATCH('Total Fuel Prices'!$A$197,tax_fuel_labels,0),MATCH(X$1,'Tax_Share of Price'!$B$1:$AI$1,0)))</f>
        <v>2.0261479263456279E-6</v>
      </c>
      <c r="Y9" s="35">
        <f>'Total Fuel Prices'!Y206*(1-INDEX(Tax_share,MATCH('Total Fuel Prices'!$A$197,tax_fuel_labels,0),MATCH(Y$1,'Tax_Share of Price'!$B$1:$AI$1,0)))</f>
        <v>2.0261479263456279E-6</v>
      </c>
      <c r="Z9" s="35">
        <f>'Total Fuel Prices'!Z206*(1-INDEX(Tax_share,MATCH('Total Fuel Prices'!$A$197,tax_fuel_labels,0),MATCH(Z$1,'Tax_Share of Price'!$B$1:$AI$1,0)))</f>
        <v>2.0261479263456279E-6</v>
      </c>
      <c r="AA9" s="35">
        <f>'Total Fuel Prices'!AA206*(1-INDEX(Tax_share,MATCH('Total Fuel Prices'!$A$197,tax_fuel_labels,0),MATCH(AA$1,'Tax_Share of Price'!$B$1:$AI$1,0)))</f>
        <v>2.0261479263456279E-6</v>
      </c>
      <c r="AB9" s="35">
        <f>'Total Fuel Prices'!AB206*(1-INDEX(Tax_share,MATCH('Total Fuel Prices'!$A$197,tax_fuel_labels,0),MATCH(AB$1,'Tax_Share of Price'!$B$1:$AI$1,0)))</f>
        <v>2.0261479263456279E-6</v>
      </c>
      <c r="AC9" s="35">
        <f>'Total Fuel Prices'!AC206*(1-INDEX(Tax_share,MATCH('Total Fuel Prices'!$A$197,tax_fuel_labels,0),MATCH(AC$1,'Tax_Share of Price'!$B$1:$AI$1,0)))</f>
        <v>2.0261479263456279E-6</v>
      </c>
      <c r="AD9" s="35">
        <f>'Total Fuel Prices'!AD206*(1-INDEX(Tax_share,MATCH('Total Fuel Prices'!$A$197,tax_fuel_labels,0),MATCH(AD$1,'Tax_Share of Price'!$B$1:$AI$1,0)))</f>
        <v>2.0261479263456279E-6</v>
      </c>
      <c r="AE9" s="35">
        <f>'Total Fuel Prices'!AE206*(1-INDEX(Tax_share,MATCH('Total Fuel Prices'!$A$197,tax_fuel_labels,0),MATCH(AE$1,'Tax_Share of Price'!$B$1:$AI$1,0)))</f>
        <v>2.0261479263456279E-6</v>
      </c>
      <c r="AF9" s="35">
        <f>'Total Fuel Prices'!AF206*(1-INDEX(Tax_share,MATCH('Total Fuel Prices'!$A$197,tax_fuel_labels,0),MATCH(AF$1,'Tax_Share of Price'!$B$1:$AI$1,0)))</f>
        <v>2.0261479263456279E-6</v>
      </c>
      <c r="AG9" s="35">
        <f>'Total Fuel Prices'!AG206*(1-INDEX(Tax_share,MATCH('Total Fuel Prices'!$A$197,tax_fuel_labels,0),MATCH(AG$1,'Tax_Share of Price'!$B$1:$AI$1,0)))</f>
        <v>2.0261479263456279E-6</v>
      </c>
      <c r="AH9" s="35">
        <f>'Total Fuel Prices'!AH206*(1-INDEX(Tax_share,MATCH('Total Fuel Prices'!$A$197,tax_fuel_labels,0),MATCH(AH$1,'Tax_Share of Price'!$B$1:$AI$1,0)))</f>
        <v>2.0261479263456279E-6</v>
      </c>
      <c r="AI9" s="35">
        <f>'Total Fuel Prices'!AI206*(1-INDEX(Tax_share,MATCH('Total Fuel Prices'!$A$197,tax_fuel_labels,0),MATCH(AI$1,'Tax_Share of Price'!$B$1:$AI$1,0)))</f>
        <v>2.0261479263456279E-6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topLeftCell="W1" workbookViewId="0">
      <selection activeCell="C121" sqref="C121"/>
    </sheetView>
  </sheetViews>
  <sheetFormatPr defaultColWidth="9.1328125" defaultRowHeight="14.25" x14ac:dyDescent="0.45"/>
  <cols>
    <col min="1" max="1" width="41.3984375" style="11" customWidth="1"/>
    <col min="2" max="3" width="15.2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Prices'!B209*(1-INDEX(Tax_share,MATCH('Total Fuel Prices'!$A$207,tax_fuel_labels,0),MATCH(B$1,'Tax_Share of Price'!$B$1:$AI$1,0)))</f>
        <v>9.4248359686724859E-5</v>
      </c>
      <c r="C2" s="35">
        <f>'Total Fuel Prices'!C209*(1-INDEX(Tax_share,MATCH('Total Fuel Prices'!$A$207,tax_fuel_labels,0),MATCH(C$1,'Tax_Share of Price'!$B$1:$AI$1,0)))</f>
        <v>8.8057817643449272E-5</v>
      </c>
      <c r="D2" s="35">
        <f>'Total Fuel Prices'!D209*(1-INDEX(Tax_share,MATCH('Total Fuel Prices'!$A$207,tax_fuel_labels,0),MATCH(D$1,'Tax_Share of Price'!$B$1:$AI$1,0)))</f>
        <v>8.1867275600175325E-5</v>
      </c>
      <c r="E2" s="35">
        <f>'Total Fuel Prices'!E209*(1-INDEX(Tax_share,MATCH('Total Fuel Prices'!$A$207,tax_fuel_labels,0),MATCH(E$1,'Tax_Share of Price'!$B$1:$AI$1,0)))</f>
        <v>7.5676733556899738E-5</v>
      </c>
      <c r="F2" s="35">
        <f>'Total Fuel Prices'!F209*(1-INDEX(Tax_share,MATCH('Total Fuel Prices'!$A$207,tax_fuel_labels,0),MATCH(F$1,'Tax_Share of Price'!$B$1:$AI$1,0)))</f>
        <v>6.9486191513624151E-5</v>
      </c>
      <c r="G2" s="35">
        <f>'Total Fuel Prices'!G209*(1-INDEX(Tax_share,MATCH('Total Fuel Prices'!$A$207,tax_fuel_labels,0),MATCH(G$1,'Tax_Share of Price'!$B$1:$AI$1,0)))</f>
        <v>6.3295649470350204E-5</v>
      </c>
      <c r="H2" s="35">
        <f>'Total Fuel Prices'!H209*(1-INDEX(Tax_share,MATCH('Total Fuel Prices'!$A$207,tax_fuel_labels,0),MATCH(H$1,'Tax_Share of Price'!$B$1:$AI$1,0)))</f>
        <v>5.7105107427074617E-5</v>
      </c>
      <c r="I2" s="35">
        <f>'Total Fuel Prices'!I209*(1-INDEX(Tax_share,MATCH('Total Fuel Prices'!$A$207,tax_fuel_labels,0),MATCH(I$1,'Tax_Share of Price'!$B$1:$AI$1,0)))</f>
        <v>5.0914565383799031E-5</v>
      </c>
      <c r="J2" s="35">
        <f>'Total Fuel Prices'!J209*(1-INDEX(Tax_share,MATCH('Total Fuel Prices'!$A$207,tax_fuel_labels,0),MATCH(J$1,'Tax_Share of Price'!$B$1:$AI$1,0)))</f>
        <v>4.4724023340523444E-5</v>
      </c>
      <c r="K2" s="35">
        <f>'Total Fuel Prices'!K209*(1-INDEX(Tax_share,MATCH('Total Fuel Prices'!$A$207,tax_fuel_labels,0),MATCH(K$1,'Tax_Share of Price'!$B$1:$AI$1,0)))</f>
        <v>3.8533481297249497E-5</v>
      </c>
      <c r="L2" s="35">
        <f>'Total Fuel Prices'!L209*(1-INDEX(Tax_share,MATCH('Total Fuel Prices'!$A$207,tax_fuel_labels,0),MATCH(L$1,'Tax_Share of Price'!$B$1:$AI$1,0)))</f>
        <v>3.234293925397391E-5</v>
      </c>
      <c r="M2" s="35">
        <f>'Total Fuel Prices'!M209*(1-INDEX(Tax_share,MATCH('Total Fuel Prices'!$A$207,tax_fuel_labels,0),MATCH(M$1,'Tax_Share of Price'!$B$1:$AI$1,0)))</f>
        <v>2.6152397210698323E-5</v>
      </c>
      <c r="N2" s="35">
        <f>'Total Fuel Prices'!N209*(1-INDEX(Tax_share,MATCH('Total Fuel Prices'!$A$207,tax_fuel_labels,0),MATCH(N$1,'Tax_Share of Price'!$B$1:$AI$1,0)))</f>
        <v>1.9961855167424373E-5</v>
      </c>
      <c r="O2" s="35">
        <f>'Total Fuel Prices'!O209*(1-INDEX(Tax_share,MATCH('Total Fuel Prices'!$A$207,tax_fuel_labels,0),MATCH(O$1,'Tax_Share of Price'!$B$1:$AI$1,0)))</f>
        <v>1.3771313124148788E-5</v>
      </c>
      <c r="P2" s="35">
        <f>'Total Fuel Prices'!P209*(1-INDEX(Tax_share,MATCH('Total Fuel Prices'!$A$207,tax_fuel_labels,0),MATCH(P$1,'Tax_Share of Price'!$B$1:$AI$1,0)))</f>
        <v>1.3435768438889222E-5</v>
      </c>
      <c r="Q2" s="35">
        <f>'Total Fuel Prices'!Q209*(1-INDEX(Tax_share,MATCH('Total Fuel Prices'!$A$207,tax_fuel_labels,0),MATCH(Q$1,'Tax_Share of Price'!$B$1:$AI$1,0)))</f>
        <v>1.3100223753630783E-5</v>
      </c>
      <c r="R2" s="35">
        <f>'Total Fuel Prices'!R209*(1-INDEX(Tax_share,MATCH('Total Fuel Prices'!$A$207,tax_fuel_labels,0),MATCH(R$1,'Tax_Share of Price'!$B$1:$AI$1,0)))</f>
        <v>1.2764679068372344E-5</v>
      </c>
      <c r="S2" s="35">
        <f>'Total Fuel Prices'!S209*(1-INDEX(Tax_share,MATCH('Total Fuel Prices'!$A$207,tax_fuel_labels,0),MATCH(S$1,'Tax_Share of Price'!$B$1:$AI$1,0)))</f>
        <v>1.2429134383113906E-5</v>
      </c>
      <c r="T2" s="35">
        <f>'Total Fuel Prices'!T209*(1-INDEX(Tax_share,MATCH('Total Fuel Prices'!$A$207,tax_fuel_labels,0),MATCH(T$1,'Tax_Share of Price'!$B$1:$AI$1,0)))</f>
        <v>1.209358969785557E-5</v>
      </c>
      <c r="U2" s="35">
        <f>'Total Fuel Prices'!U209*(1-INDEX(Tax_share,MATCH('Total Fuel Prices'!$A$207,tax_fuel_labels,0),MATCH(U$1,'Tax_Share of Price'!$B$1:$AI$1,0)))</f>
        <v>1.1758045012597131E-5</v>
      </c>
      <c r="V2" s="35">
        <f>'Total Fuel Prices'!V209*(1-INDEX(Tax_share,MATCH('Total Fuel Prices'!$A$207,tax_fuel_labels,0),MATCH(V$1,'Tax_Share of Price'!$B$1:$AI$1,0)))</f>
        <v>1.1422500327338692E-5</v>
      </c>
      <c r="W2" s="35">
        <f>'Total Fuel Prices'!W209*(1-INDEX(Tax_share,MATCH('Total Fuel Prices'!$A$207,tax_fuel_labels,0),MATCH(W$1,'Tax_Share of Price'!$B$1:$AI$1,0)))</f>
        <v>1.1086955642080254E-5</v>
      </c>
      <c r="X2" s="35">
        <f>'Total Fuel Prices'!X209*(1-INDEX(Tax_share,MATCH('Total Fuel Prices'!$A$207,tax_fuel_labels,0),MATCH(X$1,'Tax_Share of Price'!$B$1:$AI$1,0)))</f>
        <v>1.0751410956821815E-5</v>
      </c>
      <c r="Y2" s="35">
        <f>'Total Fuel Prices'!Y209*(1-INDEX(Tax_share,MATCH('Total Fuel Prices'!$A$207,tax_fuel_labels,0),MATCH(Y$1,'Tax_Share of Price'!$B$1:$AI$1,0)))</f>
        <v>1.0415866271563477E-5</v>
      </c>
      <c r="Z2" s="35">
        <f>'Total Fuel Prices'!Z209*(1-INDEX(Tax_share,MATCH('Total Fuel Prices'!$A$207,tax_fuel_labels,0),MATCH(Z$1,'Tax_Share of Price'!$B$1:$AI$1,0)))</f>
        <v>1.0080321586305039E-5</v>
      </c>
      <c r="AA2" s="35">
        <f>'Total Fuel Prices'!AA209*(1-INDEX(Tax_share,MATCH('Total Fuel Prices'!$A$207,tax_fuel_labels,0),MATCH(AA$1,'Tax_Share of Price'!$B$1:$AI$1,0)))</f>
        <v>9.7447769010465998E-6</v>
      </c>
      <c r="AB2" s="35">
        <f>'Total Fuel Prices'!AB209*(1-INDEX(Tax_share,MATCH('Total Fuel Prices'!$A$207,tax_fuel_labels,0),MATCH(AB$1,'Tax_Share of Price'!$B$1:$AI$1,0)))</f>
        <v>9.4092322157881609E-6</v>
      </c>
      <c r="AC2" s="35">
        <f>'Total Fuel Prices'!AC209*(1-INDEX(Tax_share,MATCH('Total Fuel Prices'!$A$207,tax_fuel_labels,0),MATCH(AC$1,'Tax_Share of Price'!$B$1:$AI$1,0)))</f>
        <v>9.0736875305297237E-6</v>
      </c>
      <c r="AD2" s="35">
        <f>'Total Fuel Prices'!AD209*(1-INDEX(Tax_share,MATCH('Total Fuel Prices'!$A$207,tax_fuel_labels,0),MATCH(AD$1,'Tax_Share of Price'!$B$1:$AI$1,0)))</f>
        <v>8.7381428452712849E-6</v>
      </c>
      <c r="AE2" s="35">
        <f>'Total Fuel Prices'!AE209*(1-INDEX(Tax_share,MATCH('Total Fuel Prices'!$A$207,tax_fuel_labels,0),MATCH(AE$1,'Tax_Share of Price'!$B$1:$AI$1,0)))</f>
        <v>8.4025981600129477E-6</v>
      </c>
      <c r="AF2" s="35">
        <f>'Total Fuel Prices'!AF209*(1-INDEX(Tax_share,MATCH('Total Fuel Prices'!$A$207,tax_fuel_labels,0),MATCH(AF$1,'Tax_Share of Price'!$B$1:$AI$1,0)))</f>
        <v>8.0670534747545088E-6</v>
      </c>
      <c r="AG2" s="35">
        <f>'Total Fuel Prices'!AG209*(1-INDEX(Tax_share,MATCH('Total Fuel Prices'!$A$207,tax_fuel_labels,0),MATCH(AG$1,'Tax_Share of Price'!$B$1:$AI$1,0)))</f>
        <v>7.7315087894960699E-6</v>
      </c>
      <c r="AH2" s="35">
        <f>'Total Fuel Prices'!AH209*(1-INDEX(Tax_share,MATCH('Total Fuel Prices'!$A$207,tax_fuel_labels,0),MATCH(AH$1,'Tax_Share of Price'!$B$1:$AI$1,0)))</f>
        <v>7.3959641042376311E-6</v>
      </c>
      <c r="AI2" s="35">
        <f>'Total Fuel Prices'!AI209*(1-INDEX(Tax_share,MATCH('Total Fuel Prices'!$A$207,tax_fuel_labels,0),MATCH(AI$1,'Tax_Share of Price'!$B$1:$AI$1,0)))</f>
        <v>7.0604194189791931E-6</v>
      </c>
    </row>
    <row r="3" spans="1:35" x14ac:dyDescent="0.45">
      <c r="A3" s="12" t="s">
        <v>271</v>
      </c>
      <c r="B3" s="35">
        <f>'Total Fuel Prices'!B210*(1-INDEX(Tax_share,MATCH('Total Fuel Prices'!$A$207,tax_fuel_labels,0),MATCH(B$1,'Tax_Share of Price'!$B$1:$AI$1,0)))</f>
        <v>0</v>
      </c>
      <c r="C3" s="35">
        <f>'Total Fuel Prices'!C210*(1-INDEX(Tax_share,MATCH('Total Fuel Prices'!$A$207,tax_fuel_labels,0),MATCH(C$1,'Tax_Share of Price'!$B$1:$AI$1,0)))</f>
        <v>0</v>
      </c>
      <c r="D3" s="35">
        <f>'Total Fuel Prices'!D210*(1-INDEX(Tax_share,MATCH('Total Fuel Prices'!$A$207,tax_fuel_labels,0),MATCH(D$1,'Tax_Share of Price'!$B$1:$AI$1,0)))</f>
        <v>0</v>
      </c>
      <c r="E3" s="35">
        <f>'Total Fuel Prices'!E210*(1-INDEX(Tax_share,MATCH('Total Fuel Prices'!$A$207,tax_fuel_labels,0),MATCH(E$1,'Tax_Share of Price'!$B$1:$AI$1,0)))</f>
        <v>0</v>
      </c>
      <c r="F3" s="35">
        <f>'Total Fuel Prices'!F210*(1-INDEX(Tax_share,MATCH('Total Fuel Prices'!$A$207,tax_fuel_labels,0),MATCH(F$1,'Tax_Share of Price'!$B$1:$AI$1,0)))</f>
        <v>0</v>
      </c>
      <c r="G3" s="35">
        <f>'Total Fuel Prices'!G210*(1-INDEX(Tax_share,MATCH('Total Fuel Prices'!$A$207,tax_fuel_labels,0),MATCH(G$1,'Tax_Share of Price'!$B$1:$AI$1,0)))</f>
        <v>0</v>
      </c>
      <c r="H3" s="35">
        <f>'Total Fuel Prices'!H210*(1-INDEX(Tax_share,MATCH('Total Fuel Prices'!$A$207,tax_fuel_labels,0),MATCH(H$1,'Tax_Share of Price'!$B$1:$AI$1,0)))</f>
        <v>0</v>
      </c>
      <c r="I3" s="35">
        <f>'Total Fuel Prices'!I210*(1-INDEX(Tax_share,MATCH('Total Fuel Prices'!$A$207,tax_fuel_labels,0),MATCH(I$1,'Tax_Share of Price'!$B$1:$AI$1,0)))</f>
        <v>0</v>
      </c>
      <c r="J3" s="35">
        <f>'Total Fuel Prices'!J210*(1-INDEX(Tax_share,MATCH('Total Fuel Prices'!$A$207,tax_fuel_labels,0),MATCH(J$1,'Tax_Share of Price'!$B$1:$AI$1,0)))</f>
        <v>0</v>
      </c>
      <c r="K3" s="35">
        <f>'Total Fuel Prices'!K210*(1-INDEX(Tax_share,MATCH('Total Fuel Prices'!$A$207,tax_fuel_labels,0),MATCH(K$1,'Tax_Share of Price'!$B$1:$AI$1,0)))</f>
        <v>0</v>
      </c>
      <c r="L3" s="35">
        <f>'Total Fuel Prices'!L210*(1-INDEX(Tax_share,MATCH('Total Fuel Prices'!$A$207,tax_fuel_labels,0),MATCH(L$1,'Tax_Share of Price'!$B$1:$AI$1,0)))</f>
        <v>0</v>
      </c>
      <c r="M3" s="35">
        <f>'Total Fuel Prices'!M210*(1-INDEX(Tax_share,MATCH('Total Fuel Prices'!$A$207,tax_fuel_labels,0),MATCH(M$1,'Tax_Share of Price'!$B$1:$AI$1,0)))</f>
        <v>0</v>
      </c>
      <c r="N3" s="35">
        <f>'Total Fuel Prices'!N210*(1-INDEX(Tax_share,MATCH('Total Fuel Prices'!$A$207,tax_fuel_labels,0),MATCH(N$1,'Tax_Share of Price'!$B$1:$AI$1,0)))</f>
        <v>0</v>
      </c>
      <c r="O3" s="35">
        <f>'Total Fuel Prices'!O210*(1-INDEX(Tax_share,MATCH('Total Fuel Prices'!$A$207,tax_fuel_labels,0),MATCH(O$1,'Tax_Share of Price'!$B$1:$AI$1,0)))</f>
        <v>0</v>
      </c>
      <c r="P3" s="35">
        <f>'Total Fuel Prices'!P210*(1-INDEX(Tax_share,MATCH('Total Fuel Prices'!$A$207,tax_fuel_labels,0),MATCH(P$1,'Tax_Share of Price'!$B$1:$AI$1,0)))</f>
        <v>0</v>
      </c>
      <c r="Q3" s="35">
        <f>'Total Fuel Prices'!Q210*(1-INDEX(Tax_share,MATCH('Total Fuel Prices'!$A$207,tax_fuel_labels,0),MATCH(Q$1,'Tax_Share of Price'!$B$1:$AI$1,0)))</f>
        <v>0</v>
      </c>
      <c r="R3" s="35">
        <f>'Total Fuel Prices'!R210*(1-INDEX(Tax_share,MATCH('Total Fuel Prices'!$A$207,tax_fuel_labels,0),MATCH(R$1,'Tax_Share of Price'!$B$1:$AI$1,0)))</f>
        <v>0</v>
      </c>
      <c r="S3" s="35">
        <f>'Total Fuel Prices'!S210*(1-INDEX(Tax_share,MATCH('Total Fuel Prices'!$A$207,tax_fuel_labels,0),MATCH(S$1,'Tax_Share of Price'!$B$1:$AI$1,0)))</f>
        <v>0</v>
      </c>
      <c r="T3" s="35">
        <f>'Total Fuel Prices'!T210*(1-INDEX(Tax_share,MATCH('Total Fuel Prices'!$A$207,tax_fuel_labels,0),MATCH(T$1,'Tax_Share of Price'!$B$1:$AI$1,0)))</f>
        <v>0</v>
      </c>
      <c r="U3" s="35">
        <f>'Total Fuel Prices'!U210*(1-INDEX(Tax_share,MATCH('Total Fuel Prices'!$A$207,tax_fuel_labels,0),MATCH(U$1,'Tax_Share of Price'!$B$1:$AI$1,0)))</f>
        <v>0</v>
      </c>
      <c r="V3" s="35">
        <f>'Total Fuel Prices'!V210*(1-INDEX(Tax_share,MATCH('Total Fuel Prices'!$A$207,tax_fuel_labels,0),MATCH(V$1,'Tax_Share of Price'!$B$1:$AI$1,0)))</f>
        <v>0</v>
      </c>
      <c r="W3" s="35">
        <f>'Total Fuel Prices'!W210*(1-INDEX(Tax_share,MATCH('Total Fuel Prices'!$A$207,tax_fuel_labels,0),MATCH(W$1,'Tax_Share of Price'!$B$1:$AI$1,0)))</f>
        <v>0</v>
      </c>
      <c r="X3" s="35">
        <f>'Total Fuel Prices'!X210*(1-INDEX(Tax_share,MATCH('Total Fuel Prices'!$A$207,tax_fuel_labels,0),MATCH(X$1,'Tax_Share of Price'!$B$1:$AI$1,0)))</f>
        <v>0</v>
      </c>
      <c r="Y3" s="35">
        <f>'Total Fuel Prices'!Y210*(1-INDEX(Tax_share,MATCH('Total Fuel Prices'!$A$207,tax_fuel_labels,0),MATCH(Y$1,'Tax_Share of Price'!$B$1:$AI$1,0)))</f>
        <v>0</v>
      </c>
      <c r="Z3" s="35">
        <f>'Total Fuel Prices'!Z210*(1-INDEX(Tax_share,MATCH('Total Fuel Prices'!$A$207,tax_fuel_labels,0),MATCH(Z$1,'Tax_Share of Price'!$B$1:$AI$1,0)))</f>
        <v>0</v>
      </c>
      <c r="AA3" s="35">
        <f>'Total Fuel Prices'!AA210*(1-INDEX(Tax_share,MATCH('Total Fuel Prices'!$A$207,tax_fuel_labels,0),MATCH(AA$1,'Tax_Share of Price'!$B$1:$AI$1,0)))</f>
        <v>0</v>
      </c>
      <c r="AB3" s="35">
        <f>'Total Fuel Prices'!AB210*(1-INDEX(Tax_share,MATCH('Total Fuel Prices'!$A$207,tax_fuel_labels,0),MATCH(AB$1,'Tax_Share of Price'!$B$1:$AI$1,0)))</f>
        <v>0</v>
      </c>
      <c r="AC3" s="35">
        <f>'Total Fuel Prices'!AC210*(1-INDEX(Tax_share,MATCH('Total Fuel Prices'!$A$207,tax_fuel_labels,0),MATCH(AC$1,'Tax_Share of Price'!$B$1:$AI$1,0)))</f>
        <v>0</v>
      </c>
      <c r="AD3" s="35">
        <f>'Total Fuel Prices'!AD210*(1-INDEX(Tax_share,MATCH('Total Fuel Prices'!$A$207,tax_fuel_labels,0),MATCH(AD$1,'Tax_Share of Price'!$B$1:$AI$1,0)))</f>
        <v>0</v>
      </c>
      <c r="AE3" s="35">
        <f>'Total Fuel Prices'!AE210*(1-INDEX(Tax_share,MATCH('Total Fuel Prices'!$A$207,tax_fuel_labels,0),MATCH(AE$1,'Tax_Share of Price'!$B$1:$AI$1,0)))</f>
        <v>0</v>
      </c>
      <c r="AF3" s="35">
        <f>'Total Fuel Prices'!AF210*(1-INDEX(Tax_share,MATCH('Total Fuel Prices'!$A$207,tax_fuel_labels,0),MATCH(AF$1,'Tax_Share of Price'!$B$1:$AI$1,0)))</f>
        <v>0</v>
      </c>
      <c r="AG3" s="35">
        <f>'Total Fuel Prices'!AG210*(1-INDEX(Tax_share,MATCH('Total Fuel Prices'!$A$207,tax_fuel_labels,0),MATCH(AG$1,'Tax_Share of Price'!$B$1:$AI$1,0)))</f>
        <v>0</v>
      </c>
      <c r="AH3" s="35">
        <f>'Total Fuel Prices'!AH210*(1-INDEX(Tax_share,MATCH('Total Fuel Prices'!$A$207,tax_fuel_labels,0),MATCH(AH$1,'Tax_Share of Price'!$B$1:$AI$1,0)))</f>
        <v>0</v>
      </c>
      <c r="AI3" s="35">
        <f>'Total Fuel Prices'!AI210*(1-INDEX(Tax_share,MATCH('Total Fuel Prices'!$A$207,tax_fuel_labels,0),MATCH(AI$1,'Tax_Share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Prices'!B211*(1-INDEX(Tax_share,MATCH('Total Fuel Prices'!$A$207,tax_fuel_labels,0),MATCH(B$1,'Tax_Share of Price'!$B$1:$AI$1,0)))</f>
        <v>9.4248359686724859E-5</v>
      </c>
      <c r="C4" s="35">
        <f>'Total Fuel Prices'!C211*(1-INDEX(Tax_share,MATCH('Total Fuel Prices'!$A$207,tax_fuel_labels,0),MATCH(C$1,'Tax_Share of Price'!$B$1:$AI$1,0)))</f>
        <v>8.8057817643449272E-5</v>
      </c>
      <c r="D4" s="35">
        <f>'Total Fuel Prices'!D211*(1-INDEX(Tax_share,MATCH('Total Fuel Prices'!$A$207,tax_fuel_labels,0),MATCH(D$1,'Tax_Share of Price'!$B$1:$AI$1,0)))</f>
        <v>8.1867275600175325E-5</v>
      </c>
      <c r="E4" s="35">
        <f>'Total Fuel Prices'!E211*(1-INDEX(Tax_share,MATCH('Total Fuel Prices'!$A$207,tax_fuel_labels,0),MATCH(E$1,'Tax_Share of Price'!$B$1:$AI$1,0)))</f>
        <v>7.5676733556899738E-5</v>
      </c>
      <c r="F4" s="35">
        <f>'Total Fuel Prices'!F211*(1-INDEX(Tax_share,MATCH('Total Fuel Prices'!$A$207,tax_fuel_labels,0),MATCH(F$1,'Tax_Share of Price'!$B$1:$AI$1,0)))</f>
        <v>6.9486191513624151E-5</v>
      </c>
      <c r="G4" s="35">
        <f>'Total Fuel Prices'!G211*(1-INDEX(Tax_share,MATCH('Total Fuel Prices'!$A$207,tax_fuel_labels,0),MATCH(G$1,'Tax_Share of Price'!$B$1:$AI$1,0)))</f>
        <v>6.3295649470350204E-5</v>
      </c>
      <c r="H4" s="35">
        <f>'Total Fuel Prices'!H211*(1-INDEX(Tax_share,MATCH('Total Fuel Prices'!$A$207,tax_fuel_labels,0),MATCH(H$1,'Tax_Share of Price'!$B$1:$AI$1,0)))</f>
        <v>5.7105107427074617E-5</v>
      </c>
      <c r="I4" s="35">
        <f>'Total Fuel Prices'!I211*(1-INDEX(Tax_share,MATCH('Total Fuel Prices'!$A$207,tax_fuel_labels,0),MATCH(I$1,'Tax_Share of Price'!$B$1:$AI$1,0)))</f>
        <v>5.0914565383799031E-5</v>
      </c>
      <c r="J4" s="35">
        <f>'Total Fuel Prices'!J211*(1-INDEX(Tax_share,MATCH('Total Fuel Prices'!$A$207,tax_fuel_labels,0),MATCH(J$1,'Tax_Share of Price'!$B$1:$AI$1,0)))</f>
        <v>4.4724023340523444E-5</v>
      </c>
      <c r="K4" s="35">
        <f>'Total Fuel Prices'!K211*(1-INDEX(Tax_share,MATCH('Total Fuel Prices'!$A$207,tax_fuel_labels,0),MATCH(K$1,'Tax_Share of Price'!$B$1:$AI$1,0)))</f>
        <v>3.8533481297249497E-5</v>
      </c>
      <c r="L4" s="35">
        <f>'Total Fuel Prices'!L211*(1-INDEX(Tax_share,MATCH('Total Fuel Prices'!$A$207,tax_fuel_labels,0),MATCH(L$1,'Tax_Share of Price'!$B$1:$AI$1,0)))</f>
        <v>3.234293925397391E-5</v>
      </c>
      <c r="M4" s="35">
        <f>'Total Fuel Prices'!M211*(1-INDEX(Tax_share,MATCH('Total Fuel Prices'!$A$207,tax_fuel_labels,0),MATCH(M$1,'Tax_Share of Price'!$B$1:$AI$1,0)))</f>
        <v>2.6152397210698323E-5</v>
      </c>
      <c r="N4" s="35">
        <f>'Total Fuel Prices'!N211*(1-INDEX(Tax_share,MATCH('Total Fuel Prices'!$A$207,tax_fuel_labels,0),MATCH(N$1,'Tax_Share of Price'!$B$1:$AI$1,0)))</f>
        <v>1.9961855167424373E-5</v>
      </c>
      <c r="O4" s="35">
        <f>'Total Fuel Prices'!O211*(1-INDEX(Tax_share,MATCH('Total Fuel Prices'!$A$207,tax_fuel_labels,0),MATCH(O$1,'Tax_Share of Price'!$B$1:$AI$1,0)))</f>
        <v>1.3771313124148788E-5</v>
      </c>
      <c r="P4" s="35">
        <f>'Total Fuel Prices'!P211*(1-INDEX(Tax_share,MATCH('Total Fuel Prices'!$A$207,tax_fuel_labels,0),MATCH(P$1,'Tax_Share of Price'!$B$1:$AI$1,0)))</f>
        <v>1.3435768438889222E-5</v>
      </c>
      <c r="Q4" s="35">
        <f>'Total Fuel Prices'!Q211*(1-INDEX(Tax_share,MATCH('Total Fuel Prices'!$A$207,tax_fuel_labels,0),MATCH(Q$1,'Tax_Share of Price'!$B$1:$AI$1,0)))</f>
        <v>1.3100223753630783E-5</v>
      </c>
      <c r="R4" s="35">
        <f>'Total Fuel Prices'!R211*(1-INDEX(Tax_share,MATCH('Total Fuel Prices'!$A$207,tax_fuel_labels,0),MATCH(R$1,'Tax_Share of Price'!$B$1:$AI$1,0)))</f>
        <v>1.2764679068372344E-5</v>
      </c>
      <c r="S4" s="35">
        <f>'Total Fuel Prices'!S211*(1-INDEX(Tax_share,MATCH('Total Fuel Prices'!$A$207,tax_fuel_labels,0),MATCH(S$1,'Tax_Share of Price'!$B$1:$AI$1,0)))</f>
        <v>1.2429134383113906E-5</v>
      </c>
      <c r="T4" s="35">
        <f>'Total Fuel Prices'!T211*(1-INDEX(Tax_share,MATCH('Total Fuel Prices'!$A$207,tax_fuel_labels,0),MATCH(T$1,'Tax_Share of Price'!$B$1:$AI$1,0)))</f>
        <v>1.209358969785557E-5</v>
      </c>
      <c r="U4" s="35">
        <f>'Total Fuel Prices'!U211*(1-INDEX(Tax_share,MATCH('Total Fuel Prices'!$A$207,tax_fuel_labels,0),MATCH(U$1,'Tax_Share of Price'!$B$1:$AI$1,0)))</f>
        <v>1.1758045012597131E-5</v>
      </c>
      <c r="V4" s="35">
        <f>'Total Fuel Prices'!V211*(1-INDEX(Tax_share,MATCH('Total Fuel Prices'!$A$207,tax_fuel_labels,0),MATCH(V$1,'Tax_Share of Price'!$B$1:$AI$1,0)))</f>
        <v>1.1422500327338692E-5</v>
      </c>
      <c r="W4" s="35">
        <f>'Total Fuel Prices'!W211*(1-INDEX(Tax_share,MATCH('Total Fuel Prices'!$A$207,tax_fuel_labels,0),MATCH(W$1,'Tax_Share of Price'!$B$1:$AI$1,0)))</f>
        <v>1.1086955642080254E-5</v>
      </c>
      <c r="X4" s="35">
        <f>'Total Fuel Prices'!X211*(1-INDEX(Tax_share,MATCH('Total Fuel Prices'!$A$207,tax_fuel_labels,0),MATCH(X$1,'Tax_Share of Price'!$B$1:$AI$1,0)))</f>
        <v>1.0751410956821815E-5</v>
      </c>
      <c r="Y4" s="35">
        <f>'Total Fuel Prices'!Y211*(1-INDEX(Tax_share,MATCH('Total Fuel Prices'!$A$207,tax_fuel_labels,0),MATCH(Y$1,'Tax_Share of Price'!$B$1:$AI$1,0)))</f>
        <v>1.0415866271563477E-5</v>
      </c>
      <c r="Z4" s="35">
        <f>'Total Fuel Prices'!Z211*(1-INDEX(Tax_share,MATCH('Total Fuel Prices'!$A$207,tax_fuel_labels,0),MATCH(Z$1,'Tax_Share of Price'!$B$1:$AI$1,0)))</f>
        <v>1.0080321586305039E-5</v>
      </c>
      <c r="AA4" s="35">
        <f>'Total Fuel Prices'!AA211*(1-INDEX(Tax_share,MATCH('Total Fuel Prices'!$A$207,tax_fuel_labels,0),MATCH(AA$1,'Tax_Share of Price'!$B$1:$AI$1,0)))</f>
        <v>9.7447769010465998E-6</v>
      </c>
      <c r="AB4" s="35">
        <f>'Total Fuel Prices'!AB211*(1-INDEX(Tax_share,MATCH('Total Fuel Prices'!$A$207,tax_fuel_labels,0),MATCH(AB$1,'Tax_Share of Price'!$B$1:$AI$1,0)))</f>
        <v>9.4092322157881609E-6</v>
      </c>
      <c r="AC4" s="35">
        <f>'Total Fuel Prices'!AC211*(1-INDEX(Tax_share,MATCH('Total Fuel Prices'!$A$207,tax_fuel_labels,0),MATCH(AC$1,'Tax_Share of Price'!$B$1:$AI$1,0)))</f>
        <v>9.0736875305297237E-6</v>
      </c>
      <c r="AD4" s="35">
        <f>'Total Fuel Prices'!AD211*(1-INDEX(Tax_share,MATCH('Total Fuel Prices'!$A$207,tax_fuel_labels,0),MATCH(AD$1,'Tax_Share of Price'!$B$1:$AI$1,0)))</f>
        <v>8.7381428452712849E-6</v>
      </c>
      <c r="AE4" s="35">
        <f>'Total Fuel Prices'!AE211*(1-INDEX(Tax_share,MATCH('Total Fuel Prices'!$A$207,tax_fuel_labels,0),MATCH(AE$1,'Tax_Share of Price'!$B$1:$AI$1,0)))</f>
        <v>8.4025981600129477E-6</v>
      </c>
      <c r="AF4" s="35">
        <f>'Total Fuel Prices'!AF211*(1-INDEX(Tax_share,MATCH('Total Fuel Prices'!$A$207,tax_fuel_labels,0),MATCH(AF$1,'Tax_Share of Price'!$B$1:$AI$1,0)))</f>
        <v>8.0670534747545088E-6</v>
      </c>
      <c r="AG4" s="35">
        <f>'Total Fuel Prices'!AG211*(1-INDEX(Tax_share,MATCH('Total Fuel Prices'!$A$207,tax_fuel_labels,0),MATCH(AG$1,'Tax_Share of Price'!$B$1:$AI$1,0)))</f>
        <v>7.7315087894960699E-6</v>
      </c>
      <c r="AH4" s="35">
        <f>'Total Fuel Prices'!AH211*(1-INDEX(Tax_share,MATCH('Total Fuel Prices'!$A$207,tax_fuel_labels,0),MATCH(AH$1,'Tax_Share of Price'!$B$1:$AI$1,0)))</f>
        <v>7.3959641042376311E-6</v>
      </c>
      <c r="AI4" s="35">
        <f>'Total Fuel Prices'!AI211*(1-INDEX(Tax_share,MATCH('Total Fuel Prices'!$A$207,tax_fuel_labels,0),MATCH(AI$1,'Tax_Share of Price'!$B$1:$AI$1,0)))</f>
        <v>7.0604194189791931E-6</v>
      </c>
    </row>
    <row r="5" spans="1:35" x14ac:dyDescent="0.45">
      <c r="A5" s="12" t="s">
        <v>273</v>
      </c>
      <c r="B5" s="35">
        <f>'Total Fuel Prices'!B212*(1-INDEX(Tax_share,MATCH('Total Fuel Prices'!$A$207,tax_fuel_labels,0),MATCH(B$1,'Tax_Share of Price'!$B$1:$AI$1,0)))</f>
        <v>9.4248359686724859E-5</v>
      </c>
      <c r="C5" s="35">
        <f>'Total Fuel Prices'!C212*(1-INDEX(Tax_share,MATCH('Total Fuel Prices'!$A$207,tax_fuel_labels,0),MATCH(C$1,'Tax_Share of Price'!$B$1:$AI$1,0)))</f>
        <v>8.8057817643449272E-5</v>
      </c>
      <c r="D5" s="35">
        <f>'Total Fuel Prices'!D212*(1-INDEX(Tax_share,MATCH('Total Fuel Prices'!$A$207,tax_fuel_labels,0),MATCH(D$1,'Tax_Share of Price'!$B$1:$AI$1,0)))</f>
        <v>8.1867275600175325E-5</v>
      </c>
      <c r="E5" s="35">
        <f>'Total Fuel Prices'!E212*(1-INDEX(Tax_share,MATCH('Total Fuel Prices'!$A$207,tax_fuel_labels,0),MATCH(E$1,'Tax_Share of Price'!$B$1:$AI$1,0)))</f>
        <v>7.5676733556899738E-5</v>
      </c>
      <c r="F5" s="35">
        <f>'Total Fuel Prices'!F212*(1-INDEX(Tax_share,MATCH('Total Fuel Prices'!$A$207,tax_fuel_labels,0),MATCH(F$1,'Tax_Share of Price'!$B$1:$AI$1,0)))</f>
        <v>6.9486191513624151E-5</v>
      </c>
      <c r="G5" s="35">
        <f>'Total Fuel Prices'!G212*(1-INDEX(Tax_share,MATCH('Total Fuel Prices'!$A$207,tax_fuel_labels,0),MATCH(G$1,'Tax_Share of Price'!$B$1:$AI$1,0)))</f>
        <v>6.3295649470350204E-5</v>
      </c>
      <c r="H5" s="35">
        <f>'Total Fuel Prices'!H212*(1-INDEX(Tax_share,MATCH('Total Fuel Prices'!$A$207,tax_fuel_labels,0),MATCH(H$1,'Tax_Share of Price'!$B$1:$AI$1,0)))</f>
        <v>5.7105107427074617E-5</v>
      </c>
      <c r="I5" s="35">
        <f>'Total Fuel Prices'!I212*(1-INDEX(Tax_share,MATCH('Total Fuel Prices'!$A$207,tax_fuel_labels,0),MATCH(I$1,'Tax_Share of Price'!$B$1:$AI$1,0)))</f>
        <v>5.0914565383799031E-5</v>
      </c>
      <c r="J5" s="35">
        <f>'Total Fuel Prices'!J212*(1-INDEX(Tax_share,MATCH('Total Fuel Prices'!$A$207,tax_fuel_labels,0),MATCH(J$1,'Tax_Share of Price'!$B$1:$AI$1,0)))</f>
        <v>4.4724023340523444E-5</v>
      </c>
      <c r="K5" s="35">
        <f>'Total Fuel Prices'!K212*(1-INDEX(Tax_share,MATCH('Total Fuel Prices'!$A$207,tax_fuel_labels,0),MATCH(K$1,'Tax_Share of Price'!$B$1:$AI$1,0)))</f>
        <v>3.8533481297249497E-5</v>
      </c>
      <c r="L5" s="35">
        <f>'Total Fuel Prices'!L212*(1-INDEX(Tax_share,MATCH('Total Fuel Prices'!$A$207,tax_fuel_labels,0),MATCH(L$1,'Tax_Share of Price'!$B$1:$AI$1,0)))</f>
        <v>3.234293925397391E-5</v>
      </c>
      <c r="M5" s="35">
        <f>'Total Fuel Prices'!M212*(1-INDEX(Tax_share,MATCH('Total Fuel Prices'!$A$207,tax_fuel_labels,0),MATCH(M$1,'Tax_Share of Price'!$B$1:$AI$1,0)))</f>
        <v>2.6152397210698323E-5</v>
      </c>
      <c r="N5" s="35">
        <f>'Total Fuel Prices'!N212*(1-INDEX(Tax_share,MATCH('Total Fuel Prices'!$A$207,tax_fuel_labels,0),MATCH(N$1,'Tax_Share of Price'!$B$1:$AI$1,0)))</f>
        <v>1.9961855167424373E-5</v>
      </c>
      <c r="O5" s="35">
        <f>'Total Fuel Prices'!O212*(1-INDEX(Tax_share,MATCH('Total Fuel Prices'!$A$207,tax_fuel_labels,0),MATCH(O$1,'Tax_Share of Price'!$B$1:$AI$1,0)))</f>
        <v>1.3771313124148788E-5</v>
      </c>
      <c r="P5" s="35">
        <f>'Total Fuel Prices'!P212*(1-INDEX(Tax_share,MATCH('Total Fuel Prices'!$A$207,tax_fuel_labels,0),MATCH(P$1,'Tax_Share of Price'!$B$1:$AI$1,0)))</f>
        <v>1.3435768438889222E-5</v>
      </c>
      <c r="Q5" s="35">
        <f>'Total Fuel Prices'!Q212*(1-INDEX(Tax_share,MATCH('Total Fuel Prices'!$A$207,tax_fuel_labels,0),MATCH(Q$1,'Tax_Share of Price'!$B$1:$AI$1,0)))</f>
        <v>1.3100223753630783E-5</v>
      </c>
      <c r="R5" s="35">
        <f>'Total Fuel Prices'!R212*(1-INDEX(Tax_share,MATCH('Total Fuel Prices'!$A$207,tax_fuel_labels,0),MATCH(R$1,'Tax_Share of Price'!$B$1:$AI$1,0)))</f>
        <v>1.2764679068372344E-5</v>
      </c>
      <c r="S5" s="35">
        <f>'Total Fuel Prices'!S212*(1-INDEX(Tax_share,MATCH('Total Fuel Prices'!$A$207,tax_fuel_labels,0),MATCH(S$1,'Tax_Share of Price'!$B$1:$AI$1,0)))</f>
        <v>1.2429134383113906E-5</v>
      </c>
      <c r="T5" s="35">
        <f>'Total Fuel Prices'!T212*(1-INDEX(Tax_share,MATCH('Total Fuel Prices'!$A$207,tax_fuel_labels,0),MATCH(T$1,'Tax_Share of Price'!$B$1:$AI$1,0)))</f>
        <v>1.209358969785557E-5</v>
      </c>
      <c r="U5" s="35">
        <f>'Total Fuel Prices'!U212*(1-INDEX(Tax_share,MATCH('Total Fuel Prices'!$A$207,tax_fuel_labels,0),MATCH(U$1,'Tax_Share of Price'!$B$1:$AI$1,0)))</f>
        <v>1.1758045012597131E-5</v>
      </c>
      <c r="V5" s="35">
        <f>'Total Fuel Prices'!V212*(1-INDEX(Tax_share,MATCH('Total Fuel Prices'!$A$207,tax_fuel_labels,0),MATCH(V$1,'Tax_Share of Price'!$B$1:$AI$1,0)))</f>
        <v>1.1422500327338692E-5</v>
      </c>
      <c r="W5" s="35">
        <f>'Total Fuel Prices'!W212*(1-INDEX(Tax_share,MATCH('Total Fuel Prices'!$A$207,tax_fuel_labels,0),MATCH(W$1,'Tax_Share of Price'!$B$1:$AI$1,0)))</f>
        <v>1.1086955642080254E-5</v>
      </c>
      <c r="X5" s="35">
        <f>'Total Fuel Prices'!X212*(1-INDEX(Tax_share,MATCH('Total Fuel Prices'!$A$207,tax_fuel_labels,0),MATCH(X$1,'Tax_Share of Price'!$B$1:$AI$1,0)))</f>
        <v>1.0751410956821815E-5</v>
      </c>
      <c r="Y5" s="35">
        <f>'Total Fuel Prices'!Y212*(1-INDEX(Tax_share,MATCH('Total Fuel Prices'!$A$207,tax_fuel_labels,0),MATCH(Y$1,'Tax_Share of Price'!$B$1:$AI$1,0)))</f>
        <v>1.0415866271563477E-5</v>
      </c>
      <c r="Z5" s="35">
        <f>'Total Fuel Prices'!Z212*(1-INDEX(Tax_share,MATCH('Total Fuel Prices'!$A$207,tax_fuel_labels,0),MATCH(Z$1,'Tax_Share of Price'!$B$1:$AI$1,0)))</f>
        <v>1.0080321586305039E-5</v>
      </c>
      <c r="AA5" s="35">
        <f>'Total Fuel Prices'!AA212*(1-INDEX(Tax_share,MATCH('Total Fuel Prices'!$A$207,tax_fuel_labels,0),MATCH(AA$1,'Tax_Share of Price'!$B$1:$AI$1,0)))</f>
        <v>9.7447769010465998E-6</v>
      </c>
      <c r="AB5" s="35">
        <f>'Total Fuel Prices'!AB212*(1-INDEX(Tax_share,MATCH('Total Fuel Prices'!$A$207,tax_fuel_labels,0),MATCH(AB$1,'Tax_Share of Price'!$B$1:$AI$1,0)))</f>
        <v>9.4092322157881609E-6</v>
      </c>
      <c r="AC5" s="35">
        <f>'Total Fuel Prices'!AC212*(1-INDEX(Tax_share,MATCH('Total Fuel Prices'!$A$207,tax_fuel_labels,0),MATCH(AC$1,'Tax_Share of Price'!$B$1:$AI$1,0)))</f>
        <v>9.0736875305297237E-6</v>
      </c>
      <c r="AD5" s="35">
        <f>'Total Fuel Prices'!AD212*(1-INDEX(Tax_share,MATCH('Total Fuel Prices'!$A$207,tax_fuel_labels,0),MATCH(AD$1,'Tax_Share of Price'!$B$1:$AI$1,0)))</f>
        <v>8.7381428452712849E-6</v>
      </c>
      <c r="AE5" s="35">
        <f>'Total Fuel Prices'!AE212*(1-INDEX(Tax_share,MATCH('Total Fuel Prices'!$A$207,tax_fuel_labels,0),MATCH(AE$1,'Tax_Share of Price'!$B$1:$AI$1,0)))</f>
        <v>8.4025981600129477E-6</v>
      </c>
      <c r="AF5" s="35">
        <f>'Total Fuel Prices'!AF212*(1-INDEX(Tax_share,MATCH('Total Fuel Prices'!$A$207,tax_fuel_labels,0),MATCH(AF$1,'Tax_Share of Price'!$B$1:$AI$1,0)))</f>
        <v>8.0670534747545088E-6</v>
      </c>
      <c r="AG5" s="35">
        <f>'Total Fuel Prices'!AG212*(1-INDEX(Tax_share,MATCH('Total Fuel Prices'!$A$207,tax_fuel_labels,0),MATCH(AG$1,'Tax_Share of Price'!$B$1:$AI$1,0)))</f>
        <v>7.7315087894960699E-6</v>
      </c>
      <c r="AH5" s="35">
        <f>'Total Fuel Prices'!AH212*(1-INDEX(Tax_share,MATCH('Total Fuel Prices'!$A$207,tax_fuel_labels,0),MATCH(AH$1,'Tax_Share of Price'!$B$1:$AI$1,0)))</f>
        <v>7.3959641042376311E-6</v>
      </c>
      <c r="AI5" s="35">
        <f>'Total Fuel Prices'!AI212*(1-INDEX(Tax_share,MATCH('Total Fuel Prices'!$A$207,tax_fuel_labels,0),MATCH(AI$1,'Tax_Share of Price'!$B$1:$AI$1,0)))</f>
        <v>7.0604194189791931E-6</v>
      </c>
    </row>
    <row r="6" spans="1:35" x14ac:dyDescent="0.45">
      <c r="A6" s="12" t="s">
        <v>274</v>
      </c>
      <c r="B6" s="35">
        <f>'Total Fuel Prices'!B213*(1-INDEX(Tax_share,MATCH('Total Fuel Prices'!$A$207,tax_fuel_labels,0),MATCH(B$1,'Tax_Share of Price'!$B$1:$AI$1,0)))</f>
        <v>9.4248359686724859E-5</v>
      </c>
      <c r="C6" s="35">
        <f>'Total Fuel Prices'!C213*(1-INDEX(Tax_share,MATCH('Total Fuel Prices'!$A$207,tax_fuel_labels,0),MATCH(C$1,'Tax_Share of Price'!$B$1:$AI$1,0)))</f>
        <v>8.8057817643449272E-5</v>
      </c>
      <c r="D6" s="35">
        <f>'Total Fuel Prices'!D213*(1-INDEX(Tax_share,MATCH('Total Fuel Prices'!$A$207,tax_fuel_labels,0),MATCH(D$1,'Tax_Share of Price'!$B$1:$AI$1,0)))</f>
        <v>8.1867275600175325E-5</v>
      </c>
      <c r="E6" s="35">
        <f>'Total Fuel Prices'!E213*(1-INDEX(Tax_share,MATCH('Total Fuel Prices'!$A$207,tax_fuel_labels,0),MATCH(E$1,'Tax_Share of Price'!$B$1:$AI$1,0)))</f>
        <v>7.5676733556899738E-5</v>
      </c>
      <c r="F6" s="35">
        <f>'Total Fuel Prices'!F213*(1-INDEX(Tax_share,MATCH('Total Fuel Prices'!$A$207,tax_fuel_labels,0),MATCH(F$1,'Tax_Share of Price'!$B$1:$AI$1,0)))</f>
        <v>6.9486191513624151E-5</v>
      </c>
      <c r="G6" s="35">
        <f>'Total Fuel Prices'!G213*(1-INDEX(Tax_share,MATCH('Total Fuel Prices'!$A$207,tax_fuel_labels,0),MATCH(G$1,'Tax_Share of Price'!$B$1:$AI$1,0)))</f>
        <v>6.3295649470350204E-5</v>
      </c>
      <c r="H6" s="35">
        <f>'Total Fuel Prices'!H213*(1-INDEX(Tax_share,MATCH('Total Fuel Prices'!$A$207,tax_fuel_labels,0),MATCH(H$1,'Tax_Share of Price'!$B$1:$AI$1,0)))</f>
        <v>5.7105107427074617E-5</v>
      </c>
      <c r="I6" s="35">
        <f>'Total Fuel Prices'!I213*(1-INDEX(Tax_share,MATCH('Total Fuel Prices'!$A$207,tax_fuel_labels,0),MATCH(I$1,'Tax_Share of Price'!$B$1:$AI$1,0)))</f>
        <v>5.0914565383799031E-5</v>
      </c>
      <c r="J6" s="35">
        <f>'Total Fuel Prices'!J213*(1-INDEX(Tax_share,MATCH('Total Fuel Prices'!$A$207,tax_fuel_labels,0),MATCH(J$1,'Tax_Share of Price'!$B$1:$AI$1,0)))</f>
        <v>4.4724023340523444E-5</v>
      </c>
      <c r="K6" s="35">
        <f>'Total Fuel Prices'!K213*(1-INDEX(Tax_share,MATCH('Total Fuel Prices'!$A$207,tax_fuel_labels,0),MATCH(K$1,'Tax_Share of Price'!$B$1:$AI$1,0)))</f>
        <v>3.8533481297249497E-5</v>
      </c>
      <c r="L6" s="35">
        <f>'Total Fuel Prices'!L213*(1-INDEX(Tax_share,MATCH('Total Fuel Prices'!$A$207,tax_fuel_labels,0),MATCH(L$1,'Tax_Share of Price'!$B$1:$AI$1,0)))</f>
        <v>3.234293925397391E-5</v>
      </c>
      <c r="M6" s="35">
        <f>'Total Fuel Prices'!M213*(1-INDEX(Tax_share,MATCH('Total Fuel Prices'!$A$207,tax_fuel_labels,0),MATCH(M$1,'Tax_Share of Price'!$B$1:$AI$1,0)))</f>
        <v>2.6152397210698323E-5</v>
      </c>
      <c r="N6" s="35">
        <f>'Total Fuel Prices'!N213*(1-INDEX(Tax_share,MATCH('Total Fuel Prices'!$A$207,tax_fuel_labels,0),MATCH(N$1,'Tax_Share of Price'!$B$1:$AI$1,0)))</f>
        <v>1.9961855167424373E-5</v>
      </c>
      <c r="O6" s="35">
        <f>'Total Fuel Prices'!O213*(1-INDEX(Tax_share,MATCH('Total Fuel Prices'!$A$207,tax_fuel_labels,0),MATCH(O$1,'Tax_Share of Price'!$B$1:$AI$1,0)))</f>
        <v>1.3771313124148788E-5</v>
      </c>
      <c r="P6" s="35">
        <f>'Total Fuel Prices'!P213*(1-INDEX(Tax_share,MATCH('Total Fuel Prices'!$A$207,tax_fuel_labels,0),MATCH(P$1,'Tax_Share of Price'!$B$1:$AI$1,0)))</f>
        <v>1.3435768438889222E-5</v>
      </c>
      <c r="Q6" s="35">
        <f>'Total Fuel Prices'!Q213*(1-INDEX(Tax_share,MATCH('Total Fuel Prices'!$A$207,tax_fuel_labels,0),MATCH(Q$1,'Tax_Share of Price'!$B$1:$AI$1,0)))</f>
        <v>1.3100223753630783E-5</v>
      </c>
      <c r="R6" s="35">
        <f>'Total Fuel Prices'!R213*(1-INDEX(Tax_share,MATCH('Total Fuel Prices'!$A$207,tax_fuel_labels,0),MATCH(R$1,'Tax_Share of Price'!$B$1:$AI$1,0)))</f>
        <v>1.2764679068372344E-5</v>
      </c>
      <c r="S6" s="35">
        <f>'Total Fuel Prices'!S213*(1-INDEX(Tax_share,MATCH('Total Fuel Prices'!$A$207,tax_fuel_labels,0),MATCH(S$1,'Tax_Share of Price'!$B$1:$AI$1,0)))</f>
        <v>1.2429134383113906E-5</v>
      </c>
      <c r="T6" s="35">
        <f>'Total Fuel Prices'!T213*(1-INDEX(Tax_share,MATCH('Total Fuel Prices'!$A$207,tax_fuel_labels,0),MATCH(T$1,'Tax_Share of Price'!$B$1:$AI$1,0)))</f>
        <v>1.209358969785557E-5</v>
      </c>
      <c r="U6" s="35">
        <f>'Total Fuel Prices'!U213*(1-INDEX(Tax_share,MATCH('Total Fuel Prices'!$A$207,tax_fuel_labels,0),MATCH(U$1,'Tax_Share of Price'!$B$1:$AI$1,0)))</f>
        <v>1.1758045012597131E-5</v>
      </c>
      <c r="V6" s="35">
        <f>'Total Fuel Prices'!V213*(1-INDEX(Tax_share,MATCH('Total Fuel Prices'!$A$207,tax_fuel_labels,0),MATCH(V$1,'Tax_Share of Price'!$B$1:$AI$1,0)))</f>
        <v>1.1422500327338692E-5</v>
      </c>
      <c r="W6" s="35">
        <f>'Total Fuel Prices'!W213*(1-INDEX(Tax_share,MATCH('Total Fuel Prices'!$A$207,tax_fuel_labels,0),MATCH(W$1,'Tax_Share of Price'!$B$1:$AI$1,0)))</f>
        <v>1.1086955642080254E-5</v>
      </c>
      <c r="X6" s="35">
        <f>'Total Fuel Prices'!X213*(1-INDEX(Tax_share,MATCH('Total Fuel Prices'!$A$207,tax_fuel_labels,0),MATCH(X$1,'Tax_Share of Price'!$B$1:$AI$1,0)))</f>
        <v>1.0751410956821815E-5</v>
      </c>
      <c r="Y6" s="35">
        <f>'Total Fuel Prices'!Y213*(1-INDEX(Tax_share,MATCH('Total Fuel Prices'!$A$207,tax_fuel_labels,0),MATCH(Y$1,'Tax_Share of Price'!$B$1:$AI$1,0)))</f>
        <v>1.0415866271563477E-5</v>
      </c>
      <c r="Z6" s="35">
        <f>'Total Fuel Prices'!Z213*(1-INDEX(Tax_share,MATCH('Total Fuel Prices'!$A$207,tax_fuel_labels,0),MATCH(Z$1,'Tax_Share of Price'!$B$1:$AI$1,0)))</f>
        <v>1.0080321586305039E-5</v>
      </c>
      <c r="AA6" s="35">
        <f>'Total Fuel Prices'!AA213*(1-INDEX(Tax_share,MATCH('Total Fuel Prices'!$A$207,tax_fuel_labels,0),MATCH(AA$1,'Tax_Share of Price'!$B$1:$AI$1,0)))</f>
        <v>9.7447769010465998E-6</v>
      </c>
      <c r="AB6" s="35">
        <f>'Total Fuel Prices'!AB213*(1-INDEX(Tax_share,MATCH('Total Fuel Prices'!$A$207,tax_fuel_labels,0),MATCH(AB$1,'Tax_Share of Price'!$B$1:$AI$1,0)))</f>
        <v>9.4092322157881609E-6</v>
      </c>
      <c r="AC6" s="35">
        <f>'Total Fuel Prices'!AC213*(1-INDEX(Tax_share,MATCH('Total Fuel Prices'!$A$207,tax_fuel_labels,0),MATCH(AC$1,'Tax_Share of Price'!$B$1:$AI$1,0)))</f>
        <v>9.0736875305297237E-6</v>
      </c>
      <c r="AD6" s="35">
        <f>'Total Fuel Prices'!AD213*(1-INDEX(Tax_share,MATCH('Total Fuel Prices'!$A$207,tax_fuel_labels,0),MATCH(AD$1,'Tax_Share of Price'!$B$1:$AI$1,0)))</f>
        <v>8.7381428452712849E-6</v>
      </c>
      <c r="AE6" s="35">
        <f>'Total Fuel Prices'!AE213*(1-INDEX(Tax_share,MATCH('Total Fuel Prices'!$A$207,tax_fuel_labels,0),MATCH(AE$1,'Tax_Share of Price'!$B$1:$AI$1,0)))</f>
        <v>8.4025981600129477E-6</v>
      </c>
      <c r="AF6" s="35">
        <f>'Total Fuel Prices'!AF213*(1-INDEX(Tax_share,MATCH('Total Fuel Prices'!$A$207,tax_fuel_labels,0),MATCH(AF$1,'Tax_Share of Price'!$B$1:$AI$1,0)))</f>
        <v>8.0670534747545088E-6</v>
      </c>
      <c r="AG6" s="35">
        <f>'Total Fuel Prices'!AG213*(1-INDEX(Tax_share,MATCH('Total Fuel Prices'!$A$207,tax_fuel_labels,0),MATCH(AG$1,'Tax_Share of Price'!$B$1:$AI$1,0)))</f>
        <v>7.7315087894960699E-6</v>
      </c>
      <c r="AH6" s="35">
        <f>'Total Fuel Prices'!AH213*(1-INDEX(Tax_share,MATCH('Total Fuel Prices'!$A$207,tax_fuel_labels,0),MATCH(AH$1,'Tax_Share of Price'!$B$1:$AI$1,0)))</f>
        <v>7.3959641042376311E-6</v>
      </c>
      <c r="AI6" s="35">
        <f>'Total Fuel Prices'!AI213*(1-INDEX(Tax_share,MATCH('Total Fuel Prices'!$A$207,tax_fuel_labels,0),MATCH(AI$1,'Tax_Share of Price'!$B$1:$AI$1,0)))</f>
        <v>7.0604194189791931E-6</v>
      </c>
    </row>
    <row r="7" spans="1:35" x14ac:dyDescent="0.45">
      <c r="A7" s="12" t="s">
        <v>275</v>
      </c>
      <c r="B7" s="35">
        <f>B6</f>
        <v>9.4248359686724859E-5</v>
      </c>
      <c r="C7" s="35">
        <f t="shared" ref="C7:AI7" si="0">C6</f>
        <v>8.8057817643449272E-5</v>
      </c>
      <c r="D7" s="35">
        <f t="shared" si="0"/>
        <v>8.1867275600175325E-5</v>
      </c>
      <c r="E7" s="35">
        <f t="shared" si="0"/>
        <v>7.5676733556899738E-5</v>
      </c>
      <c r="F7" s="35">
        <f t="shared" si="0"/>
        <v>6.9486191513624151E-5</v>
      </c>
      <c r="G7" s="35">
        <f t="shared" si="0"/>
        <v>6.3295649470350204E-5</v>
      </c>
      <c r="H7" s="35">
        <f t="shared" si="0"/>
        <v>5.7105107427074617E-5</v>
      </c>
      <c r="I7" s="35">
        <f t="shared" si="0"/>
        <v>5.0914565383799031E-5</v>
      </c>
      <c r="J7" s="35">
        <f t="shared" si="0"/>
        <v>4.4724023340523444E-5</v>
      </c>
      <c r="K7" s="35">
        <f t="shared" si="0"/>
        <v>3.8533481297249497E-5</v>
      </c>
      <c r="L7" s="35">
        <f t="shared" si="0"/>
        <v>3.234293925397391E-5</v>
      </c>
      <c r="M7" s="35">
        <f t="shared" si="0"/>
        <v>2.6152397210698323E-5</v>
      </c>
      <c r="N7" s="35">
        <f t="shared" si="0"/>
        <v>1.9961855167424373E-5</v>
      </c>
      <c r="O7" s="35">
        <f t="shared" si="0"/>
        <v>1.3771313124148788E-5</v>
      </c>
      <c r="P7" s="35">
        <f t="shared" si="0"/>
        <v>1.3435768438889222E-5</v>
      </c>
      <c r="Q7" s="35">
        <f t="shared" si="0"/>
        <v>1.3100223753630783E-5</v>
      </c>
      <c r="R7" s="35">
        <f t="shared" si="0"/>
        <v>1.2764679068372344E-5</v>
      </c>
      <c r="S7" s="35">
        <f t="shared" si="0"/>
        <v>1.2429134383113906E-5</v>
      </c>
      <c r="T7" s="35">
        <f t="shared" si="0"/>
        <v>1.209358969785557E-5</v>
      </c>
      <c r="U7" s="35">
        <f t="shared" si="0"/>
        <v>1.1758045012597131E-5</v>
      </c>
      <c r="V7" s="35">
        <f t="shared" si="0"/>
        <v>1.1422500327338692E-5</v>
      </c>
      <c r="W7" s="35">
        <f t="shared" si="0"/>
        <v>1.1086955642080254E-5</v>
      </c>
      <c r="X7" s="35">
        <f t="shared" si="0"/>
        <v>1.0751410956821815E-5</v>
      </c>
      <c r="Y7" s="35">
        <f t="shared" si="0"/>
        <v>1.0415866271563477E-5</v>
      </c>
      <c r="Z7" s="35">
        <f t="shared" si="0"/>
        <v>1.0080321586305039E-5</v>
      </c>
      <c r="AA7" s="35">
        <f t="shared" si="0"/>
        <v>9.7447769010465998E-6</v>
      </c>
      <c r="AB7" s="35">
        <f t="shared" si="0"/>
        <v>9.4092322157881609E-6</v>
      </c>
      <c r="AC7" s="35">
        <f t="shared" si="0"/>
        <v>9.0736875305297237E-6</v>
      </c>
      <c r="AD7" s="35">
        <f t="shared" si="0"/>
        <v>8.7381428452712849E-6</v>
      </c>
      <c r="AE7" s="35">
        <f t="shared" si="0"/>
        <v>8.4025981600129477E-6</v>
      </c>
      <c r="AF7" s="35">
        <f t="shared" si="0"/>
        <v>8.0670534747545088E-6</v>
      </c>
      <c r="AG7" s="35">
        <f t="shared" si="0"/>
        <v>7.7315087894960699E-6</v>
      </c>
      <c r="AH7" s="35">
        <f t="shared" si="0"/>
        <v>7.3959641042376311E-6</v>
      </c>
      <c r="AI7" s="35">
        <f t="shared" si="0"/>
        <v>7.0604194189791931E-6</v>
      </c>
    </row>
    <row r="8" spans="1:35" x14ac:dyDescent="0.45">
      <c r="A8" s="12" t="s">
        <v>276</v>
      </c>
      <c r="B8" s="35">
        <f>'Total Fuel Prices'!B215*(1-INDEX(Tax_share,MATCH('Total Fuel Prices'!$A$207,tax_fuel_labels,0),MATCH(B$1,'Tax_Share of Price'!$B$1:$AI$1,0)))</f>
        <v>0</v>
      </c>
      <c r="C8" s="35">
        <f>'Total Fuel Prices'!C215*(1-INDEX(Tax_share,MATCH('Total Fuel Prices'!$A$207,tax_fuel_labels,0),MATCH(C$1,'Tax_Share of Price'!$B$1:$AI$1,0)))</f>
        <v>0</v>
      </c>
      <c r="D8" s="35">
        <f>'Total Fuel Prices'!D215*(1-INDEX(Tax_share,MATCH('Total Fuel Prices'!$A$207,tax_fuel_labels,0),MATCH(D$1,'Tax_Share of Price'!$B$1:$AI$1,0)))</f>
        <v>0</v>
      </c>
      <c r="E8" s="35">
        <f>'Total Fuel Prices'!E215*(1-INDEX(Tax_share,MATCH('Total Fuel Prices'!$A$207,tax_fuel_labels,0),MATCH(E$1,'Tax_Share of Price'!$B$1:$AI$1,0)))</f>
        <v>0</v>
      </c>
      <c r="F8" s="35">
        <f>'Total Fuel Prices'!F215*(1-INDEX(Tax_share,MATCH('Total Fuel Prices'!$A$207,tax_fuel_labels,0),MATCH(F$1,'Tax_Share of Price'!$B$1:$AI$1,0)))</f>
        <v>0</v>
      </c>
      <c r="G8" s="35">
        <f>'Total Fuel Prices'!G215*(1-INDEX(Tax_share,MATCH('Total Fuel Prices'!$A$207,tax_fuel_labels,0),MATCH(G$1,'Tax_Share of Price'!$B$1:$AI$1,0)))</f>
        <v>0</v>
      </c>
      <c r="H8" s="35">
        <f>'Total Fuel Prices'!H215*(1-INDEX(Tax_share,MATCH('Total Fuel Prices'!$A$207,tax_fuel_labels,0),MATCH(H$1,'Tax_Share of Price'!$B$1:$AI$1,0)))</f>
        <v>0</v>
      </c>
      <c r="I8" s="35">
        <f>'Total Fuel Prices'!I215*(1-INDEX(Tax_share,MATCH('Total Fuel Prices'!$A$207,tax_fuel_labels,0),MATCH(I$1,'Tax_Share of Price'!$B$1:$AI$1,0)))</f>
        <v>0</v>
      </c>
      <c r="J8" s="35">
        <f>'Total Fuel Prices'!J215*(1-INDEX(Tax_share,MATCH('Total Fuel Prices'!$A$207,tax_fuel_labels,0),MATCH(J$1,'Tax_Share of Price'!$B$1:$AI$1,0)))</f>
        <v>0</v>
      </c>
      <c r="K8" s="35">
        <f>'Total Fuel Prices'!K215*(1-INDEX(Tax_share,MATCH('Total Fuel Prices'!$A$207,tax_fuel_labels,0),MATCH(K$1,'Tax_Share of Price'!$B$1:$AI$1,0)))</f>
        <v>0</v>
      </c>
      <c r="L8" s="35">
        <f>'Total Fuel Prices'!L215*(1-INDEX(Tax_share,MATCH('Total Fuel Prices'!$A$207,tax_fuel_labels,0),MATCH(L$1,'Tax_Share of Price'!$B$1:$AI$1,0)))</f>
        <v>0</v>
      </c>
      <c r="M8" s="35">
        <f>'Total Fuel Prices'!M215*(1-INDEX(Tax_share,MATCH('Total Fuel Prices'!$A$207,tax_fuel_labels,0),MATCH(M$1,'Tax_Share of Price'!$B$1:$AI$1,0)))</f>
        <v>0</v>
      </c>
      <c r="N8" s="35">
        <f>'Total Fuel Prices'!N215*(1-INDEX(Tax_share,MATCH('Total Fuel Prices'!$A$207,tax_fuel_labels,0),MATCH(N$1,'Tax_Share of Price'!$B$1:$AI$1,0)))</f>
        <v>0</v>
      </c>
      <c r="O8" s="35">
        <f>'Total Fuel Prices'!O215*(1-INDEX(Tax_share,MATCH('Total Fuel Prices'!$A$207,tax_fuel_labels,0),MATCH(O$1,'Tax_Share of Price'!$B$1:$AI$1,0)))</f>
        <v>0</v>
      </c>
      <c r="P8" s="35">
        <f>'Total Fuel Prices'!P215*(1-INDEX(Tax_share,MATCH('Total Fuel Prices'!$A$207,tax_fuel_labels,0),MATCH(P$1,'Tax_Share of Price'!$B$1:$AI$1,0)))</f>
        <v>0</v>
      </c>
      <c r="Q8" s="35">
        <f>'Total Fuel Prices'!Q215*(1-INDEX(Tax_share,MATCH('Total Fuel Prices'!$A$207,tax_fuel_labels,0),MATCH(Q$1,'Tax_Share of Price'!$B$1:$AI$1,0)))</f>
        <v>0</v>
      </c>
      <c r="R8" s="35">
        <f>'Total Fuel Prices'!R215*(1-INDEX(Tax_share,MATCH('Total Fuel Prices'!$A$207,tax_fuel_labels,0),MATCH(R$1,'Tax_Share of Price'!$B$1:$AI$1,0)))</f>
        <v>0</v>
      </c>
      <c r="S8" s="35">
        <f>'Total Fuel Prices'!S215*(1-INDEX(Tax_share,MATCH('Total Fuel Prices'!$A$207,tax_fuel_labels,0),MATCH(S$1,'Tax_Share of Price'!$B$1:$AI$1,0)))</f>
        <v>0</v>
      </c>
      <c r="T8" s="35">
        <f>'Total Fuel Prices'!T215*(1-INDEX(Tax_share,MATCH('Total Fuel Prices'!$A$207,tax_fuel_labels,0),MATCH(T$1,'Tax_Share of Price'!$B$1:$AI$1,0)))</f>
        <v>0</v>
      </c>
      <c r="U8" s="35">
        <f>'Total Fuel Prices'!U215*(1-INDEX(Tax_share,MATCH('Total Fuel Prices'!$A$207,tax_fuel_labels,0),MATCH(U$1,'Tax_Share of Price'!$B$1:$AI$1,0)))</f>
        <v>0</v>
      </c>
      <c r="V8" s="35">
        <f>'Total Fuel Prices'!V215*(1-INDEX(Tax_share,MATCH('Total Fuel Prices'!$A$207,tax_fuel_labels,0),MATCH(V$1,'Tax_Share of Price'!$B$1:$AI$1,0)))</f>
        <v>0</v>
      </c>
      <c r="W8" s="35">
        <f>'Total Fuel Prices'!W215*(1-INDEX(Tax_share,MATCH('Total Fuel Prices'!$A$207,tax_fuel_labels,0),MATCH(W$1,'Tax_Share of Price'!$B$1:$AI$1,0)))</f>
        <v>0</v>
      </c>
      <c r="X8" s="35">
        <f>'Total Fuel Prices'!X215*(1-INDEX(Tax_share,MATCH('Total Fuel Prices'!$A$207,tax_fuel_labels,0),MATCH(X$1,'Tax_Share of Price'!$B$1:$AI$1,0)))</f>
        <v>0</v>
      </c>
      <c r="Y8" s="35">
        <f>'Total Fuel Prices'!Y215*(1-INDEX(Tax_share,MATCH('Total Fuel Prices'!$A$207,tax_fuel_labels,0),MATCH(Y$1,'Tax_Share of Price'!$B$1:$AI$1,0)))</f>
        <v>0</v>
      </c>
      <c r="Z8" s="35">
        <f>'Total Fuel Prices'!Z215*(1-INDEX(Tax_share,MATCH('Total Fuel Prices'!$A$207,tax_fuel_labels,0),MATCH(Z$1,'Tax_Share of Price'!$B$1:$AI$1,0)))</f>
        <v>0</v>
      </c>
      <c r="AA8" s="35">
        <f>'Total Fuel Prices'!AA215*(1-INDEX(Tax_share,MATCH('Total Fuel Prices'!$A$207,tax_fuel_labels,0),MATCH(AA$1,'Tax_Share of Price'!$B$1:$AI$1,0)))</f>
        <v>0</v>
      </c>
      <c r="AB8" s="35">
        <f>'Total Fuel Prices'!AB215*(1-INDEX(Tax_share,MATCH('Total Fuel Prices'!$A$207,tax_fuel_labels,0),MATCH(AB$1,'Tax_Share of Price'!$B$1:$AI$1,0)))</f>
        <v>0</v>
      </c>
      <c r="AC8" s="35">
        <f>'Total Fuel Prices'!AC215*(1-INDEX(Tax_share,MATCH('Total Fuel Prices'!$A$207,tax_fuel_labels,0),MATCH(AC$1,'Tax_Share of Price'!$B$1:$AI$1,0)))</f>
        <v>0</v>
      </c>
      <c r="AD8" s="35">
        <f>'Total Fuel Prices'!AD215*(1-INDEX(Tax_share,MATCH('Total Fuel Prices'!$A$207,tax_fuel_labels,0),MATCH(AD$1,'Tax_Share of Price'!$B$1:$AI$1,0)))</f>
        <v>0</v>
      </c>
      <c r="AE8" s="35">
        <f>'Total Fuel Prices'!AE215*(1-INDEX(Tax_share,MATCH('Total Fuel Prices'!$A$207,tax_fuel_labels,0),MATCH(AE$1,'Tax_Share of Price'!$B$1:$AI$1,0)))</f>
        <v>0</v>
      </c>
      <c r="AF8" s="35">
        <f>'Total Fuel Prices'!AF215*(1-INDEX(Tax_share,MATCH('Total Fuel Prices'!$A$207,tax_fuel_labels,0),MATCH(AF$1,'Tax_Share of Price'!$B$1:$AI$1,0)))</f>
        <v>0</v>
      </c>
      <c r="AG8" s="35">
        <f>'Total Fuel Prices'!AG215*(1-INDEX(Tax_share,MATCH('Total Fuel Prices'!$A$207,tax_fuel_labels,0),MATCH(AG$1,'Tax_Share of Price'!$B$1:$AI$1,0)))</f>
        <v>0</v>
      </c>
      <c r="AH8" s="35">
        <f>'Total Fuel Prices'!AH215*(1-INDEX(Tax_share,MATCH('Total Fuel Prices'!$A$207,tax_fuel_labels,0),MATCH(AH$1,'Tax_Share of Price'!$B$1:$AI$1,0)))</f>
        <v>0</v>
      </c>
      <c r="AI8" s="35">
        <f>'Total Fuel Prices'!AI215*(1-INDEX(Tax_share,MATCH('Total Fuel Prices'!$A$207,tax_fuel_labels,0),MATCH(AI$1,'Tax_Share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Prices'!B216*(1-INDEX(Tax_share,MATCH('Total Fuel Prices'!$A$207,tax_fuel_labels,0),MATCH(B$1,'Tax_Share of Price'!$B$1:$AI$1,0)))</f>
        <v>9.4248359686724859E-5</v>
      </c>
      <c r="C9" s="35">
        <f>'Total Fuel Prices'!C216*(1-INDEX(Tax_share,MATCH('Total Fuel Prices'!$A$207,tax_fuel_labels,0),MATCH(C$1,'Tax_Share of Price'!$B$1:$AI$1,0)))</f>
        <v>8.8057817643449272E-5</v>
      </c>
      <c r="D9" s="35">
        <f>'Total Fuel Prices'!D216*(1-INDEX(Tax_share,MATCH('Total Fuel Prices'!$A$207,tax_fuel_labels,0),MATCH(D$1,'Tax_Share of Price'!$B$1:$AI$1,0)))</f>
        <v>8.1867275600175325E-5</v>
      </c>
      <c r="E9" s="35">
        <f>'Total Fuel Prices'!E216*(1-INDEX(Tax_share,MATCH('Total Fuel Prices'!$A$207,tax_fuel_labels,0),MATCH(E$1,'Tax_Share of Price'!$B$1:$AI$1,0)))</f>
        <v>7.5676733556899738E-5</v>
      </c>
      <c r="F9" s="35">
        <f>'Total Fuel Prices'!F216*(1-INDEX(Tax_share,MATCH('Total Fuel Prices'!$A$207,tax_fuel_labels,0),MATCH(F$1,'Tax_Share of Price'!$B$1:$AI$1,0)))</f>
        <v>6.9486191513624151E-5</v>
      </c>
      <c r="G9" s="35">
        <f>'Total Fuel Prices'!G216*(1-INDEX(Tax_share,MATCH('Total Fuel Prices'!$A$207,tax_fuel_labels,0),MATCH(G$1,'Tax_Share of Price'!$B$1:$AI$1,0)))</f>
        <v>6.3295649470350204E-5</v>
      </c>
      <c r="H9" s="35">
        <f>'Total Fuel Prices'!H216*(1-INDEX(Tax_share,MATCH('Total Fuel Prices'!$A$207,tax_fuel_labels,0),MATCH(H$1,'Tax_Share of Price'!$B$1:$AI$1,0)))</f>
        <v>5.7105107427074617E-5</v>
      </c>
      <c r="I9" s="35">
        <f>'Total Fuel Prices'!I216*(1-INDEX(Tax_share,MATCH('Total Fuel Prices'!$A$207,tax_fuel_labels,0),MATCH(I$1,'Tax_Share of Price'!$B$1:$AI$1,0)))</f>
        <v>5.0914565383799031E-5</v>
      </c>
      <c r="J9" s="35">
        <f>'Total Fuel Prices'!J216*(1-INDEX(Tax_share,MATCH('Total Fuel Prices'!$A$207,tax_fuel_labels,0),MATCH(J$1,'Tax_Share of Price'!$B$1:$AI$1,0)))</f>
        <v>4.4724023340523444E-5</v>
      </c>
      <c r="K9" s="35">
        <f>'Total Fuel Prices'!K216*(1-INDEX(Tax_share,MATCH('Total Fuel Prices'!$A$207,tax_fuel_labels,0),MATCH(K$1,'Tax_Share of Price'!$B$1:$AI$1,0)))</f>
        <v>3.8533481297249497E-5</v>
      </c>
      <c r="L9" s="35">
        <f>'Total Fuel Prices'!L216*(1-INDEX(Tax_share,MATCH('Total Fuel Prices'!$A$207,tax_fuel_labels,0),MATCH(L$1,'Tax_Share of Price'!$B$1:$AI$1,0)))</f>
        <v>3.234293925397391E-5</v>
      </c>
      <c r="M9" s="35">
        <f>'Total Fuel Prices'!M216*(1-INDEX(Tax_share,MATCH('Total Fuel Prices'!$A$207,tax_fuel_labels,0),MATCH(M$1,'Tax_Share of Price'!$B$1:$AI$1,0)))</f>
        <v>2.6152397210698323E-5</v>
      </c>
      <c r="N9" s="35">
        <f>'Total Fuel Prices'!N216*(1-INDEX(Tax_share,MATCH('Total Fuel Prices'!$A$207,tax_fuel_labels,0),MATCH(N$1,'Tax_Share of Price'!$B$1:$AI$1,0)))</f>
        <v>1.9961855167424373E-5</v>
      </c>
      <c r="O9" s="35">
        <f>'Total Fuel Prices'!O216*(1-INDEX(Tax_share,MATCH('Total Fuel Prices'!$A$207,tax_fuel_labels,0),MATCH(O$1,'Tax_Share of Price'!$B$1:$AI$1,0)))</f>
        <v>1.3771313124148788E-5</v>
      </c>
      <c r="P9" s="35">
        <f>'Total Fuel Prices'!P216*(1-INDEX(Tax_share,MATCH('Total Fuel Prices'!$A$207,tax_fuel_labels,0),MATCH(P$1,'Tax_Share of Price'!$B$1:$AI$1,0)))</f>
        <v>1.3435768438889222E-5</v>
      </c>
      <c r="Q9" s="35">
        <f>'Total Fuel Prices'!Q216*(1-INDEX(Tax_share,MATCH('Total Fuel Prices'!$A$207,tax_fuel_labels,0),MATCH(Q$1,'Tax_Share of Price'!$B$1:$AI$1,0)))</f>
        <v>1.3100223753630783E-5</v>
      </c>
      <c r="R9" s="35">
        <f>'Total Fuel Prices'!R216*(1-INDEX(Tax_share,MATCH('Total Fuel Prices'!$A$207,tax_fuel_labels,0),MATCH(R$1,'Tax_Share of Price'!$B$1:$AI$1,0)))</f>
        <v>1.2764679068372344E-5</v>
      </c>
      <c r="S9" s="35">
        <f>'Total Fuel Prices'!S216*(1-INDEX(Tax_share,MATCH('Total Fuel Prices'!$A$207,tax_fuel_labels,0),MATCH(S$1,'Tax_Share of Price'!$B$1:$AI$1,0)))</f>
        <v>1.2429134383113906E-5</v>
      </c>
      <c r="T9" s="35">
        <f>'Total Fuel Prices'!T216*(1-INDEX(Tax_share,MATCH('Total Fuel Prices'!$A$207,tax_fuel_labels,0),MATCH(T$1,'Tax_Share of Price'!$B$1:$AI$1,0)))</f>
        <v>1.209358969785557E-5</v>
      </c>
      <c r="U9" s="35">
        <f>'Total Fuel Prices'!U216*(1-INDEX(Tax_share,MATCH('Total Fuel Prices'!$A$207,tax_fuel_labels,0),MATCH(U$1,'Tax_Share of Price'!$B$1:$AI$1,0)))</f>
        <v>1.1758045012597131E-5</v>
      </c>
      <c r="V9" s="35">
        <f>'Total Fuel Prices'!V216*(1-INDEX(Tax_share,MATCH('Total Fuel Prices'!$A$207,tax_fuel_labels,0),MATCH(V$1,'Tax_Share of Price'!$B$1:$AI$1,0)))</f>
        <v>1.1422500327338692E-5</v>
      </c>
      <c r="W9" s="35">
        <f>'Total Fuel Prices'!W216*(1-INDEX(Tax_share,MATCH('Total Fuel Prices'!$A$207,tax_fuel_labels,0),MATCH(W$1,'Tax_Share of Price'!$B$1:$AI$1,0)))</f>
        <v>1.1086955642080254E-5</v>
      </c>
      <c r="X9" s="35">
        <f>'Total Fuel Prices'!X216*(1-INDEX(Tax_share,MATCH('Total Fuel Prices'!$A$207,tax_fuel_labels,0),MATCH(X$1,'Tax_Share of Price'!$B$1:$AI$1,0)))</f>
        <v>1.0751410956821815E-5</v>
      </c>
      <c r="Y9" s="35">
        <f>'Total Fuel Prices'!Y216*(1-INDEX(Tax_share,MATCH('Total Fuel Prices'!$A$207,tax_fuel_labels,0),MATCH(Y$1,'Tax_Share of Price'!$B$1:$AI$1,0)))</f>
        <v>1.0415866271563477E-5</v>
      </c>
      <c r="Z9" s="35">
        <f>'Total Fuel Prices'!Z216*(1-INDEX(Tax_share,MATCH('Total Fuel Prices'!$A$207,tax_fuel_labels,0),MATCH(Z$1,'Tax_Share of Price'!$B$1:$AI$1,0)))</f>
        <v>1.0080321586305039E-5</v>
      </c>
      <c r="AA9" s="35">
        <f>'Total Fuel Prices'!AA216*(1-INDEX(Tax_share,MATCH('Total Fuel Prices'!$A$207,tax_fuel_labels,0),MATCH(AA$1,'Tax_Share of Price'!$B$1:$AI$1,0)))</f>
        <v>9.7447769010465998E-6</v>
      </c>
      <c r="AB9" s="35">
        <f>'Total Fuel Prices'!AB216*(1-INDEX(Tax_share,MATCH('Total Fuel Prices'!$A$207,tax_fuel_labels,0),MATCH(AB$1,'Tax_Share of Price'!$B$1:$AI$1,0)))</f>
        <v>9.4092322157881609E-6</v>
      </c>
      <c r="AC9" s="35">
        <f>'Total Fuel Prices'!AC216*(1-INDEX(Tax_share,MATCH('Total Fuel Prices'!$A$207,tax_fuel_labels,0),MATCH(AC$1,'Tax_Share of Price'!$B$1:$AI$1,0)))</f>
        <v>9.0736875305297237E-6</v>
      </c>
      <c r="AD9" s="35">
        <f>'Total Fuel Prices'!AD216*(1-INDEX(Tax_share,MATCH('Total Fuel Prices'!$A$207,tax_fuel_labels,0),MATCH(AD$1,'Tax_Share of Price'!$B$1:$AI$1,0)))</f>
        <v>8.7381428452712849E-6</v>
      </c>
      <c r="AE9" s="35">
        <f>'Total Fuel Prices'!AE216*(1-INDEX(Tax_share,MATCH('Total Fuel Prices'!$A$207,tax_fuel_labels,0),MATCH(AE$1,'Tax_Share of Price'!$B$1:$AI$1,0)))</f>
        <v>8.4025981600129477E-6</v>
      </c>
      <c r="AF9" s="35">
        <f>'Total Fuel Prices'!AF216*(1-INDEX(Tax_share,MATCH('Total Fuel Prices'!$A$207,tax_fuel_labels,0),MATCH(AF$1,'Tax_Share of Price'!$B$1:$AI$1,0)))</f>
        <v>8.0670534747545088E-6</v>
      </c>
      <c r="AG9" s="35">
        <f>'Total Fuel Prices'!AG216*(1-INDEX(Tax_share,MATCH('Total Fuel Prices'!$A$207,tax_fuel_labels,0),MATCH(AG$1,'Tax_Share of Price'!$B$1:$AI$1,0)))</f>
        <v>7.7315087894960699E-6</v>
      </c>
      <c r="AH9" s="35">
        <f>'Total Fuel Prices'!AH216*(1-INDEX(Tax_share,MATCH('Total Fuel Prices'!$A$207,tax_fuel_labels,0),MATCH(AH$1,'Tax_Share of Price'!$B$1:$AI$1,0)))</f>
        <v>7.3959641042376311E-6</v>
      </c>
      <c r="AI9" s="35">
        <f>'Total Fuel Prices'!AI216*(1-INDEX(Tax_share,MATCH('Total Fuel Prices'!$A$207,tax_fuel_labels,0),MATCH(AI$1,'Tax_Share of Price'!$B$1:$AI$1,0)))</f>
        <v>7.0604194189791931E-6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2.1328125" style="11" customWidth="1"/>
    <col min="4" max="10" width="10" style="10" customWidth="1"/>
    <col min="11" max="35" width="10" style="11" customWidth="1"/>
    <col min="36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12" t="s">
        <v>270</v>
      </c>
      <c r="B2" s="35">
        <f>'Total Fuel Prices'!B5*(INDEX('Tax_Share of Price'!$B$2:$AI$22,MATCH('Total Fuel Prices'!$A$3,'Tax_Share of Price'!$A$2:$A$22,0),MATCH('BFPaT-pretax-electricity'!B$1,'Tax_Share of Price'!$B$1:$AI$1,0)))</f>
        <v>1.0362828578950979E-6</v>
      </c>
      <c r="C2" s="35">
        <f>'Total Fuel Prices'!C5*(INDEX('Tax_Share of Price'!$B$2:$AI$22,MATCH('Total Fuel Prices'!$A$3,'Tax_Share of Price'!$A$2:$A$22,0),MATCH('BFPaT-pretax-electricity'!C$1,'Tax_Share of Price'!$B$1:$AI$1,0)))</f>
        <v>1.0362828578950979E-6</v>
      </c>
      <c r="D2" s="35">
        <f>'Total Fuel Prices'!D5*(INDEX('Tax_Share of Price'!$B$2:$AI$22,MATCH('Total Fuel Prices'!$A$3,'Tax_Share of Price'!$A$2:$A$22,0),MATCH('BFPaT-pretax-electricity'!D$1,'Tax_Share of Price'!$B$1:$AI$1,0)))</f>
        <v>1.0362828578950979E-6</v>
      </c>
      <c r="E2" s="35">
        <f>'Total Fuel Prices'!E5*(INDEX('Tax_Share of Price'!$B$2:$AI$22,MATCH('Total Fuel Prices'!$A$3,'Tax_Share of Price'!$A$2:$A$22,0),MATCH('BFPaT-pretax-electricity'!E$1,'Tax_Share of Price'!$B$1:$AI$1,0)))</f>
        <v>1.0568526830442937E-6</v>
      </c>
      <c r="F2" s="35">
        <f>'Total Fuel Prices'!F5*(INDEX('Tax_Share of Price'!$B$2:$AI$22,MATCH('Total Fuel Prices'!$A$3,'Tax_Share of Price'!$A$2:$A$22,0),MATCH('BFPaT-pretax-electricity'!F$1,'Tax_Share of Price'!$B$1:$AI$1,0)))</f>
        <v>1.0587226671487662E-6</v>
      </c>
      <c r="G2" s="35">
        <f>'Total Fuel Prices'!G5*(INDEX('Tax_Share of Price'!$B$2:$AI$22,MATCH('Total Fuel Prices'!$A$3,'Tax_Share of Price'!$A$2:$A$22,0),MATCH('BFPaT-pretax-electricity'!G$1,'Tax_Share of Price'!$B$1:$AI$1,0)))</f>
        <v>1.0708775638278364E-6</v>
      </c>
      <c r="H2" s="35">
        <f>'Total Fuel Prices'!H5*(INDEX('Tax_Share of Price'!$B$2:$AI$22,MATCH('Total Fuel Prices'!$A$3,'Tax_Share of Price'!$A$2:$A$22,0),MATCH('BFPaT-pretax-electricity'!H$1,'Tax_Share of Price'!$B$1:$AI$1,0)))</f>
        <v>1.0877074207680876E-6</v>
      </c>
      <c r="I2" s="35">
        <f>'Total Fuel Prices'!I5*(INDEX('Tax_Share of Price'!$B$2:$AI$22,MATCH('Total Fuel Prices'!$A$3,'Tax_Share of Price'!$A$2:$A$22,0),MATCH('BFPaT-pretax-electricity'!I$1,'Tax_Share of Price'!$B$1:$AI$1,0)))</f>
        <v>1.1029789576212786E-6</v>
      </c>
      <c r="J2" s="35">
        <f>'Total Fuel Prices'!J5*(INDEX('Tax_Share of Price'!$B$2:$AI$22,MATCH('Total Fuel Prices'!$A$3,'Tax_Share of Price'!$A$2:$A$22,0),MATCH('BFPaT-pretax-electricity'!J$1,'Tax_Share of Price'!$B$1:$AI$1,0)))</f>
        <v>1.1263537589271829E-6</v>
      </c>
      <c r="K2" s="35">
        <f>'Total Fuel Prices'!K5*(INDEX('Tax_Share of Price'!$B$2:$AI$22,MATCH('Total Fuel Prices'!$A$3,'Tax_Share of Price'!$A$2:$A$22,0),MATCH('BFPaT-pretax-electricity'!K$1,'Tax_Share of Price'!$B$1:$AI$1,0)))</f>
        <v>1.1456769280067308E-6</v>
      </c>
      <c r="L2" s="35">
        <f>'Total Fuel Prices'!L5*(INDEX('Tax_Share of Price'!$B$2:$AI$22,MATCH('Total Fuel Prices'!$A$3,'Tax_Share of Price'!$A$2:$A$22,0),MATCH('BFPaT-pretax-electricity'!L$1,'Tax_Share of Price'!$B$1:$AI$1,0)))</f>
        <v>1.1540918564768565E-6</v>
      </c>
      <c r="M2" s="35">
        <f>'Total Fuel Prices'!M5*(INDEX('Tax_Share of Price'!$B$2:$AI$22,MATCH('Total Fuel Prices'!$A$3,'Tax_Share of Price'!$A$2:$A$22,0),MATCH('BFPaT-pretax-electricity'!M$1,'Tax_Share of Price'!$B$1:$AI$1,0)))</f>
        <v>1.152533536389796E-6</v>
      </c>
      <c r="N2" s="35">
        <f>'Total Fuel Prices'!N5*(INDEX('Tax_Share of Price'!$B$2:$AI$22,MATCH('Total Fuel Prices'!$A$3,'Tax_Share of Price'!$A$2:$A$22,0),MATCH('BFPaT-pretax-electricity'!N$1,'Tax_Share of Price'!$B$1:$AI$1,0)))</f>
        <v>1.1484819041634393E-6</v>
      </c>
      <c r="O2" s="35">
        <f>'Total Fuel Prices'!O5*(INDEX('Tax_Share of Price'!$B$2:$AI$22,MATCH('Total Fuel Prices'!$A$3,'Tax_Share of Price'!$A$2:$A$22,0),MATCH('BFPaT-pretax-electricity'!O$1,'Tax_Share of Price'!$B$1:$AI$1,0)))</f>
        <v>1.1438069439022585E-6</v>
      </c>
      <c r="P2" s="35">
        <f>'Total Fuel Prices'!P5*(INDEX('Tax_Share of Price'!$B$2:$AI$22,MATCH('Total Fuel Prices'!$A$3,'Tax_Share of Price'!$A$2:$A$22,0),MATCH('BFPaT-pretax-electricity'!P$1,'Tax_Share of Price'!$B$1:$AI$1,0)))</f>
        <v>1.142248623815198E-6</v>
      </c>
      <c r="Q2" s="35">
        <f>'Total Fuel Prices'!Q5*(INDEX('Tax_Share of Price'!$B$2:$AI$22,MATCH('Total Fuel Prices'!$A$3,'Tax_Share of Price'!$A$2:$A$22,0),MATCH('BFPaT-pretax-electricity'!Q$1,'Tax_Share of Price'!$B$1:$AI$1,0)))</f>
        <v>1.1416252957803742E-6</v>
      </c>
      <c r="R2" s="35">
        <f>'Total Fuel Prices'!R5*(INDEX('Tax_Share of Price'!$B$2:$AI$22,MATCH('Total Fuel Prices'!$A$3,'Tax_Share of Price'!$A$2:$A$22,0),MATCH('BFPaT-pretax-electricity'!R$1,'Tax_Share of Price'!$B$1:$AI$1,0)))</f>
        <v>1.1478585761286151E-6</v>
      </c>
      <c r="S2" s="35">
        <f>'Total Fuel Prices'!S5*(INDEX('Tax_Share of Price'!$B$2:$AI$22,MATCH('Total Fuel Prices'!$A$3,'Tax_Share of Price'!$A$2:$A$22,0),MATCH('BFPaT-pretax-electricity'!S$1,'Tax_Share of Price'!$B$1:$AI$1,0)))</f>
        <v>1.1503518882679116E-6</v>
      </c>
      <c r="T2" s="35">
        <f>'Total Fuel Prices'!T5*(INDEX('Tax_Share of Price'!$B$2:$AI$22,MATCH('Total Fuel Prices'!$A$3,'Tax_Share of Price'!$A$2:$A$22,0),MATCH('BFPaT-pretax-electricity'!T$1,'Tax_Share of Price'!$B$1:$AI$1,0)))</f>
        <v>1.1397553116759014E-6</v>
      </c>
      <c r="U2" s="35">
        <f>'Total Fuel Prices'!U5*(INDEX('Tax_Share of Price'!$B$2:$AI$22,MATCH('Total Fuel Prices'!$A$3,'Tax_Share of Price'!$A$2:$A$22,0),MATCH('BFPaT-pretax-electricity'!U$1,'Tax_Share of Price'!$B$1:$AI$1,0)))</f>
        <v>1.1313403832057758E-6</v>
      </c>
      <c r="V2" s="35">
        <f>'Total Fuel Prices'!V5*(INDEX('Tax_Share of Price'!$B$2:$AI$22,MATCH('Total Fuel Prices'!$A$3,'Tax_Share of Price'!$A$2:$A$22,0),MATCH('BFPaT-pretax-electricity'!V$1,'Tax_Share of Price'!$B$1:$AI$1,0)))</f>
        <v>1.1263537589271829E-6</v>
      </c>
      <c r="W2" s="35">
        <f>'Total Fuel Prices'!W5*(INDEX('Tax_Share of Price'!$B$2:$AI$22,MATCH('Total Fuel Prices'!$A$3,'Tax_Share of Price'!$A$2:$A$22,0),MATCH('BFPaT-pretax-electricity'!W$1,'Tax_Share of Price'!$B$1:$AI$1,0)))</f>
        <v>1.1229254547356503E-6</v>
      </c>
      <c r="X2" s="35">
        <f>'Total Fuel Prices'!X5*(INDEX('Tax_Share of Price'!$B$2:$AI$22,MATCH('Total Fuel Prices'!$A$3,'Tax_Share of Price'!$A$2:$A$22,0),MATCH('BFPaT-pretax-electricity'!X$1,'Tax_Share of Price'!$B$1:$AI$1,0)))</f>
        <v>1.116692174387409E-6</v>
      </c>
      <c r="Y2" s="35">
        <f>'Total Fuel Prices'!Y5*(INDEX('Tax_Share of Price'!$B$2:$AI$22,MATCH('Total Fuel Prices'!$A$3,'Tax_Share of Price'!$A$2:$A$22,0),MATCH('BFPaT-pretax-electricity'!Y$1,'Tax_Share of Price'!$B$1:$AI$1,0)))</f>
        <v>1.1098355660043438E-6</v>
      </c>
      <c r="Z2" s="35">
        <f>'Total Fuel Prices'!Z5*(INDEX('Tax_Share of Price'!$B$2:$AI$22,MATCH('Total Fuel Prices'!$A$3,'Tax_Share of Price'!$A$2:$A$22,0),MATCH('BFPaT-pretax-electricity'!Z$1,'Tax_Share of Price'!$B$1:$AI$1,0)))</f>
        <v>1.1039139496735149E-6</v>
      </c>
      <c r="AA2" s="35">
        <f>'Total Fuel Prices'!AA5*(INDEX('Tax_Share of Price'!$B$2:$AI$22,MATCH('Total Fuel Prices'!$A$3,'Tax_Share of Price'!$A$2:$A$22,0),MATCH('BFPaT-pretax-electricity'!AA$1,'Tax_Share of Price'!$B$1:$AI$1,0)))</f>
        <v>1.0986156613775098E-6</v>
      </c>
      <c r="AB2" s="35">
        <f>'Total Fuel Prices'!AB5*(INDEX('Tax_Share of Price'!$B$2:$AI$22,MATCH('Total Fuel Prices'!$A$3,'Tax_Share of Price'!$A$2:$A$22,0),MATCH('BFPaT-pretax-electricity'!AB$1,'Tax_Share of Price'!$B$1:$AI$1,0)))</f>
        <v>1.0902007329073841E-6</v>
      </c>
      <c r="AC2" s="35">
        <f>'Total Fuel Prices'!AC5*(INDEX('Tax_Share of Price'!$B$2:$AI$22,MATCH('Total Fuel Prices'!$A$3,'Tax_Share of Price'!$A$2:$A$22,0),MATCH('BFPaT-pretax-electricity'!AC$1,'Tax_Share of Price'!$B$1:$AI$1,0)))</f>
        <v>1.0849024446113792E-6</v>
      </c>
      <c r="AD2" s="35">
        <f>'Total Fuel Prices'!AD5*(INDEX('Tax_Share of Price'!$B$2:$AI$22,MATCH('Total Fuel Prices'!$A$3,'Tax_Share of Price'!$A$2:$A$22,0),MATCH('BFPaT-pretax-electricity'!AD$1,'Tax_Share of Price'!$B$1:$AI$1,0)))</f>
        <v>1.0808508123850224E-6</v>
      </c>
      <c r="AE2" s="35">
        <f>'Total Fuel Prices'!AE5*(INDEX('Tax_Share of Price'!$B$2:$AI$22,MATCH('Total Fuel Prices'!$A$3,'Tax_Share of Price'!$A$2:$A$22,0),MATCH('BFPaT-pretax-electricity'!AE$1,'Tax_Share of Price'!$B$1:$AI$1,0)))</f>
        <v>1.0767991801586656E-6</v>
      </c>
      <c r="AF2" s="35">
        <f>'Total Fuel Prices'!AF5*(INDEX('Tax_Share of Price'!$B$2:$AI$22,MATCH('Total Fuel Prices'!$A$3,'Tax_Share of Price'!$A$2:$A$22,0),MATCH('BFPaT-pretax-electricity'!AF$1,'Tax_Share of Price'!$B$1:$AI$1,0)))</f>
        <v>1.072747547932309E-6</v>
      </c>
      <c r="AG2" s="35">
        <f>'Total Fuel Prices'!AG5*(INDEX('Tax_Share of Price'!$B$2:$AI$22,MATCH('Total Fuel Prices'!$A$3,'Tax_Share of Price'!$A$2:$A$22,0),MATCH('BFPaT-pretax-electricity'!AG$1,'Tax_Share of Price'!$B$1:$AI$1,0)))</f>
        <v>1.0677609236537159E-6</v>
      </c>
      <c r="AH2" s="35">
        <f>'Total Fuel Prices'!AH5*(INDEX('Tax_Share of Price'!$B$2:$AI$22,MATCH('Total Fuel Prices'!$A$3,'Tax_Share of Price'!$A$2:$A$22,0),MATCH('BFPaT-pretax-electricity'!AH$1,'Tax_Share of Price'!$B$1:$AI$1,0)))</f>
        <v>1.0599693232184142E-6</v>
      </c>
      <c r="AI2" s="35">
        <f>'Total Fuel Prices'!AI5*(INDEX('Tax_Share of Price'!$B$2:$AI$22,MATCH('Total Fuel Prices'!$A$3,'Tax_Share of Price'!$A$2:$A$22,0),MATCH('BFPaT-pretax-electricity'!AI$1,'Tax_Share of Price'!$B$1:$AI$1,0)))</f>
        <v>1.052801050817937E-6</v>
      </c>
    </row>
    <row r="3" spans="1:37" x14ac:dyDescent="0.45">
      <c r="A3" s="12" t="s">
        <v>271</v>
      </c>
      <c r="B3" s="35">
        <f>'Total Fuel Prices'!B6*(INDEX('Tax_Share of Price'!$B$2:$AI$22,MATCH('Total Fuel Prices'!$A$3,'Tax_Share of Price'!$A$2:$A$22,0),MATCH('BFPaT-pretax-electricity'!B$1,'Tax_Share of Price'!$B$1:$AI$1,0)))</f>
        <v>0</v>
      </c>
      <c r="C3" s="35">
        <f>'Total Fuel Prices'!C6*(INDEX('Tax_Share of Price'!$B$2:$AI$22,MATCH('Total Fuel Prices'!$A$3,'Tax_Share of Price'!$A$2:$A$22,0),MATCH('BFPaT-pretax-electricity'!C$1,'Tax_Share of Price'!$B$1:$AI$1,0)))</f>
        <v>0</v>
      </c>
      <c r="D3" s="35">
        <f>'Total Fuel Prices'!D6*(INDEX('Tax_Share of Price'!$B$2:$AI$22,MATCH('Total Fuel Prices'!$A$3,'Tax_Share of Price'!$A$2:$A$22,0),MATCH('BFPaT-pretax-electricity'!D$1,'Tax_Share of Price'!$B$1:$AI$1,0)))</f>
        <v>0</v>
      </c>
      <c r="E3" s="35">
        <f>'Total Fuel Prices'!E6*(INDEX('Tax_Share of Price'!$B$2:$AI$22,MATCH('Total Fuel Prices'!$A$3,'Tax_Share of Price'!$A$2:$A$22,0),MATCH('BFPaT-pretax-electricity'!E$1,'Tax_Share of Price'!$B$1:$AI$1,0)))</f>
        <v>0</v>
      </c>
      <c r="F3" s="35">
        <f>'Total Fuel Prices'!F6*(INDEX('Tax_Share of Price'!$B$2:$AI$22,MATCH('Total Fuel Prices'!$A$3,'Tax_Share of Price'!$A$2:$A$22,0),MATCH('BFPaT-pretax-electricity'!F$1,'Tax_Share of Price'!$B$1:$AI$1,0)))</f>
        <v>0</v>
      </c>
      <c r="G3" s="35">
        <f>'Total Fuel Prices'!G6*(INDEX('Tax_Share of Price'!$B$2:$AI$22,MATCH('Total Fuel Prices'!$A$3,'Tax_Share of Price'!$A$2:$A$22,0),MATCH('BFPaT-pretax-electricity'!G$1,'Tax_Share of Price'!$B$1:$AI$1,0)))</f>
        <v>0</v>
      </c>
      <c r="H3" s="35">
        <f>'Total Fuel Prices'!H6*(INDEX('Tax_Share of Price'!$B$2:$AI$22,MATCH('Total Fuel Prices'!$A$3,'Tax_Share of Price'!$A$2:$A$22,0),MATCH('BFPaT-pretax-electricity'!H$1,'Tax_Share of Price'!$B$1:$AI$1,0)))</f>
        <v>0</v>
      </c>
      <c r="I3" s="35">
        <f>'Total Fuel Prices'!I6*(INDEX('Tax_Share of Price'!$B$2:$AI$22,MATCH('Total Fuel Prices'!$A$3,'Tax_Share of Price'!$A$2:$A$22,0),MATCH('BFPaT-pretax-electricity'!I$1,'Tax_Share of Price'!$B$1:$AI$1,0)))</f>
        <v>0</v>
      </c>
      <c r="J3" s="35">
        <f>'Total Fuel Prices'!J6*(INDEX('Tax_Share of Price'!$B$2:$AI$22,MATCH('Total Fuel Prices'!$A$3,'Tax_Share of Price'!$A$2:$A$22,0),MATCH('BFPaT-pretax-electricity'!J$1,'Tax_Share of Price'!$B$1:$AI$1,0)))</f>
        <v>0</v>
      </c>
      <c r="K3" s="35">
        <f>'Total Fuel Prices'!K6*(INDEX('Tax_Share of Price'!$B$2:$AI$22,MATCH('Total Fuel Prices'!$A$3,'Tax_Share of Price'!$A$2:$A$22,0),MATCH('BFPaT-pretax-electricity'!K$1,'Tax_Share of Price'!$B$1:$AI$1,0)))</f>
        <v>0</v>
      </c>
      <c r="L3" s="35">
        <f>'Total Fuel Prices'!L6*(INDEX('Tax_Share of Price'!$B$2:$AI$22,MATCH('Total Fuel Prices'!$A$3,'Tax_Share of Price'!$A$2:$A$22,0),MATCH('BFPaT-pretax-electricity'!L$1,'Tax_Share of Price'!$B$1:$AI$1,0)))</f>
        <v>0</v>
      </c>
      <c r="M3" s="35">
        <f>'Total Fuel Prices'!M6*(INDEX('Tax_Share of Price'!$B$2:$AI$22,MATCH('Total Fuel Prices'!$A$3,'Tax_Share of Price'!$A$2:$A$22,0),MATCH('BFPaT-pretax-electricity'!M$1,'Tax_Share of Price'!$B$1:$AI$1,0)))</f>
        <v>0</v>
      </c>
      <c r="N3" s="35">
        <f>'Total Fuel Prices'!N6*(INDEX('Tax_Share of Price'!$B$2:$AI$22,MATCH('Total Fuel Prices'!$A$3,'Tax_Share of Price'!$A$2:$A$22,0),MATCH('BFPaT-pretax-electricity'!N$1,'Tax_Share of Price'!$B$1:$AI$1,0)))</f>
        <v>0</v>
      </c>
      <c r="O3" s="35">
        <f>'Total Fuel Prices'!O6*(INDEX('Tax_Share of Price'!$B$2:$AI$22,MATCH('Total Fuel Prices'!$A$3,'Tax_Share of Price'!$A$2:$A$22,0),MATCH('BFPaT-pretax-electricity'!O$1,'Tax_Share of Price'!$B$1:$AI$1,0)))</f>
        <v>0</v>
      </c>
      <c r="P3" s="35">
        <f>'Total Fuel Prices'!P6*(INDEX('Tax_Share of Price'!$B$2:$AI$22,MATCH('Total Fuel Prices'!$A$3,'Tax_Share of Price'!$A$2:$A$22,0),MATCH('BFPaT-pretax-electricity'!P$1,'Tax_Share of Price'!$B$1:$AI$1,0)))</f>
        <v>0</v>
      </c>
      <c r="Q3" s="35">
        <f>'Total Fuel Prices'!Q6*(INDEX('Tax_Share of Price'!$B$2:$AI$22,MATCH('Total Fuel Prices'!$A$3,'Tax_Share of Price'!$A$2:$A$22,0),MATCH('BFPaT-pretax-electricity'!Q$1,'Tax_Share of Price'!$B$1:$AI$1,0)))</f>
        <v>0</v>
      </c>
      <c r="R3" s="35">
        <f>'Total Fuel Prices'!R6*(INDEX('Tax_Share of Price'!$B$2:$AI$22,MATCH('Total Fuel Prices'!$A$3,'Tax_Share of Price'!$A$2:$A$22,0),MATCH('BFPaT-pretax-electricity'!R$1,'Tax_Share of Price'!$B$1:$AI$1,0)))</f>
        <v>0</v>
      </c>
      <c r="S3" s="35">
        <f>'Total Fuel Prices'!S6*(INDEX('Tax_Share of Price'!$B$2:$AI$22,MATCH('Total Fuel Prices'!$A$3,'Tax_Share of Price'!$A$2:$A$22,0),MATCH('BFPaT-pretax-electricity'!S$1,'Tax_Share of Price'!$B$1:$AI$1,0)))</f>
        <v>0</v>
      </c>
      <c r="T3" s="35">
        <f>'Total Fuel Prices'!T6*(INDEX('Tax_Share of Price'!$B$2:$AI$22,MATCH('Total Fuel Prices'!$A$3,'Tax_Share of Price'!$A$2:$A$22,0),MATCH('BFPaT-pretax-electricity'!T$1,'Tax_Share of Price'!$B$1:$AI$1,0)))</f>
        <v>0</v>
      </c>
      <c r="U3" s="35">
        <f>'Total Fuel Prices'!U6*(INDEX('Tax_Share of Price'!$B$2:$AI$22,MATCH('Total Fuel Prices'!$A$3,'Tax_Share of Price'!$A$2:$A$22,0),MATCH('BFPaT-pretax-electricity'!U$1,'Tax_Share of Price'!$B$1:$AI$1,0)))</f>
        <v>0</v>
      </c>
      <c r="V3" s="35">
        <f>'Total Fuel Prices'!V6*(INDEX('Tax_Share of Price'!$B$2:$AI$22,MATCH('Total Fuel Prices'!$A$3,'Tax_Share of Price'!$A$2:$A$22,0),MATCH('BFPaT-pretax-electricity'!V$1,'Tax_Share of Price'!$B$1:$AI$1,0)))</f>
        <v>0</v>
      </c>
      <c r="W3" s="35">
        <f>'Total Fuel Prices'!W6*(INDEX('Tax_Share of Price'!$B$2:$AI$22,MATCH('Total Fuel Prices'!$A$3,'Tax_Share of Price'!$A$2:$A$22,0),MATCH('BFPaT-pretax-electricity'!W$1,'Tax_Share of Price'!$B$1:$AI$1,0)))</f>
        <v>0</v>
      </c>
      <c r="X3" s="35">
        <f>'Total Fuel Prices'!X6*(INDEX('Tax_Share of Price'!$B$2:$AI$22,MATCH('Total Fuel Prices'!$A$3,'Tax_Share of Price'!$A$2:$A$22,0),MATCH('BFPaT-pretax-electricity'!X$1,'Tax_Share of Price'!$B$1:$AI$1,0)))</f>
        <v>0</v>
      </c>
      <c r="Y3" s="35">
        <f>'Total Fuel Prices'!Y6*(INDEX('Tax_Share of Price'!$B$2:$AI$22,MATCH('Total Fuel Prices'!$A$3,'Tax_Share of Price'!$A$2:$A$22,0),MATCH('BFPaT-pretax-electricity'!Y$1,'Tax_Share of Price'!$B$1:$AI$1,0)))</f>
        <v>0</v>
      </c>
      <c r="Z3" s="35">
        <f>'Total Fuel Prices'!Z6*(INDEX('Tax_Share of Price'!$B$2:$AI$22,MATCH('Total Fuel Prices'!$A$3,'Tax_Share of Price'!$A$2:$A$22,0),MATCH('BFPaT-pretax-electricity'!Z$1,'Tax_Share of Price'!$B$1:$AI$1,0)))</f>
        <v>0</v>
      </c>
      <c r="AA3" s="35">
        <f>'Total Fuel Prices'!AA6*(INDEX('Tax_Share of Price'!$B$2:$AI$22,MATCH('Total Fuel Prices'!$A$3,'Tax_Share of Price'!$A$2:$A$22,0),MATCH('BFPaT-pretax-electricity'!AA$1,'Tax_Share of Price'!$B$1:$AI$1,0)))</f>
        <v>0</v>
      </c>
      <c r="AB3" s="35">
        <f>'Total Fuel Prices'!AB6*(INDEX('Tax_Share of Price'!$B$2:$AI$22,MATCH('Total Fuel Prices'!$A$3,'Tax_Share of Price'!$A$2:$A$22,0),MATCH('BFPaT-pretax-electricity'!AB$1,'Tax_Share of Price'!$B$1:$AI$1,0)))</f>
        <v>0</v>
      </c>
      <c r="AC3" s="35">
        <f>'Total Fuel Prices'!AC6*(INDEX('Tax_Share of Price'!$B$2:$AI$22,MATCH('Total Fuel Prices'!$A$3,'Tax_Share of Price'!$A$2:$A$22,0),MATCH('BFPaT-pretax-electricity'!AC$1,'Tax_Share of Price'!$B$1:$AI$1,0)))</f>
        <v>0</v>
      </c>
      <c r="AD3" s="35">
        <f>'Total Fuel Prices'!AD6*(INDEX('Tax_Share of Price'!$B$2:$AI$22,MATCH('Total Fuel Prices'!$A$3,'Tax_Share of Price'!$A$2:$A$22,0),MATCH('BFPaT-pretax-electricity'!AD$1,'Tax_Share of Price'!$B$1:$AI$1,0)))</f>
        <v>0</v>
      </c>
      <c r="AE3" s="35">
        <f>'Total Fuel Prices'!AE6*(INDEX('Tax_Share of Price'!$B$2:$AI$22,MATCH('Total Fuel Prices'!$A$3,'Tax_Share of Price'!$A$2:$A$22,0),MATCH('BFPaT-pretax-electricity'!AE$1,'Tax_Share of Price'!$B$1:$AI$1,0)))</f>
        <v>0</v>
      </c>
      <c r="AF3" s="35">
        <f>'Total Fuel Prices'!AF6*(INDEX('Tax_Share of Price'!$B$2:$AI$22,MATCH('Total Fuel Prices'!$A$3,'Tax_Share of Price'!$A$2:$A$22,0),MATCH('BFPaT-pretax-electricity'!AF$1,'Tax_Share of Price'!$B$1:$AI$1,0)))</f>
        <v>0</v>
      </c>
      <c r="AG3" s="35">
        <f>'Total Fuel Prices'!AG6*(INDEX('Tax_Share of Price'!$B$2:$AI$22,MATCH('Total Fuel Prices'!$A$3,'Tax_Share of Price'!$A$2:$A$22,0),MATCH('BFPaT-pretax-electricity'!AG$1,'Tax_Share of Price'!$B$1:$AI$1,0)))</f>
        <v>0</v>
      </c>
      <c r="AH3" s="35">
        <f>'Total Fuel Prices'!AH6*(INDEX('Tax_Share of Price'!$B$2:$AI$22,MATCH('Total Fuel Prices'!$A$3,'Tax_Share of Price'!$A$2:$A$22,0),MATCH('BFPaT-pretax-electricity'!AH$1,'Tax_Share of Price'!$B$1:$AI$1,0)))</f>
        <v>0</v>
      </c>
      <c r="AI3" s="35">
        <f>'Total Fuel Prices'!AI6*(INDEX('Tax_Share of Price'!$B$2:$AI$22,MATCH('Total Fuel Prices'!$A$3,'Tax_Share of Price'!$A$2:$A$22,0),MATCH('BFPaT-pretax-electricity'!AI$1,'Tax_Share of Price'!$B$1:$AI$1,0)))</f>
        <v>0</v>
      </c>
    </row>
    <row r="4" spans="1:37" x14ac:dyDescent="0.45">
      <c r="A4" s="12" t="s">
        <v>272</v>
      </c>
      <c r="B4" s="35">
        <f>'Total Fuel Prices'!B7*(INDEX('Tax_Share of Price'!$B$2:$AI$22,MATCH('Total Fuel Prices'!$A$3,'Tax_Share of Price'!$A$2:$A$22,0),MATCH('BFPaT-pretax-electricity'!B$1,'Tax_Share of Price'!$B$1:$AI$1,0)))</f>
        <v>1.0362828578950979E-6</v>
      </c>
      <c r="C4" s="35">
        <f>'Total Fuel Prices'!C7*(INDEX('Tax_Share of Price'!$B$2:$AI$22,MATCH('Total Fuel Prices'!$A$3,'Tax_Share of Price'!$A$2:$A$22,0),MATCH('BFPaT-pretax-electricity'!C$1,'Tax_Share of Price'!$B$1:$AI$1,0)))</f>
        <v>1.0362828578950979E-6</v>
      </c>
      <c r="D4" s="35">
        <f>'Total Fuel Prices'!D7*(INDEX('Tax_Share of Price'!$B$2:$AI$22,MATCH('Total Fuel Prices'!$A$3,'Tax_Share of Price'!$A$2:$A$22,0),MATCH('BFPaT-pretax-electricity'!D$1,'Tax_Share of Price'!$B$1:$AI$1,0)))</f>
        <v>1.0499744563478821E-6</v>
      </c>
      <c r="E4" s="35">
        <f>'Total Fuel Prices'!E7*(INDEX('Tax_Share of Price'!$B$2:$AI$22,MATCH('Total Fuel Prices'!$A$3,'Tax_Share of Price'!$A$2:$A$22,0),MATCH('BFPaT-pretax-electricity'!E$1,'Tax_Share of Price'!$B$1:$AI$1,0)))</f>
        <v>1.0362828578950979E-6</v>
      </c>
      <c r="F4" s="35">
        <f>'Total Fuel Prices'!F7*(INDEX('Tax_Share of Price'!$B$2:$AI$22,MATCH('Total Fuel Prices'!$A$3,'Tax_Share of Price'!$A$2:$A$22,0),MATCH('BFPaT-pretax-electricity'!F$1,'Tax_Share of Price'!$B$1:$AI$1,0)))</f>
        <v>1.041702448949325E-6</v>
      </c>
      <c r="G4" s="35">
        <f>'Total Fuel Prices'!G7*(INDEX('Tax_Share of Price'!$B$2:$AI$22,MATCH('Total Fuel Prices'!$A$3,'Tax_Share of Price'!$A$2:$A$22,0),MATCH('BFPaT-pretax-electricity'!G$1,'Tax_Share of Price'!$B$1:$AI$1,0)))</f>
        <v>1.0431286571214898E-6</v>
      </c>
      <c r="H4" s="35">
        <f>'Total Fuel Prices'!H7*(INDEX('Tax_Share of Price'!$B$2:$AI$22,MATCH('Total Fuel Prices'!$A$3,'Tax_Share of Price'!$A$2:$A$22,0),MATCH('BFPaT-pretax-electricity'!H$1,'Tax_Share of Price'!$B$1:$AI$1,0)))</f>
        <v>1.04883348981015E-6</v>
      </c>
      <c r="I4" s="35">
        <f>'Total Fuel Prices'!I7*(INDEX('Tax_Share of Price'!$B$2:$AI$22,MATCH('Total Fuel Prices'!$A$3,'Tax_Share of Price'!$A$2:$A$22,0),MATCH('BFPaT-pretax-electricity'!I$1,'Tax_Share of Price'!$B$1:$AI$1,0)))</f>
        <v>1.059957913553037E-6</v>
      </c>
      <c r="J4" s="35">
        <f>'Total Fuel Prices'!J7*(INDEX('Tax_Share of Price'!$B$2:$AI$22,MATCH('Total Fuel Prices'!$A$3,'Tax_Share of Price'!$A$2:$A$22,0),MATCH('BFPaT-pretax-electricity'!J$1,'Tax_Share of Price'!$B$1:$AI$1,0)))</f>
        <v>1.0750757201779863E-6</v>
      </c>
      <c r="K4" s="35">
        <f>'Total Fuel Prices'!K7*(INDEX('Tax_Share of Price'!$B$2:$AI$22,MATCH('Total Fuel Prices'!$A$3,'Tax_Share of Price'!$A$2:$A$22,0),MATCH('BFPaT-pretax-electricity'!K$1,'Tax_Share of Price'!$B$1:$AI$1,0)))</f>
        <v>1.0887673186307705E-6</v>
      </c>
      <c r="L4" s="35">
        <f>'Total Fuel Prices'!L7*(INDEX('Tax_Share of Price'!$B$2:$AI$22,MATCH('Total Fuel Prices'!$A$3,'Tax_Share of Price'!$A$2:$A$22,0),MATCH('BFPaT-pretax-electricity'!L$1,'Tax_Share of Price'!$B$1:$AI$1,0)))</f>
        <v>1.0961836011260287E-6</v>
      </c>
      <c r="M4" s="35">
        <f>'Total Fuel Prices'!M7*(INDEX('Tax_Share of Price'!$B$2:$AI$22,MATCH('Total Fuel Prices'!$A$3,'Tax_Share of Price'!$A$2:$A$22,0),MATCH('BFPaT-pretax-electricity'!M$1,'Tax_Share of Price'!$B$1:$AI$1,0)))</f>
        <v>1.0947573929538636E-6</v>
      </c>
      <c r="N4" s="35">
        <f>'Total Fuel Prices'!N7*(INDEX('Tax_Share of Price'!$B$2:$AI$22,MATCH('Total Fuel Prices'!$A$3,'Tax_Share of Price'!$A$2:$A$22,0),MATCH('BFPaT-pretax-electricity'!N$1,'Tax_Share of Price'!$B$1:$AI$1,0)))</f>
        <v>1.0910492517062341E-6</v>
      </c>
      <c r="O4" s="35">
        <f>'Total Fuel Prices'!O7*(INDEX('Tax_Share of Price'!$B$2:$AI$22,MATCH('Total Fuel Prices'!$A$3,'Tax_Share of Price'!$A$2:$A$22,0),MATCH('BFPaT-pretax-electricity'!O$1,'Tax_Share of Price'!$B$1:$AI$1,0)))</f>
        <v>1.0916197349751004E-6</v>
      </c>
      <c r="P4" s="35">
        <f>'Total Fuel Prices'!P7*(INDEX('Tax_Share of Price'!$B$2:$AI$22,MATCH('Total Fuel Prices'!$A$3,'Tax_Share of Price'!$A$2:$A$22,0),MATCH('BFPaT-pretax-electricity'!P$1,'Tax_Share of Price'!$B$1:$AI$1,0)))</f>
        <v>1.0893378018996361E-6</v>
      </c>
      <c r="Q4" s="35">
        <f>'Total Fuel Prices'!Q7*(INDEX('Tax_Share of Price'!$B$2:$AI$22,MATCH('Total Fuel Prices'!$A$3,'Tax_Share of Price'!$A$2:$A$22,0),MATCH('BFPaT-pretax-electricity'!Q$1,'Tax_Share of Price'!$B$1:$AI$1,0)))</f>
        <v>1.0867706271897396E-6</v>
      </c>
      <c r="R4" s="35">
        <f>'Total Fuel Prices'!R7*(INDEX('Tax_Share of Price'!$B$2:$AI$22,MATCH('Total Fuel Prices'!$A$3,'Tax_Share of Price'!$A$2:$A$22,0),MATCH('BFPaT-pretax-electricity'!R$1,'Tax_Share of Price'!$B$1:$AI$1,0)))</f>
        <v>1.0904787684373683E-6</v>
      </c>
      <c r="S4" s="35">
        <f>'Total Fuel Prices'!S7*(INDEX('Tax_Share of Price'!$B$2:$AI$22,MATCH('Total Fuel Prices'!$A$3,'Tax_Share of Price'!$A$2:$A$22,0),MATCH('BFPaT-pretax-electricity'!S$1,'Tax_Share of Price'!$B$1:$AI$1,0)))</f>
        <v>1.0919049766095335E-6</v>
      </c>
      <c r="T4" s="35">
        <f>'Total Fuel Prices'!T7*(INDEX('Tax_Share of Price'!$B$2:$AI$22,MATCH('Total Fuel Prices'!$A$3,'Tax_Share of Price'!$A$2:$A$22,0),MATCH('BFPaT-pretax-electricity'!T$1,'Tax_Share of Price'!$B$1:$AI$1,0)))</f>
        <v>1.0867706271897396E-6</v>
      </c>
      <c r="U4" s="35">
        <f>'Total Fuel Prices'!U7*(INDEX('Tax_Share of Price'!$B$2:$AI$22,MATCH('Total Fuel Prices'!$A$3,'Tax_Share of Price'!$A$2:$A$22,0),MATCH('BFPaT-pretax-electricity'!U$1,'Tax_Share of Price'!$B$1:$AI$1,0)))</f>
        <v>1.0836329692109764E-6</v>
      </c>
      <c r="V4" s="35">
        <f>'Total Fuel Prices'!V7*(INDEX('Tax_Share of Price'!$B$2:$AI$22,MATCH('Total Fuel Prices'!$A$3,'Tax_Share of Price'!$A$2:$A$22,0),MATCH('BFPaT-pretax-electricity'!V$1,'Tax_Share of Price'!$B$1:$AI$1,0)))</f>
        <v>1.0802100695977802E-6</v>
      </c>
      <c r="W4" s="35">
        <f>'Total Fuel Prices'!W7*(INDEX('Tax_Share of Price'!$B$2:$AI$22,MATCH('Total Fuel Prices'!$A$3,'Tax_Share of Price'!$A$2:$A$22,0),MATCH('BFPaT-pretax-electricity'!W$1,'Tax_Share of Price'!$B$1:$AI$1,0)))</f>
        <v>1.0813510361355123E-6</v>
      </c>
      <c r="X4" s="35">
        <f>'Total Fuel Prices'!X7*(INDEX('Tax_Share of Price'!$B$2:$AI$22,MATCH('Total Fuel Prices'!$A$3,'Tax_Share of Price'!$A$2:$A$22,0),MATCH('BFPaT-pretax-electricity'!X$1,'Tax_Share of Price'!$B$1:$AI$1,0)))</f>
        <v>1.0782133781567491E-6</v>
      </c>
      <c r="Y4" s="35">
        <f>'Total Fuel Prices'!Y7*(INDEX('Tax_Share of Price'!$B$2:$AI$22,MATCH('Total Fuel Prices'!$A$3,'Tax_Share of Price'!$A$2:$A$22,0),MATCH('BFPaT-pretax-electricity'!Y$1,'Tax_Share of Price'!$B$1:$AI$1,0)))</f>
        <v>1.0736495120058215E-6</v>
      </c>
      <c r="Z4" s="35">
        <f>'Total Fuel Prices'!Z7*(INDEX('Tax_Share of Price'!$B$2:$AI$22,MATCH('Total Fuel Prices'!$A$3,'Tax_Share of Price'!$A$2:$A$22,0),MATCH('BFPaT-pretax-electricity'!Z$1,'Tax_Share of Price'!$B$1:$AI$1,0)))</f>
        <v>1.0716528205647903E-6</v>
      </c>
      <c r="AA4" s="35">
        <f>'Total Fuel Prices'!AA7*(INDEX('Tax_Share of Price'!$B$2:$AI$22,MATCH('Total Fuel Prices'!$A$3,'Tax_Share of Price'!$A$2:$A$22,0),MATCH('BFPaT-pretax-electricity'!AA$1,'Tax_Share of Price'!$B$1:$AI$1,0)))</f>
        <v>1.0685151625860273E-6</v>
      </c>
      <c r="AB4" s="35">
        <f>'Total Fuel Prices'!AB7*(INDEX('Tax_Share of Price'!$B$2:$AI$22,MATCH('Total Fuel Prices'!$A$3,'Tax_Share of Price'!$A$2:$A$22,0),MATCH('BFPaT-pretax-electricity'!AB$1,'Tax_Share of Price'!$B$1:$AI$1,0)))</f>
        <v>1.0656627462416972E-6</v>
      </c>
      <c r="AC4" s="35">
        <f>'Total Fuel Prices'!AC7*(INDEX('Tax_Share of Price'!$B$2:$AI$22,MATCH('Total Fuel Prices'!$A$3,'Tax_Share of Price'!$A$2:$A$22,0),MATCH('BFPaT-pretax-electricity'!AC$1,'Tax_Share of Price'!$B$1:$AI$1,0)))</f>
        <v>1.0653775046072643E-6</v>
      </c>
      <c r="AD4" s="35">
        <f>'Total Fuel Prices'!AD7*(INDEX('Tax_Share of Price'!$B$2:$AI$22,MATCH('Total Fuel Prices'!$A$3,'Tax_Share of Price'!$A$2:$A$22,0),MATCH('BFPaT-pretax-electricity'!AD$1,'Tax_Share of Price'!$B$1:$AI$1,0)))</f>
        <v>1.0633808131662332E-6</v>
      </c>
      <c r="AE4" s="35">
        <f>'Total Fuel Prices'!AE7*(INDEX('Tax_Share of Price'!$B$2:$AI$22,MATCH('Total Fuel Prices'!$A$3,'Tax_Share of Price'!$A$2:$A$22,0),MATCH('BFPaT-pretax-electricity'!AE$1,'Tax_Share of Price'!$B$1:$AI$1,0)))</f>
        <v>1.059957913553037E-6</v>
      </c>
      <c r="AF4" s="35">
        <f>'Total Fuel Prices'!AF7*(INDEX('Tax_Share of Price'!$B$2:$AI$22,MATCH('Total Fuel Prices'!$A$3,'Tax_Share of Price'!$A$2:$A$22,0),MATCH('BFPaT-pretax-electricity'!AF$1,'Tax_Share of Price'!$B$1:$AI$1,0)))</f>
        <v>1.0593874302841712E-6</v>
      </c>
      <c r="AG4" s="35">
        <f>'Total Fuel Prices'!AG7*(INDEX('Tax_Share of Price'!$B$2:$AI$22,MATCH('Total Fuel Prices'!$A$3,'Tax_Share of Price'!$A$2:$A$22,0),MATCH('BFPaT-pretax-electricity'!AG$1,'Tax_Share of Price'!$B$1:$AI$1,0)))</f>
        <v>1.0562497723054084E-6</v>
      </c>
      <c r="AH4" s="35">
        <f>'Total Fuel Prices'!AH7*(INDEX('Tax_Share of Price'!$B$2:$AI$22,MATCH('Total Fuel Prices'!$A$3,'Tax_Share of Price'!$A$2:$A$22,0),MATCH('BFPaT-pretax-electricity'!AH$1,'Tax_Share of Price'!$B$1:$AI$1,0)))</f>
        <v>1.050544939616748E-6</v>
      </c>
      <c r="AI4" s="35">
        <f>'Total Fuel Prices'!AI7*(INDEX('Tax_Share of Price'!$B$2:$AI$22,MATCH('Total Fuel Prices'!$A$3,'Tax_Share of Price'!$A$2:$A$22,0),MATCH('BFPaT-pretax-electricity'!AI$1,'Tax_Share of Price'!$B$1:$AI$1,0)))</f>
        <v>1.0462663151002531E-6</v>
      </c>
    </row>
    <row r="5" spans="1:37" x14ac:dyDescent="0.45">
      <c r="A5" s="12" t="s">
        <v>273</v>
      </c>
      <c r="B5" s="35">
        <f>'Total Fuel Prices'!B8*(INDEX('Tax_Share of Price'!$B$2:$AI$22,MATCH('Total Fuel Prices'!$A$3,'Tax_Share of Price'!$A$2:$A$22,0),MATCH('BFPaT-pretax-electricity'!B$1,'Tax_Share of Price'!$B$1:$AI$1,0)))</f>
        <v>1.4973406471608026E-6</v>
      </c>
      <c r="C5" s="35">
        <f>'Total Fuel Prices'!C8*(INDEX('Tax_Share of Price'!$B$2:$AI$22,MATCH('Total Fuel Prices'!$A$3,'Tax_Share of Price'!$A$2:$A$22,0),MATCH('BFPaT-pretax-electricity'!C$1,'Tax_Share of Price'!$B$1:$AI$1,0)))</f>
        <v>1.4973406471608026E-6</v>
      </c>
      <c r="D5" s="35">
        <f>'Total Fuel Prices'!D8*(INDEX('Tax_Share of Price'!$B$2:$AI$22,MATCH('Total Fuel Prices'!$A$3,'Tax_Share of Price'!$A$2:$A$22,0),MATCH('BFPaT-pretax-electricity'!D$1,'Tax_Share of Price'!$B$1:$AI$1,0)))</f>
        <v>1.5275649289201703E-6</v>
      </c>
      <c r="E5" s="35">
        <f>'Total Fuel Prices'!E8*(INDEX('Tax_Share of Price'!$B$2:$AI$22,MATCH('Total Fuel Prices'!$A$3,'Tax_Share of Price'!$A$2:$A$22,0),MATCH('BFPaT-pretax-electricity'!E$1,'Tax_Share of Price'!$B$1:$AI$1,0)))</f>
        <v>1.4973406471608026E-6</v>
      </c>
      <c r="F5" s="35">
        <f>'Total Fuel Prices'!F8*(INDEX('Tax_Share of Price'!$B$2:$AI$22,MATCH('Total Fuel Prices'!$A$3,'Tax_Share of Price'!$A$2:$A$22,0),MATCH('BFPaT-pretax-electricity'!F$1,'Tax_Share of Price'!$B$1:$AI$1,0)))</f>
        <v>1.48247624629554E-6</v>
      </c>
      <c r="G5" s="35">
        <f>'Total Fuel Prices'!G8*(INDEX('Tax_Share of Price'!$B$2:$AI$22,MATCH('Total Fuel Prices'!$A$3,'Tax_Share of Price'!$A$2:$A$22,0),MATCH('BFPaT-pretax-electricity'!G$1,'Tax_Share of Price'!$B$1:$AI$1,0)))</f>
        <v>1.4799988461513295E-6</v>
      </c>
      <c r="H5" s="35">
        <f>'Total Fuel Prices'!H8*(INDEX('Tax_Share of Price'!$B$2:$AI$22,MATCH('Total Fuel Prices'!$A$3,'Tax_Share of Price'!$A$2:$A$22,0),MATCH('BFPaT-pretax-electricity'!H$1,'Tax_Share of Price'!$B$1:$AI$1,0)))</f>
        <v>1.4785124060648033E-6</v>
      </c>
      <c r="I5" s="35">
        <f>'Total Fuel Prices'!I8*(INDEX('Tax_Share of Price'!$B$2:$AI$22,MATCH('Total Fuel Prices'!$A$3,'Tax_Share of Price'!$A$2:$A$22,0),MATCH('BFPaT-pretax-electricity'!I$1,'Tax_Share of Price'!$B$1:$AI$1,0)))</f>
        <v>1.4869355665551189E-6</v>
      </c>
      <c r="J5" s="35">
        <f>'Total Fuel Prices'!J8*(INDEX('Tax_Share of Price'!$B$2:$AI$22,MATCH('Total Fuel Prices'!$A$3,'Tax_Share of Price'!$A$2:$A$22,0),MATCH('BFPaT-pretax-electricity'!J$1,'Tax_Share of Price'!$B$1:$AI$1,0)))</f>
        <v>1.5082412077953287E-6</v>
      </c>
      <c r="K5" s="35">
        <f>'Total Fuel Prices'!K8*(INDEX('Tax_Share of Price'!$B$2:$AI$22,MATCH('Total Fuel Prices'!$A$3,'Tax_Share of Price'!$A$2:$A$22,0),MATCH('BFPaT-pretax-electricity'!K$1,'Tax_Share of Price'!$B$1:$AI$1,0)))</f>
        <v>1.5265739688624859E-6</v>
      </c>
      <c r="L5" s="35">
        <f>'Total Fuel Prices'!L8*(INDEX('Tax_Share of Price'!$B$2:$AI$22,MATCH('Total Fuel Prices'!$A$3,'Tax_Share of Price'!$A$2:$A$22,0),MATCH('BFPaT-pretax-electricity'!L$1,'Tax_Share of Price'!$B$1:$AI$1,0)))</f>
        <v>1.5330152092374335E-6</v>
      </c>
      <c r="M5" s="35">
        <f>'Total Fuel Prices'!M8*(INDEX('Tax_Share of Price'!$B$2:$AI$22,MATCH('Total Fuel Prices'!$A$3,'Tax_Share of Price'!$A$2:$A$22,0),MATCH('BFPaT-pretax-electricity'!M$1,'Tax_Share of Price'!$B$1:$AI$1,0)))</f>
        <v>1.5236010886894336E-6</v>
      </c>
      <c r="N5" s="35">
        <f>'Total Fuel Prices'!N8*(INDEX('Tax_Share of Price'!$B$2:$AI$22,MATCH('Total Fuel Prices'!$A$3,'Tax_Share of Price'!$A$2:$A$22,0),MATCH('BFPaT-pretax-electricity'!N$1,'Tax_Share of Price'!$B$1:$AI$1,0)))</f>
        <v>1.5107186079395394E-6</v>
      </c>
      <c r="O5" s="35">
        <f>'Total Fuel Prices'!O8*(INDEX('Tax_Share of Price'!$B$2:$AI$22,MATCH('Total Fuel Prices'!$A$3,'Tax_Share of Price'!$A$2:$A$22,0),MATCH('BFPaT-pretax-electricity'!O$1,'Tax_Share of Price'!$B$1:$AI$1,0)))</f>
        <v>1.5077457277664868E-6</v>
      </c>
      <c r="P5" s="35">
        <f>'Total Fuel Prices'!P8*(INDEX('Tax_Share of Price'!$B$2:$AI$22,MATCH('Total Fuel Prices'!$A$3,'Tax_Share of Price'!$A$2:$A$22,0),MATCH('BFPaT-pretax-electricity'!P$1,'Tax_Share of Price'!$B$1:$AI$1,0)))</f>
        <v>1.498827087247329E-6</v>
      </c>
      <c r="Q5" s="35">
        <f>'Total Fuel Prices'!Q8*(INDEX('Tax_Share of Price'!$B$2:$AI$22,MATCH('Total Fuel Prices'!$A$3,'Tax_Share of Price'!$A$2:$A$22,0),MATCH('BFPaT-pretax-electricity'!Q$1,'Tax_Share of Price'!$B$1:$AI$1,0)))</f>
        <v>1.4864400865262764E-6</v>
      </c>
      <c r="R5" s="35">
        <f>'Total Fuel Prices'!R8*(INDEX('Tax_Share of Price'!$B$2:$AI$22,MATCH('Total Fuel Prices'!$A$3,'Tax_Share of Price'!$A$2:$A$22,0),MATCH('BFPaT-pretax-electricity'!R$1,'Tax_Share of Price'!$B$1:$AI$1,0)))</f>
        <v>1.4908994067858555E-6</v>
      </c>
      <c r="S5" s="35">
        <f>'Total Fuel Prices'!S8*(INDEX('Tax_Share of Price'!$B$2:$AI$22,MATCH('Total Fuel Prices'!$A$3,'Tax_Share of Price'!$A$2:$A$22,0),MATCH('BFPaT-pretax-electricity'!S$1,'Tax_Share of Price'!$B$1:$AI$1,0)))</f>
        <v>1.4899084467281714E-6</v>
      </c>
      <c r="T5" s="35">
        <f>'Total Fuel Prices'!T8*(INDEX('Tax_Share of Price'!$B$2:$AI$22,MATCH('Total Fuel Prices'!$A$3,'Tax_Share of Price'!$A$2:$A$22,0),MATCH('BFPaT-pretax-electricity'!T$1,'Tax_Share of Price'!$B$1:$AI$1,0)))</f>
        <v>1.4780169260359609E-6</v>
      </c>
      <c r="U5" s="35">
        <f>'Total Fuel Prices'!U8*(INDEX('Tax_Share of Price'!$B$2:$AI$22,MATCH('Total Fuel Prices'!$A$3,'Tax_Share of Price'!$A$2:$A$22,0),MATCH('BFPaT-pretax-electricity'!U$1,'Tax_Share of Price'!$B$1:$AI$1,0)))</f>
        <v>1.4715756856610137E-6</v>
      </c>
      <c r="V5" s="35">
        <f>'Total Fuel Prices'!V8*(INDEX('Tax_Share of Price'!$B$2:$AI$22,MATCH('Total Fuel Prices'!$A$3,'Tax_Share of Price'!$A$2:$A$22,0),MATCH('BFPaT-pretax-electricity'!V$1,'Tax_Share of Price'!$B$1:$AI$1,0)))</f>
        <v>1.4636480051995404E-6</v>
      </c>
      <c r="W5" s="35">
        <f>'Total Fuel Prices'!W8*(INDEX('Tax_Share of Price'!$B$2:$AI$22,MATCH('Total Fuel Prices'!$A$3,'Tax_Share of Price'!$A$2:$A$22,0),MATCH('BFPaT-pretax-electricity'!W$1,'Tax_Share of Price'!$B$1:$AI$1,0)))</f>
        <v>1.4661254053437509E-6</v>
      </c>
      <c r="X5" s="35">
        <f>'Total Fuel Prices'!X8*(INDEX('Tax_Share of Price'!$B$2:$AI$22,MATCH('Total Fuel Prices'!$A$3,'Tax_Share of Price'!$A$2:$A$22,0),MATCH('BFPaT-pretax-electricity'!X$1,'Tax_Share of Price'!$B$1:$AI$1,0)))</f>
        <v>1.4596841649688038E-6</v>
      </c>
      <c r="Y5" s="35">
        <f>'Total Fuel Prices'!Y8*(INDEX('Tax_Share of Price'!$B$2:$AI$22,MATCH('Total Fuel Prices'!$A$3,'Tax_Share of Price'!$A$2:$A$22,0),MATCH('BFPaT-pretax-electricity'!Y$1,'Tax_Share of Price'!$B$1:$AI$1,0)))</f>
        <v>1.4487836043342776E-6</v>
      </c>
      <c r="Z5" s="35">
        <f>'Total Fuel Prices'!Z8*(INDEX('Tax_Share of Price'!$B$2:$AI$22,MATCH('Total Fuel Prices'!$A$3,'Tax_Share of Price'!$A$2:$A$22,0),MATCH('BFPaT-pretax-electricity'!Z$1,'Tax_Share of Price'!$B$1:$AI$1,0)))</f>
        <v>1.445810724161225E-6</v>
      </c>
      <c r="AA5" s="35">
        <f>'Total Fuel Prices'!AA8*(INDEX('Tax_Share of Price'!$B$2:$AI$22,MATCH('Total Fuel Prices'!$A$3,'Tax_Share of Price'!$A$2:$A$22,0),MATCH('BFPaT-pretax-electricity'!AA$1,'Tax_Share of Price'!$B$1:$AI$1,0)))</f>
        <v>1.4418468839304886E-6</v>
      </c>
      <c r="AB5" s="35">
        <f>'Total Fuel Prices'!AB8*(INDEX('Tax_Share of Price'!$B$2:$AI$22,MATCH('Total Fuel Prices'!$A$3,'Tax_Share of Price'!$A$2:$A$22,0),MATCH('BFPaT-pretax-electricity'!AB$1,'Tax_Share of Price'!$B$1:$AI$1,0)))</f>
        <v>1.4339192034690149E-6</v>
      </c>
      <c r="AC5" s="35">
        <f>'Total Fuel Prices'!AC8*(INDEX('Tax_Share of Price'!$B$2:$AI$22,MATCH('Total Fuel Prices'!$A$3,'Tax_Share of Price'!$A$2:$A$22,0),MATCH('BFPaT-pretax-electricity'!AC$1,'Tax_Share of Price'!$B$1:$AI$1,0)))</f>
        <v>1.4329282434113308E-6</v>
      </c>
      <c r="AD5" s="35">
        <f>'Total Fuel Prices'!AD8*(INDEX('Tax_Share of Price'!$B$2:$AI$22,MATCH('Total Fuel Prices'!$A$3,'Tax_Share of Price'!$A$2:$A$22,0),MATCH('BFPaT-pretax-electricity'!AD$1,'Tax_Share of Price'!$B$1:$AI$1,0)))</f>
        <v>1.4279734431229098E-6</v>
      </c>
      <c r="AE5" s="35">
        <f>'Total Fuel Prices'!AE8*(INDEX('Tax_Share of Price'!$B$2:$AI$22,MATCH('Total Fuel Prices'!$A$3,'Tax_Share of Price'!$A$2:$A$22,0),MATCH('BFPaT-pretax-electricity'!AE$1,'Tax_Share of Price'!$B$1:$AI$1,0)))</f>
        <v>1.4215322027479627E-6</v>
      </c>
      <c r="AF5" s="35">
        <f>'Total Fuel Prices'!AF8*(INDEX('Tax_Share of Price'!$B$2:$AI$22,MATCH('Total Fuel Prices'!$A$3,'Tax_Share of Price'!$A$2:$A$22,0),MATCH('BFPaT-pretax-electricity'!AF$1,'Tax_Share of Price'!$B$1:$AI$1,0)))</f>
        <v>1.4210367227191204E-6</v>
      </c>
      <c r="AG5" s="35">
        <f>'Total Fuel Prices'!AG8*(INDEX('Tax_Share of Price'!$B$2:$AI$22,MATCH('Total Fuel Prices'!$A$3,'Tax_Share of Price'!$A$2:$A$22,0),MATCH('BFPaT-pretax-electricity'!AG$1,'Tax_Share of Price'!$B$1:$AI$1,0)))</f>
        <v>1.4150909623730154E-6</v>
      </c>
      <c r="AH5" s="35">
        <f>'Total Fuel Prices'!AH8*(INDEX('Tax_Share of Price'!$B$2:$AI$22,MATCH('Total Fuel Prices'!$A$3,'Tax_Share of Price'!$A$2:$A$22,0),MATCH('BFPaT-pretax-electricity'!AH$1,'Tax_Share of Price'!$B$1:$AI$1,0)))</f>
        <v>1.4066678018826998E-6</v>
      </c>
      <c r="AI5" s="35">
        <f>'Total Fuel Prices'!AI8*(INDEX('Tax_Share of Price'!$B$2:$AI$22,MATCH('Total Fuel Prices'!$A$3,'Tax_Share of Price'!$A$2:$A$22,0),MATCH('BFPaT-pretax-electricity'!AI$1,'Tax_Share of Price'!$B$1:$AI$1,0)))</f>
        <v>1.4007220415365947E-6</v>
      </c>
    </row>
    <row r="6" spans="1:37" x14ac:dyDescent="0.45">
      <c r="A6" s="12" t="s">
        <v>274</v>
      </c>
      <c r="B6" s="35">
        <f>'Total Fuel Prices'!B9*(INDEX('Tax_Share of Price'!$B$2:$AI$22,MATCH('Total Fuel Prices'!$A$3,'Tax_Share of Price'!$A$2:$A$22,0),MATCH('BFPaT-pretax-electricity'!B$1,'Tax_Share of Price'!$B$1:$AI$1,0)))</f>
        <v>1.0280021000106632E-6</v>
      </c>
      <c r="C6" s="35">
        <f>'Total Fuel Prices'!C9*(INDEX('Tax_Share of Price'!$B$2:$AI$22,MATCH('Total Fuel Prices'!$A$3,'Tax_Share of Price'!$A$2:$A$22,0),MATCH('BFPaT-pretax-electricity'!C$1,'Tax_Share of Price'!$B$1:$AI$1,0)))</f>
        <v>1.0280021000106632E-6</v>
      </c>
      <c r="D6" s="35">
        <f>'Total Fuel Prices'!D9*(INDEX('Tax_Share of Price'!$B$2:$AI$22,MATCH('Total Fuel Prices'!$A$3,'Tax_Share of Price'!$A$2:$A$22,0),MATCH('BFPaT-pretax-electricity'!D$1,'Tax_Share of Price'!$B$1:$AI$1,0)))</f>
        <v>1.0529738109420963E-6</v>
      </c>
      <c r="E6" s="35">
        <f>'Total Fuel Prices'!E9*(INDEX('Tax_Share of Price'!$B$2:$AI$22,MATCH('Total Fuel Prices'!$A$3,'Tax_Share of Price'!$A$2:$A$22,0),MATCH('BFPaT-pretax-electricity'!E$1,'Tax_Share of Price'!$B$1:$AI$1,0)))</f>
        <v>1.0280021000106632E-6</v>
      </c>
      <c r="F6" s="35">
        <f>'Total Fuel Prices'!F9*(INDEX('Tax_Share of Price'!$B$2:$AI$22,MATCH('Total Fuel Prices'!$A$3,'Tax_Share of Price'!$A$2:$A$22,0),MATCH('BFPaT-pretax-electricity'!F$1,'Tax_Share of Price'!$B$1:$AI$1,0)))</f>
        <v>9.9262550952446621E-7</v>
      </c>
      <c r="G6" s="35">
        <f>'Total Fuel Prices'!G9*(INDEX('Tax_Share of Price'!$B$2:$AI$22,MATCH('Total Fuel Prices'!$A$3,'Tax_Share of Price'!$A$2:$A$22,0),MATCH('BFPaT-pretax-electricity'!G$1,'Tax_Share of Price'!$B$1:$AI$1,0)))</f>
        <v>9.9002428963577548E-7</v>
      </c>
      <c r="H6" s="35">
        <f>'Total Fuel Prices'!H9*(INDEX('Tax_Share of Price'!$B$2:$AI$22,MATCH('Total Fuel Prices'!$A$3,'Tax_Share of Price'!$A$2:$A$22,0),MATCH('BFPaT-pretax-electricity'!H$1,'Tax_Share of Price'!$B$1:$AI$1,0)))</f>
        <v>9.8534209383613187E-7</v>
      </c>
      <c r="I6" s="35">
        <f>'Total Fuel Prices'!I9*(INDEX('Tax_Share of Price'!$B$2:$AI$22,MATCH('Total Fuel Prices'!$A$3,'Tax_Share of Price'!$A$2:$A$22,0),MATCH('BFPaT-pretax-electricity'!I$1,'Tax_Share of Price'!$B$1:$AI$1,0)))</f>
        <v>9.8846355770256066E-7</v>
      </c>
      <c r="J6" s="35">
        <f>'Total Fuel Prices'!J9*(INDEX('Tax_Share of Price'!$B$2:$AI$22,MATCH('Total Fuel Prices'!$A$3,'Tax_Share of Price'!$A$2:$A$22,0),MATCH('BFPaT-pretax-electricity'!J$1,'Tax_Share of Price'!$B$1:$AI$1,0)))</f>
        <v>1.0035506330569682E-6</v>
      </c>
      <c r="K6" s="35">
        <f>'Total Fuel Prices'!K9*(INDEX('Tax_Share of Price'!$B$2:$AI$22,MATCH('Total Fuel Prices'!$A$3,'Tax_Share of Price'!$A$2:$A$22,0),MATCH('BFPaT-pretax-electricity'!K$1,'Tax_Share of Price'!$B$1:$AI$1,0)))</f>
        <v>1.0149960005672085E-6</v>
      </c>
      <c r="L6" s="35">
        <f>'Total Fuel Prices'!L9*(INDEX('Tax_Share of Price'!$B$2:$AI$22,MATCH('Total Fuel Prices'!$A$3,'Tax_Share of Price'!$A$2:$A$22,0),MATCH('BFPaT-pretax-electricity'!L$1,'Tax_Share of Price'!$B$1:$AI$1,0)))</f>
        <v>1.0191579523891141E-6</v>
      </c>
      <c r="M6" s="35">
        <f>'Total Fuel Prices'!M9*(INDEX('Tax_Share of Price'!$B$2:$AI$22,MATCH('Total Fuel Prices'!$A$3,'Tax_Share of Price'!$A$2:$A$22,0),MATCH('BFPaT-pretax-electricity'!M$1,'Tax_Share of Price'!$B$1:$AI$1,0)))</f>
        <v>1.0149960005672085E-6</v>
      </c>
      <c r="N6" s="35">
        <f>'Total Fuel Prices'!N9*(INDEX('Tax_Share of Price'!$B$2:$AI$22,MATCH('Total Fuel Prices'!$A$3,'Tax_Share of Price'!$A$2:$A$22,0),MATCH('BFPaT-pretax-electricity'!N$1,'Tax_Share of Price'!$B$1:$AI$1,0)))</f>
        <v>1.0092733168120882E-6</v>
      </c>
      <c r="O6" s="35">
        <f>'Total Fuel Prices'!O9*(INDEX('Tax_Share of Price'!$B$2:$AI$22,MATCH('Total Fuel Prices'!$A$3,'Tax_Share of Price'!$A$2:$A$22,0),MATCH('BFPaT-pretax-electricity'!O$1,'Tax_Share of Price'!$B$1:$AI$1,0)))</f>
        <v>1.0019899011237538E-6</v>
      </c>
      <c r="P6" s="35">
        <f>'Total Fuel Prices'!P9*(INDEX('Tax_Share of Price'!$B$2:$AI$22,MATCH('Total Fuel Prices'!$A$3,'Tax_Share of Price'!$A$2:$A$22,0),MATCH('BFPaT-pretax-electricity'!P$1,'Tax_Share of Price'!$B$1:$AI$1,0)))</f>
        <v>9.9626721736863348E-7</v>
      </c>
      <c r="Q6" s="35">
        <f>'Total Fuel Prices'!Q9*(INDEX('Tax_Share of Price'!$B$2:$AI$22,MATCH('Total Fuel Prices'!$A$3,'Tax_Share of Price'!$A$2:$A$22,0),MATCH('BFPaT-pretax-electricity'!Q$1,'Tax_Share of Price'!$B$1:$AI$1,0)))</f>
        <v>9.9158502156898987E-7</v>
      </c>
      <c r="R6" s="35">
        <f>'Total Fuel Prices'!R9*(INDEX('Tax_Share of Price'!$B$2:$AI$22,MATCH('Total Fuel Prices'!$A$3,'Tax_Share of Price'!$A$2:$A$22,0),MATCH('BFPaT-pretax-electricity'!R$1,'Tax_Share of Price'!$B$1:$AI$1,0)))</f>
        <v>9.9366599747994275E-7</v>
      </c>
      <c r="S6" s="35">
        <f>'Total Fuel Prices'!S9*(INDEX('Tax_Share of Price'!$B$2:$AI$22,MATCH('Total Fuel Prices'!$A$3,'Tax_Share of Price'!$A$2:$A$22,0),MATCH('BFPaT-pretax-electricity'!S$1,'Tax_Share of Price'!$B$1:$AI$1,0)))</f>
        <v>9.9366599747994275E-7</v>
      </c>
      <c r="T6" s="35">
        <f>'Total Fuel Prices'!T9*(INDEX('Tax_Share of Price'!$B$2:$AI$22,MATCH('Total Fuel Prices'!$A$3,'Tax_Share of Price'!$A$2:$A$22,0),MATCH('BFPaT-pretax-electricity'!T$1,'Tax_Share of Price'!$B$1:$AI$1,0)))</f>
        <v>9.8794331372482239E-7</v>
      </c>
      <c r="U6" s="35">
        <f>'Total Fuel Prices'!U9*(INDEX('Tax_Share of Price'!$B$2:$AI$22,MATCH('Total Fuel Prices'!$A$3,'Tax_Share of Price'!$A$2:$A$22,0),MATCH('BFPaT-pretax-electricity'!U$1,'Tax_Share of Price'!$B$1:$AI$1,0)))</f>
        <v>9.8430160588065533E-7</v>
      </c>
      <c r="V6" s="35">
        <f>'Total Fuel Prices'!V9*(INDEX('Tax_Share of Price'!$B$2:$AI$22,MATCH('Total Fuel Prices'!$A$3,'Tax_Share of Price'!$A$2:$A$22,0),MATCH('BFPaT-pretax-electricity'!V$1,'Tax_Share of Price'!$B$1:$AI$1,0)))</f>
        <v>9.8170038599196439E-7</v>
      </c>
      <c r="W6" s="35">
        <f>'Total Fuel Prices'!W9*(INDEX('Tax_Share of Price'!$B$2:$AI$22,MATCH('Total Fuel Prices'!$A$3,'Tax_Share of Price'!$A$2:$A$22,0),MATCH('BFPaT-pretax-electricity'!W$1,'Tax_Share of Price'!$B$1:$AI$1,0)))</f>
        <v>9.8222062996970245E-7</v>
      </c>
      <c r="X6" s="35">
        <f>'Total Fuel Prices'!X9*(INDEX('Tax_Share of Price'!$B$2:$AI$22,MATCH('Total Fuel Prices'!$A$3,'Tax_Share of Price'!$A$2:$A$22,0),MATCH('BFPaT-pretax-electricity'!X$1,'Tax_Share of Price'!$B$1:$AI$1,0)))</f>
        <v>9.7857892212553518E-7</v>
      </c>
      <c r="Y6" s="35">
        <f>'Total Fuel Prices'!Y9*(INDEX('Tax_Share of Price'!$B$2:$AI$22,MATCH('Total Fuel Prices'!$A$3,'Tax_Share of Price'!$A$2:$A$22,0),MATCH('BFPaT-pretax-electricity'!Y$1,'Tax_Share of Price'!$B$1:$AI$1,0)))</f>
        <v>9.733764823481533E-7</v>
      </c>
      <c r="Z6" s="35">
        <f>'Total Fuel Prices'!Z9*(INDEX('Tax_Share of Price'!$B$2:$AI$22,MATCH('Total Fuel Prices'!$A$3,'Tax_Share of Price'!$A$2:$A$22,0),MATCH('BFPaT-pretax-electricity'!Z$1,'Tax_Share of Price'!$B$1:$AI$1,0)))</f>
        <v>9.7025501848172409E-7</v>
      </c>
      <c r="AA6" s="35">
        <f>'Total Fuel Prices'!AA9*(INDEX('Tax_Share of Price'!$B$2:$AI$22,MATCH('Total Fuel Prices'!$A$3,'Tax_Share of Price'!$A$2:$A$22,0),MATCH('BFPaT-pretax-electricity'!AA$1,'Tax_Share of Price'!$B$1:$AI$1,0)))</f>
        <v>9.6713355461529488E-7</v>
      </c>
      <c r="AB6" s="35">
        <f>'Total Fuel Prices'!AB9*(INDEX('Tax_Share of Price'!$B$2:$AI$22,MATCH('Total Fuel Prices'!$A$3,'Tax_Share of Price'!$A$2:$A$22,0),MATCH('BFPaT-pretax-electricity'!AB$1,'Tax_Share of Price'!$B$1:$AI$1,0)))</f>
        <v>9.6453233472660394E-7</v>
      </c>
      <c r="AC6" s="35">
        <f>'Total Fuel Prices'!AC9*(INDEX('Tax_Share of Price'!$B$2:$AI$22,MATCH('Total Fuel Prices'!$A$3,'Tax_Share of Price'!$A$2:$A$22,0),MATCH('BFPaT-pretax-electricity'!AC$1,'Tax_Share of Price'!$B$1:$AI$1,0)))</f>
        <v>9.634918467711276E-7</v>
      </c>
      <c r="AD6" s="35">
        <f>'Total Fuel Prices'!AD9*(INDEX('Tax_Share of Price'!$B$2:$AI$22,MATCH('Total Fuel Prices'!$A$3,'Tax_Share of Price'!$A$2:$A$22,0),MATCH('BFPaT-pretax-electricity'!AD$1,'Tax_Share of Price'!$B$1:$AI$1,0)))</f>
        <v>9.6089062688243667E-7</v>
      </c>
      <c r="AE6" s="35">
        <f>'Total Fuel Prices'!AE9*(INDEX('Tax_Share of Price'!$B$2:$AI$22,MATCH('Total Fuel Prices'!$A$3,'Tax_Share of Price'!$A$2:$A$22,0),MATCH('BFPaT-pretax-electricity'!AE$1,'Tax_Share of Price'!$B$1:$AI$1,0)))</f>
        <v>9.58809650971484E-7</v>
      </c>
      <c r="AF6" s="35">
        <f>'Total Fuel Prices'!AF9*(INDEX('Tax_Share of Price'!$B$2:$AI$22,MATCH('Total Fuel Prices'!$A$3,'Tax_Share of Price'!$A$2:$A$22,0),MATCH('BFPaT-pretax-electricity'!AF$1,'Tax_Share of Price'!$B$1:$AI$1,0)))</f>
        <v>9.6037038290469861E-7</v>
      </c>
      <c r="AG6" s="35">
        <f>'Total Fuel Prices'!AG9*(INDEX('Tax_Share of Price'!$B$2:$AI$22,MATCH('Total Fuel Prices'!$A$3,'Tax_Share of Price'!$A$2:$A$22,0),MATCH('BFPaT-pretax-electricity'!AG$1,'Tax_Share of Price'!$B$1:$AI$1,0)))</f>
        <v>9.58809650971484E-7</v>
      </c>
      <c r="AH6" s="35">
        <f>'Total Fuel Prices'!AH9*(INDEX('Tax_Share of Price'!$B$2:$AI$22,MATCH('Total Fuel Prices'!$A$3,'Tax_Share of Price'!$A$2:$A$22,0),MATCH('BFPaT-pretax-electricity'!AH$1,'Tax_Share of Price'!$B$1:$AI$1,0)))</f>
        <v>9.5672867506053133E-7</v>
      </c>
      <c r="AI6" s="35">
        <f>'Total Fuel Prices'!AI9*(INDEX('Tax_Share of Price'!$B$2:$AI$22,MATCH('Total Fuel Prices'!$A$3,'Tax_Share of Price'!$A$2:$A$22,0),MATCH('BFPaT-pretax-electricity'!AI$1,'Tax_Share of Price'!$B$1:$AI$1,0)))</f>
        <v>9.5620843108279306E-7</v>
      </c>
    </row>
    <row r="7" spans="1:37" x14ac:dyDescent="0.45">
      <c r="A7" s="12" t="s">
        <v>275</v>
      </c>
      <c r="B7" s="35">
        <f>B6</f>
        <v>1.0280021000106632E-6</v>
      </c>
      <c r="C7" s="35">
        <f t="shared" ref="C7:AI7" si="0">C6</f>
        <v>1.0280021000106632E-6</v>
      </c>
      <c r="D7" s="35">
        <f t="shared" si="0"/>
        <v>1.0529738109420963E-6</v>
      </c>
      <c r="E7" s="35">
        <f t="shared" si="0"/>
        <v>1.0280021000106632E-6</v>
      </c>
      <c r="F7" s="35">
        <f t="shared" si="0"/>
        <v>9.9262550952446621E-7</v>
      </c>
      <c r="G7" s="35">
        <f t="shared" si="0"/>
        <v>9.9002428963577548E-7</v>
      </c>
      <c r="H7" s="35">
        <f t="shared" si="0"/>
        <v>9.8534209383613187E-7</v>
      </c>
      <c r="I7" s="35">
        <f t="shared" si="0"/>
        <v>9.8846355770256066E-7</v>
      </c>
      <c r="J7" s="35">
        <f t="shared" si="0"/>
        <v>1.0035506330569682E-6</v>
      </c>
      <c r="K7" s="35">
        <f t="shared" si="0"/>
        <v>1.0149960005672085E-6</v>
      </c>
      <c r="L7" s="35">
        <f t="shared" si="0"/>
        <v>1.0191579523891141E-6</v>
      </c>
      <c r="M7" s="35">
        <f t="shared" si="0"/>
        <v>1.0149960005672085E-6</v>
      </c>
      <c r="N7" s="35">
        <f t="shared" si="0"/>
        <v>1.0092733168120882E-6</v>
      </c>
      <c r="O7" s="35">
        <f t="shared" si="0"/>
        <v>1.0019899011237538E-6</v>
      </c>
      <c r="P7" s="35">
        <f t="shared" si="0"/>
        <v>9.9626721736863348E-7</v>
      </c>
      <c r="Q7" s="35">
        <f t="shared" si="0"/>
        <v>9.9158502156898987E-7</v>
      </c>
      <c r="R7" s="35">
        <f t="shared" si="0"/>
        <v>9.9366599747994275E-7</v>
      </c>
      <c r="S7" s="35">
        <f t="shared" si="0"/>
        <v>9.9366599747994275E-7</v>
      </c>
      <c r="T7" s="35">
        <f t="shared" si="0"/>
        <v>9.8794331372482239E-7</v>
      </c>
      <c r="U7" s="35">
        <f t="shared" si="0"/>
        <v>9.8430160588065533E-7</v>
      </c>
      <c r="V7" s="35">
        <f t="shared" si="0"/>
        <v>9.8170038599196439E-7</v>
      </c>
      <c r="W7" s="35">
        <f t="shared" si="0"/>
        <v>9.8222062996970245E-7</v>
      </c>
      <c r="X7" s="35">
        <f t="shared" si="0"/>
        <v>9.7857892212553518E-7</v>
      </c>
      <c r="Y7" s="35">
        <f t="shared" si="0"/>
        <v>9.733764823481533E-7</v>
      </c>
      <c r="Z7" s="35">
        <f t="shared" si="0"/>
        <v>9.7025501848172409E-7</v>
      </c>
      <c r="AA7" s="35">
        <f t="shared" si="0"/>
        <v>9.6713355461529488E-7</v>
      </c>
      <c r="AB7" s="35">
        <f t="shared" si="0"/>
        <v>9.6453233472660394E-7</v>
      </c>
      <c r="AC7" s="35">
        <f t="shared" si="0"/>
        <v>9.634918467711276E-7</v>
      </c>
      <c r="AD7" s="35">
        <f t="shared" si="0"/>
        <v>9.6089062688243667E-7</v>
      </c>
      <c r="AE7" s="35">
        <f t="shared" si="0"/>
        <v>9.58809650971484E-7</v>
      </c>
      <c r="AF7" s="35">
        <f t="shared" si="0"/>
        <v>9.6037038290469861E-7</v>
      </c>
      <c r="AG7" s="35">
        <f t="shared" si="0"/>
        <v>9.58809650971484E-7</v>
      </c>
      <c r="AH7" s="35">
        <f t="shared" si="0"/>
        <v>9.5672867506053133E-7</v>
      </c>
      <c r="AI7" s="35">
        <f t="shared" si="0"/>
        <v>9.5620843108279306E-7</v>
      </c>
    </row>
    <row r="8" spans="1:37" x14ac:dyDescent="0.45">
      <c r="A8" s="12" t="s">
        <v>276</v>
      </c>
      <c r="B8" s="35">
        <f>'Total Fuel Prices'!B11*(INDEX('Tax_Share of Price'!$B$2:$AI$22,MATCH('Total Fuel Prices'!$A$3,'Tax_Share of Price'!$A$2:$A$22,0),MATCH('BFPaT-pretax-electricity'!B$1,'Tax_Share of Price'!$B$1:$AI$1,0)))</f>
        <v>0</v>
      </c>
      <c r="C8" s="35">
        <f>'Total Fuel Prices'!C11*(INDEX('Tax_Share of Price'!$B$2:$AI$22,MATCH('Total Fuel Prices'!$A$3,'Tax_Share of Price'!$A$2:$A$22,0),MATCH('BFPaT-pretax-electricity'!C$1,'Tax_Share of Price'!$B$1:$AI$1,0)))</f>
        <v>0</v>
      </c>
      <c r="D8" s="35">
        <f>'Total Fuel Prices'!D11*(INDEX('Tax_Share of Price'!$B$2:$AI$22,MATCH('Total Fuel Prices'!$A$3,'Tax_Share of Price'!$A$2:$A$22,0),MATCH('BFPaT-pretax-electricity'!D$1,'Tax_Share of Price'!$B$1:$AI$1,0)))</f>
        <v>0</v>
      </c>
      <c r="E8" s="35">
        <f>'Total Fuel Prices'!E11*(INDEX('Tax_Share of Price'!$B$2:$AI$22,MATCH('Total Fuel Prices'!$A$3,'Tax_Share of Price'!$A$2:$A$22,0),MATCH('BFPaT-pretax-electricity'!E$1,'Tax_Share of Price'!$B$1:$AI$1,0)))</f>
        <v>0</v>
      </c>
      <c r="F8" s="35">
        <f>'Total Fuel Prices'!F11*(INDEX('Tax_Share of Price'!$B$2:$AI$22,MATCH('Total Fuel Prices'!$A$3,'Tax_Share of Price'!$A$2:$A$22,0),MATCH('BFPaT-pretax-electricity'!F$1,'Tax_Share of Price'!$B$1:$AI$1,0)))</f>
        <v>0</v>
      </c>
      <c r="G8" s="35">
        <f>'Total Fuel Prices'!G11*(INDEX('Tax_Share of Price'!$B$2:$AI$22,MATCH('Total Fuel Prices'!$A$3,'Tax_Share of Price'!$A$2:$A$22,0),MATCH('BFPaT-pretax-electricity'!G$1,'Tax_Share of Price'!$B$1:$AI$1,0)))</f>
        <v>0</v>
      </c>
      <c r="H8" s="35">
        <f>'Total Fuel Prices'!H11*(INDEX('Tax_Share of Price'!$B$2:$AI$22,MATCH('Total Fuel Prices'!$A$3,'Tax_Share of Price'!$A$2:$A$22,0),MATCH('BFPaT-pretax-electricity'!H$1,'Tax_Share of Price'!$B$1:$AI$1,0)))</f>
        <v>0</v>
      </c>
      <c r="I8" s="35">
        <f>'Total Fuel Prices'!I11*(INDEX('Tax_Share of Price'!$B$2:$AI$22,MATCH('Total Fuel Prices'!$A$3,'Tax_Share of Price'!$A$2:$A$22,0),MATCH('BFPaT-pretax-electricity'!I$1,'Tax_Share of Price'!$B$1:$AI$1,0)))</f>
        <v>0</v>
      </c>
      <c r="J8" s="35">
        <f>'Total Fuel Prices'!J11*(INDEX('Tax_Share of Price'!$B$2:$AI$22,MATCH('Total Fuel Prices'!$A$3,'Tax_Share of Price'!$A$2:$A$22,0),MATCH('BFPaT-pretax-electricity'!J$1,'Tax_Share of Price'!$B$1:$AI$1,0)))</f>
        <v>0</v>
      </c>
      <c r="K8" s="35">
        <f>'Total Fuel Prices'!K11*(INDEX('Tax_Share of Price'!$B$2:$AI$22,MATCH('Total Fuel Prices'!$A$3,'Tax_Share of Price'!$A$2:$A$22,0),MATCH('BFPaT-pretax-electricity'!K$1,'Tax_Share of Price'!$B$1:$AI$1,0)))</f>
        <v>0</v>
      </c>
      <c r="L8" s="35">
        <f>'Total Fuel Prices'!L11*(INDEX('Tax_Share of Price'!$B$2:$AI$22,MATCH('Total Fuel Prices'!$A$3,'Tax_Share of Price'!$A$2:$A$22,0),MATCH('BFPaT-pretax-electricity'!L$1,'Tax_Share of Price'!$B$1:$AI$1,0)))</f>
        <v>0</v>
      </c>
      <c r="M8" s="35">
        <f>'Total Fuel Prices'!M11*(INDEX('Tax_Share of Price'!$B$2:$AI$22,MATCH('Total Fuel Prices'!$A$3,'Tax_Share of Price'!$A$2:$A$22,0),MATCH('BFPaT-pretax-electricity'!M$1,'Tax_Share of Price'!$B$1:$AI$1,0)))</f>
        <v>0</v>
      </c>
      <c r="N8" s="35">
        <f>'Total Fuel Prices'!N11*(INDEX('Tax_Share of Price'!$B$2:$AI$22,MATCH('Total Fuel Prices'!$A$3,'Tax_Share of Price'!$A$2:$A$22,0),MATCH('BFPaT-pretax-electricity'!N$1,'Tax_Share of Price'!$B$1:$AI$1,0)))</f>
        <v>0</v>
      </c>
      <c r="O8" s="35">
        <f>'Total Fuel Prices'!O11*(INDEX('Tax_Share of Price'!$B$2:$AI$22,MATCH('Total Fuel Prices'!$A$3,'Tax_Share of Price'!$A$2:$A$22,0),MATCH('BFPaT-pretax-electricity'!O$1,'Tax_Share of Price'!$B$1:$AI$1,0)))</f>
        <v>0</v>
      </c>
      <c r="P8" s="35">
        <f>'Total Fuel Prices'!P11*(INDEX('Tax_Share of Price'!$B$2:$AI$22,MATCH('Total Fuel Prices'!$A$3,'Tax_Share of Price'!$A$2:$A$22,0),MATCH('BFPaT-pretax-electricity'!P$1,'Tax_Share of Price'!$B$1:$AI$1,0)))</f>
        <v>0</v>
      </c>
      <c r="Q8" s="35">
        <f>'Total Fuel Prices'!Q11*(INDEX('Tax_Share of Price'!$B$2:$AI$22,MATCH('Total Fuel Prices'!$A$3,'Tax_Share of Price'!$A$2:$A$22,0),MATCH('BFPaT-pretax-electricity'!Q$1,'Tax_Share of Price'!$B$1:$AI$1,0)))</f>
        <v>0</v>
      </c>
      <c r="R8" s="35">
        <f>'Total Fuel Prices'!R11*(INDEX('Tax_Share of Price'!$B$2:$AI$22,MATCH('Total Fuel Prices'!$A$3,'Tax_Share of Price'!$A$2:$A$22,0),MATCH('BFPaT-pretax-electricity'!R$1,'Tax_Share of Price'!$B$1:$AI$1,0)))</f>
        <v>0</v>
      </c>
      <c r="S8" s="35">
        <f>'Total Fuel Prices'!S11*(INDEX('Tax_Share of Price'!$B$2:$AI$22,MATCH('Total Fuel Prices'!$A$3,'Tax_Share of Price'!$A$2:$A$22,0),MATCH('BFPaT-pretax-electricity'!S$1,'Tax_Share of Price'!$B$1:$AI$1,0)))</f>
        <v>0</v>
      </c>
      <c r="T8" s="35">
        <f>'Total Fuel Prices'!T11*(INDEX('Tax_Share of Price'!$B$2:$AI$22,MATCH('Total Fuel Prices'!$A$3,'Tax_Share of Price'!$A$2:$A$22,0),MATCH('BFPaT-pretax-electricity'!T$1,'Tax_Share of Price'!$B$1:$AI$1,0)))</f>
        <v>0</v>
      </c>
      <c r="U8" s="35">
        <f>'Total Fuel Prices'!U11*(INDEX('Tax_Share of Price'!$B$2:$AI$22,MATCH('Total Fuel Prices'!$A$3,'Tax_Share of Price'!$A$2:$A$22,0),MATCH('BFPaT-pretax-electricity'!U$1,'Tax_Share of Price'!$B$1:$AI$1,0)))</f>
        <v>0</v>
      </c>
      <c r="V8" s="35">
        <f>'Total Fuel Prices'!V11*(INDEX('Tax_Share of Price'!$B$2:$AI$22,MATCH('Total Fuel Prices'!$A$3,'Tax_Share of Price'!$A$2:$A$22,0),MATCH('BFPaT-pretax-electricity'!V$1,'Tax_Share of Price'!$B$1:$AI$1,0)))</f>
        <v>0</v>
      </c>
      <c r="W8" s="35">
        <f>'Total Fuel Prices'!W11*(INDEX('Tax_Share of Price'!$B$2:$AI$22,MATCH('Total Fuel Prices'!$A$3,'Tax_Share of Price'!$A$2:$A$22,0),MATCH('BFPaT-pretax-electricity'!W$1,'Tax_Share of Price'!$B$1:$AI$1,0)))</f>
        <v>0</v>
      </c>
      <c r="X8" s="35">
        <f>'Total Fuel Prices'!X11*(INDEX('Tax_Share of Price'!$B$2:$AI$22,MATCH('Total Fuel Prices'!$A$3,'Tax_Share of Price'!$A$2:$A$22,0),MATCH('BFPaT-pretax-electricity'!X$1,'Tax_Share of Price'!$B$1:$AI$1,0)))</f>
        <v>0</v>
      </c>
      <c r="Y8" s="35">
        <f>'Total Fuel Prices'!Y11*(INDEX('Tax_Share of Price'!$B$2:$AI$22,MATCH('Total Fuel Prices'!$A$3,'Tax_Share of Price'!$A$2:$A$22,0),MATCH('BFPaT-pretax-electricity'!Y$1,'Tax_Share of Price'!$B$1:$AI$1,0)))</f>
        <v>0</v>
      </c>
      <c r="Z8" s="35">
        <f>'Total Fuel Prices'!Z11*(INDEX('Tax_Share of Price'!$B$2:$AI$22,MATCH('Total Fuel Prices'!$A$3,'Tax_Share of Price'!$A$2:$A$22,0),MATCH('BFPaT-pretax-electricity'!Z$1,'Tax_Share of Price'!$B$1:$AI$1,0)))</f>
        <v>0</v>
      </c>
      <c r="AA8" s="35">
        <f>'Total Fuel Prices'!AA11*(INDEX('Tax_Share of Price'!$B$2:$AI$22,MATCH('Total Fuel Prices'!$A$3,'Tax_Share of Price'!$A$2:$A$22,0),MATCH('BFPaT-pretax-electricity'!AA$1,'Tax_Share of Price'!$B$1:$AI$1,0)))</f>
        <v>0</v>
      </c>
      <c r="AB8" s="35">
        <f>'Total Fuel Prices'!AB11*(INDEX('Tax_Share of Price'!$B$2:$AI$22,MATCH('Total Fuel Prices'!$A$3,'Tax_Share of Price'!$A$2:$A$22,0),MATCH('BFPaT-pretax-electricity'!AB$1,'Tax_Share of Price'!$B$1:$AI$1,0)))</f>
        <v>0</v>
      </c>
      <c r="AC8" s="35">
        <f>'Total Fuel Prices'!AC11*(INDEX('Tax_Share of Price'!$B$2:$AI$22,MATCH('Total Fuel Prices'!$A$3,'Tax_Share of Price'!$A$2:$A$22,0),MATCH('BFPaT-pretax-electricity'!AC$1,'Tax_Share of Price'!$B$1:$AI$1,0)))</f>
        <v>0</v>
      </c>
      <c r="AD8" s="35">
        <f>'Total Fuel Prices'!AD11*(INDEX('Tax_Share of Price'!$B$2:$AI$22,MATCH('Total Fuel Prices'!$A$3,'Tax_Share of Price'!$A$2:$A$22,0),MATCH('BFPaT-pretax-electricity'!AD$1,'Tax_Share of Price'!$B$1:$AI$1,0)))</f>
        <v>0</v>
      </c>
      <c r="AE8" s="35">
        <f>'Total Fuel Prices'!AE11*(INDEX('Tax_Share of Price'!$B$2:$AI$22,MATCH('Total Fuel Prices'!$A$3,'Tax_Share of Price'!$A$2:$A$22,0),MATCH('BFPaT-pretax-electricity'!AE$1,'Tax_Share of Price'!$B$1:$AI$1,0)))</f>
        <v>0</v>
      </c>
      <c r="AF8" s="35">
        <f>'Total Fuel Prices'!AF11*(INDEX('Tax_Share of Price'!$B$2:$AI$22,MATCH('Total Fuel Prices'!$A$3,'Tax_Share of Price'!$A$2:$A$22,0),MATCH('BFPaT-pretax-electricity'!AF$1,'Tax_Share of Price'!$B$1:$AI$1,0)))</f>
        <v>0</v>
      </c>
      <c r="AG8" s="35">
        <f>'Total Fuel Prices'!AG11*(INDEX('Tax_Share of Price'!$B$2:$AI$22,MATCH('Total Fuel Prices'!$A$3,'Tax_Share of Price'!$A$2:$A$22,0),MATCH('BFPaT-pretax-electricity'!AG$1,'Tax_Share of Price'!$B$1:$AI$1,0)))</f>
        <v>0</v>
      </c>
      <c r="AH8" s="35">
        <f>'Total Fuel Prices'!AH11*(INDEX('Tax_Share of Price'!$B$2:$AI$22,MATCH('Total Fuel Prices'!$A$3,'Tax_Share of Price'!$A$2:$A$22,0),MATCH('BFPaT-pretax-electricity'!AH$1,'Tax_Share of Price'!$B$1:$AI$1,0)))</f>
        <v>0</v>
      </c>
      <c r="AI8" s="35">
        <f>'Total Fuel Prices'!AI11*(INDEX('Tax_Share of Price'!$B$2:$AI$22,MATCH('Total Fuel Prices'!$A$3,'Tax_Share of Price'!$A$2:$A$22,0),MATCH('BFPaT-pretax-electricity'!AI$1,'Tax_Share of Price'!$B$1:$AI$1,0)))</f>
        <v>0</v>
      </c>
    </row>
    <row r="9" spans="1:37" x14ac:dyDescent="0.45">
      <c r="A9" s="12" t="s">
        <v>277</v>
      </c>
      <c r="B9" s="35">
        <f>'Total Fuel Prices'!B12*(INDEX('Tax_Share of Price'!$B$2:$AI$22,MATCH('Total Fuel Prices'!$A$3,'Tax_Share of Price'!$A$2:$A$22,0),MATCH('BFPaT-pretax-electricity'!B$1,'Tax_Share of Price'!$B$1:$AI$1,0)))</f>
        <v>1.0280021000106632E-6</v>
      </c>
      <c r="C9" s="35">
        <f>'Total Fuel Prices'!C12*(INDEX('Tax_Share of Price'!$B$2:$AI$22,MATCH('Total Fuel Prices'!$A$3,'Tax_Share of Price'!$A$2:$A$22,0),MATCH('BFPaT-pretax-electricity'!C$1,'Tax_Share of Price'!$B$1:$AI$1,0)))</f>
        <v>1.0280021000106632E-6</v>
      </c>
      <c r="D9" s="35">
        <f>'Total Fuel Prices'!D12*(INDEX('Tax_Share of Price'!$B$2:$AI$22,MATCH('Total Fuel Prices'!$A$3,'Tax_Share of Price'!$A$2:$A$22,0),MATCH('BFPaT-pretax-electricity'!D$1,'Tax_Share of Price'!$B$1:$AI$1,0)))</f>
        <v>1.0529738109420963E-6</v>
      </c>
      <c r="E9" s="35">
        <f>'Total Fuel Prices'!E12*(INDEX('Tax_Share of Price'!$B$2:$AI$22,MATCH('Total Fuel Prices'!$A$3,'Tax_Share of Price'!$A$2:$A$22,0),MATCH('BFPaT-pretax-electricity'!E$1,'Tax_Share of Price'!$B$1:$AI$1,0)))</f>
        <v>1.0280021000106632E-6</v>
      </c>
      <c r="F9" s="35">
        <f>'Total Fuel Prices'!F12*(INDEX('Tax_Share of Price'!$B$2:$AI$22,MATCH('Total Fuel Prices'!$A$3,'Tax_Share of Price'!$A$2:$A$22,0),MATCH('BFPaT-pretax-electricity'!F$1,'Tax_Share of Price'!$B$1:$AI$1,0)))</f>
        <v>9.9262550952446621E-7</v>
      </c>
      <c r="G9" s="35">
        <f>'Total Fuel Prices'!G12*(INDEX('Tax_Share of Price'!$B$2:$AI$22,MATCH('Total Fuel Prices'!$A$3,'Tax_Share of Price'!$A$2:$A$22,0),MATCH('BFPaT-pretax-electricity'!G$1,'Tax_Share of Price'!$B$1:$AI$1,0)))</f>
        <v>9.9002428963577548E-7</v>
      </c>
      <c r="H9" s="35">
        <f>'Total Fuel Prices'!H12*(INDEX('Tax_Share of Price'!$B$2:$AI$22,MATCH('Total Fuel Prices'!$A$3,'Tax_Share of Price'!$A$2:$A$22,0),MATCH('BFPaT-pretax-electricity'!H$1,'Tax_Share of Price'!$B$1:$AI$1,0)))</f>
        <v>9.8534209383613187E-7</v>
      </c>
      <c r="I9" s="35">
        <f>'Total Fuel Prices'!I12*(INDEX('Tax_Share of Price'!$B$2:$AI$22,MATCH('Total Fuel Prices'!$A$3,'Tax_Share of Price'!$A$2:$A$22,0),MATCH('BFPaT-pretax-electricity'!I$1,'Tax_Share of Price'!$B$1:$AI$1,0)))</f>
        <v>9.8846355770256066E-7</v>
      </c>
      <c r="J9" s="35">
        <f>'Total Fuel Prices'!J12*(INDEX('Tax_Share of Price'!$B$2:$AI$22,MATCH('Total Fuel Prices'!$A$3,'Tax_Share of Price'!$A$2:$A$22,0),MATCH('BFPaT-pretax-electricity'!J$1,'Tax_Share of Price'!$B$1:$AI$1,0)))</f>
        <v>1.0035506330569682E-6</v>
      </c>
      <c r="K9" s="35">
        <f>'Total Fuel Prices'!K12*(INDEX('Tax_Share of Price'!$B$2:$AI$22,MATCH('Total Fuel Prices'!$A$3,'Tax_Share of Price'!$A$2:$A$22,0),MATCH('BFPaT-pretax-electricity'!K$1,'Tax_Share of Price'!$B$1:$AI$1,0)))</f>
        <v>1.0149960005672085E-6</v>
      </c>
      <c r="L9" s="35">
        <f>'Total Fuel Prices'!L12*(INDEX('Tax_Share of Price'!$B$2:$AI$22,MATCH('Total Fuel Prices'!$A$3,'Tax_Share of Price'!$A$2:$A$22,0),MATCH('BFPaT-pretax-electricity'!L$1,'Tax_Share of Price'!$B$1:$AI$1,0)))</f>
        <v>1.0191579523891141E-6</v>
      </c>
      <c r="M9" s="35">
        <f>'Total Fuel Prices'!M12*(INDEX('Tax_Share of Price'!$B$2:$AI$22,MATCH('Total Fuel Prices'!$A$3,'Tax_Share of Price'!$A$2:$A$22,0),MATCH('BFPaT-pretax-electricity'!M$1,'Tax_Share of Price'!$B$1:$AI$1,0)))</f>
        <v>1.0149960005672085E-6</v>
      </c>
      <c r="N9" s="35">
        <f>'Total Fuel Prices'!N12*(INDEX('Tax_Share of Price'!$B$2:$AI$22,MATCH('Total Fuel Prices'!$A$3,'Tax_Share of Price'!$A$2:$A$22,0),MATCH('BFPaT-pretax-electricity'!N$1,'Tax_Share of Price'!$B$1:$AI$1,0)))</f>
        <v>1.0092733168120882E-6</v>
      </c>
      <c r="O9" s="35">
        <f>'Total Fuel Prices'!O12*(INDEX('Tax_Share of Price'!$B$2:$AI$22,MATCH('Total Fuel Prices'!$A$3,'Tax_Share of Price'!$A$2:$A$22,0),MATCH('BFPaT-pretax-electricity'!O$1,'Tax_Share of Price'!$B$1:$AI$1,0)))</f>
        <v>1.0019899011237538E-6</v>
      </c>
      <c r="P9" s="35">
        <f>'Total Fuel Prices'!P12*(INDEX('Tax_Share of Price'!$B$2:$AI$22,MATCH('Total Fuel Prices'!$A$3,'Tax_Share of Price'!$A$2:$A$22,0),MATCH('BFPaT-pretax-electricity'!P$1,'Tax_Share of Price'!$B$1:$AI$1,0)))</f>
        <v>9.9626721736863348E-7</v>
      </c>
      <c r="Q9" s="35">
        <f>'Total Fuel Prices'!Q12*(INDEX('Tax_Share of Price'!$B$2:$AI$22,MATCH('Total Fuel Prices'!$A$3,'Tax_Share of Price'!$A$2:$A$22,0),MATCH('BFPaT-pretax-electricity'!Q$1,'Tax_Share of Price'!$B$1:$AI$1,0)))</f>
        <v>9.9158502156898987E-7</v>
      </c>
      <c r="R9" s="35">
        <f>'Total Fuel Prices'!R12*(INDEX('Tax_Share of Price'!$B$2:$AI$22,MATCH('Total Fuel Prices'!$A$3,'Tax_Share of Price'!$A$2:$A$22,0),MATCH('BFPaT-pretax-electricity'!R$1,'Tax_Share of Price'!$B$1:$AI$1,0)))</f>
        <v>9.9366599747994275E-7</v>
      </c>
      <c r="S9" s="35">
        <f>'Total Fuel Prices'!S12*(INDEX('Tax_Share of Price'!$B$2:$AI$22,MATCH('Total Fuel Prices'!$A$3,'Tax_Share of Price'!$A$2:$A$22,0),MATCH('BFPaT-pretax-electricity'!S$1,'Tax_Share of Price'!$B$1:$AI$1,0)))</f>
        <v>9.9366599747994275E-7</v>
      </c>
      <c r="T9" s="35">
        <f>'Total Fuel Prices'!T12*(INDEX('Tax_Share of Price'!$B$2:$AI$22,MATCH('Total Fuel Prices'!$A$3,'Tax_Share of Price'!$A$2:$A$22,0),MATCH('BFPaT-pretax-electricity'!T$1,'Tax_Share of Price'!$B$1:$AI$1,0)))</f>
        <v>9.8794331372482239E-7</v>
      </c>
      <c r="U9" s="35">
        <f>'Total Fuel Prices'!U12*(INDEX('Tax_Share of Price'!$B$2:$AI$22,MATCH('Total Fuel Prices'!$A$3,'Tax_Share of Price'!$A$2:$A$22,0),MATCH('BFPaT-pretax-electricity'!U$1,'Tax_Share of Price'!$B$1:$AI$1,0)))</f>
        <v>9.8430160588065533E-7</v>
      </c>
      <c r="V9" s="35">
        <f>'Total Fuel Prices'!V12*(INDEX('Tax_Share of Price'!$B$2:$AI$22,MATCH('Total Fuel Prices'!$A$3,'Tax_Share of Price'!$A$2:$A$22,0),MATCH('BFPaT-pretax-electricity'!V$1,'Tax_Share of Price'!$B$1:$AI$1,0)))</f>
        <v>9.8170038599196439E-7</v>
      </c>
      <c r="W9" s="35">
        <f>'Total Fuel Prices'!W12*(INDEX('Tax_Share of Price'!$B$2:$AI$22,MATCH('Total Fuel Prices'!$A$3,'Tax_Share of Price'!$A$2:$A$22,0),MATCH('BFPaT-pretax-electricity'!W$1,'Tax_Share of Price'!$B$1:$AI$1,0)))</f>
        <v>9.8222062996970245E-7</v>
      </c>
      <c r="X9" s="35">
        <f>'Total Fuel Prices'!X12*(INDEX('Tax_Share of Price'!$B$2:$AI$22,MATCH('Total Fuel Prices'!$A$3,'Tax_Share of Price'!$A$2:$A$22,0),MATCH('BFPaT-pretax-electricity'!X$1,'Tax_Share of Price'!$B$1:$AI$1,0)))</f>
        <v>9.7857892212553518E-7</v>
      </c>
      <c r="Y9" s="35">
        <f>'Total Fuel Prices'!Y12*(INDEX('Tax_Share of Price'!$B$2:$AI$22,MATCH('Total Fuel Prices'!$A$3,'Tax_Share of Price'!$A$2:$A$22,0),MATCH('BFPaT-pretax-electricity'!Y$1,'Tax_Share of Price'!$B$1:$AI$1,0)))</f>
        <v>9.733764823481533E-7</v>
      </c>
      <c r="Z9" s="35">
        <f>'Total Fuel Prices'!Z12*(INDEX('Tax_Share of Price'!$B$2:$AI$22,MATCH('Total Fuel Prices'!$A$3,'Tax_Share of Price'!$A$2:$A$22,0),MATCH('BFPaT-pretax-electricity'!Z$1,'Tax_Share of Price'!$B$1:$AI$1,0)))</f>
        <v>9.7025501848172409E-7</v>
      </c>
      <c r="AA9" s="35">
        <f>'Total Fuel Prices'!AA12*(INDEX('Tax_Share of Price'!$B$2:$AI$22,MATCH('Total Fuel Prices'!$A$3,'Tax_Share of Price'!$A$2:$A$22,0),MATCH('BFPaT-pretax-electricity'!AA$1,'Tax_Share of Price'!$B$1:$AI$1,0)))</f>
        <v>9.6713355461529488E-7</v>
      </c>
      <c r="AB9" s="35">
        <f>'Total Fuel Prices'!AB12*(INDEX('Tax_Share of Price'!$B$2:$AI$22,MATCH('Total Fuel Prices'!$A$3,'Tax_Share of Price'!$A$2:$A$22,0),MATCH('BFPaT-pretax-electricity'!AB$1,'Tax_Share of Price'!$B$1:$AI$1,0)))</f>
        <v>9.6453233472660394E-7</v>
      </c>
      <c r="AC9" s="35">
        <f>'Total Fuel Prices'!AC12*(INDEX('Tax_Share of Price'!$B$2:$AI$22,MATCH('Total Fuel Prices'!$A$3,'Tax_Share of Price'!$A$2:$A$22,0),MATCH('BFPaT-pretax-electricity'!AC$1,'Tax_Share of Price'!$B$1:$AI$1,0)))</f>
        <v>9.634918467711276E-7</v>
      </c>
      <c r="AD9" s="35">
        <f>'Total Fuel Prices'!AD12*(INDEX('Tax_Share of Price'!$B$2:$AI$22,MATCH('Total Fuel Prices'!$A$3,'Tax_Share of Price'!$A$2:$A$22,0),MATCH('BFPaT-pretax-electricity'!AD$1,'Tax_Share of Price'!$B$1:$AI$1,0)))</f>
        <v>9.6089062688243667E-7</v>
      </c>
      <c r="AE9" s="35">
        <f>'Total Fuel Prices'!AE12*(INDEX('Tax_Share of Price'!$B$2:$AI$22,MATCH('Total Fuel Prices'!$A$3,'Tax_Share of Price'!$A$2:$A$22,0),MATCH('BFPaT-pretax-electricity'!AE$1,'Tax_Share of Price'!$B$1:$AI$1,0)))</f>
        <v>9.58809650971484E-7</v>
      </c>
      <c r="AF9" s="35">
        <f>'Total Fuel Prices'!AF12*(INDEX('Tax_Share of Price'!$B$2:$AI$22,MATCH('Total Fuel Prices'!$A$3,'Tax_Share of Price'!$A$2:$A$22,0),MATCH('BFPaT-pretax-electricity'!AF$1,'Tax_Share of Price'!$B$1:$AI$1,0)))</f>
        <v>9.6037038290469861E-7</v>
      </c>
      <c r="AG9" s="35">
        <f>'Total Fuel Prices'!AG12*(INDEX('Tax_Share of Price'!$B$2:$AI$22,MATCH('Total Fuel Prices'!$A$3,'Tax_Share of Price'!$A$2:$A$22,0),MATCH('BFPaT-pretax-electricity'!AG$1,'Tax_Share of Price'!$B$1:$AI$1,0)))</f>
        <v>9.58809650971484E-7</v>
      </c>
      <c r="AH9" s="35">
        <f>'Total Fuel Prices'!AH12*(INDEX('Tax_Share of Price'!$B$2:$AI$22,MATCH('Total Fuel Prices'!$A$3,'Tax_Share of Price'!$A$2:$A$22,0),MATCH('BFPaT-pretax-electricity'!AH$1,'Tax_Share of Price'!$B$1:$AI$1,0)))</f>
        <v>9.5672867506053133E-7</v>
      </c>
      <c r="AI9" s="35">
        <f>'Total Fuel Prices'!AI12*(INDEX('Tax_Share of Price'!$B$2:$AI$22,MATCH('Total Fuel Prices'!$A$3,'Tax_Share of Price'!$A$2:$A$22,0),MATCH('BFPaT-pretax-electricity'!AI$1,'Tax_Share of Price'!$B$1:$AI$1,0)))</f>
        <v>9.5620843108279306E-7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Prices'!B16*(INDEX(Tax_share,MATCH('Total Fuel Prices'!$A$14,tax_fuel_labels,0),MATCH(B$1,'Tax_Share of Price'!$B$1:$AI$1,0)))</f>
        <v>0</v>
      </c>
      <c r="C2" s="35">
        <f>'Total Fuel Prices'!C16*(INDEX(Tax_share,MATCH('Total Fuel Prices'!$A$14,tax_fuel_labels,0),MATCH(C$1,'Tax_Share of Price'!$B$1:$AI$1,0)))</f>
        <v>0</v>
      </c>
      <c r="D2" s="35">
        <f>'Total Fuel Prices'!D16*(INDEX(Tax_share,MATCH('Total Fuel Prices'!$A$14,tax_fuel_labels,0),MATCH(D$1,'Tax_Share of Price'!$B$1:$AI$1,0)))</f>
        <v>0</v>
      </c>
      <c r="E2" s="35">
        <f>'Total Fuel Prices'!E16*(INDEX(Tax_share,MATCH('Total Fuel Prices'!$A$14,tax_fuel_labels,0),MATCH(E$1,'Tax_Share of Price'!$B$1:$AI$1,0)))</f>
        <v>0</v>
      </c>
      <c r="F2" s="35">
        <f>'Total Fuel Prices'!F16*(INDEX(Tax_share,MATCH('Total Fuel Prices'!$A$14,tax_fuel_labels,0),MATCH(F$1,'Tax_Share of Price'!$B$1:$AI$1,0)))</f>
        <v>0</v>
      </c>
      <c r="G2" s="35">
        <f>'Total Fuel Prices'!G16*(INDEX(Tax_share,MATCH('Total Fuel Prices'!$A$14,tax_fuel_labels,0),MATCH(G$1,'Tax_Share of Price'!$B$1:$AI$1,0)))</f>
        <v>0</v>
      </c>
      <c r="H2" s="35">
        <f>'Total Fuel Prices'!H16*(INDEX(Tax_share,MATCH('Total Fuel Prices'!$A$14,tax_fuel_labels,0),MATCH(H$1,'Tax_Share of Price'!$B$1:$AI$1,0)))</f>
        <v>0</v>
      </c>
      <c r="I2" s="35">
        <f>'Total Fuel Prices'!I16*(INDEX(Tax_share,MATCH('Total Fuel Prices'!$A$14,tax_fuel_labels,0),MATCH(I$1,'Tax_Share of Price'!$B$1:$AI$1,0)))</f>
        <v>0</v>
      </c>
      <c r="J2" s="35">
        <f>'Total Fuel Prices'!J16*(INDEX(Tax_share,MATCH('Total Fuel Prices'!$A$14,tax_fuel_labels,0),MATCH(J$1,'Tax_Share of Price'!$B$1:$AI$1,0)))</f>
        <v>0</v>
      </c>
      <c r="K2" s="35">
        <f>'Total Fuel Prices'!K16*(INDEX(Tax_share,MATCH('Total Fuel Prices'!$A$14,tax_fuel_labels,0),MATCH(K$1,'Tax_Share of Price'!$B$1:$AI$1,0)))</f>
        <v>0</v>
      </c>
      <c r="L2" s="35">
        <f>'Total Fuel Prices'!L16*(INDEX(Tax_share,MATCH('Total Fuel Prices'!$A$14,tax_fuel_labels,0),MATCH(L$1,'Tax_Share of Price'!$B$1:$AI$1,0)))</f>
        <v>0</v>
      </c>
      <c r="M2" s="35">
        <f>'Total Fuel Prices'!M16*(INDEX(Tax_share,MATCH('Total Fuel Prices'!$A$14,tax_fuel_labels,0),MATCH(M$1,'Tax_Share of Price'!$B$1:$AI$1,0)))</f>
        <v>0</v>
      </c>
      <c r="N2" s="35">
        <f>'Total Fuel Prices'!N16*(INDEX(Tax_share,MATCH('Total Fuel Prices'!$A$14,tax_fuel_labels,0),MATCH(N$1,'Tax_Share of Price'!$B$1:$AI$1,0)))</f>
        <v>0</v>
      </c>
      <c r="O2" s="35">
        <f>'Total Fuel Prices'!O16*(INDEX(Tax_share,MATCH('Total Fuel Prices'!$A$14,tax_fuel_labels,0),MATCH(O$1,'Tax_Share of Price'!$B$1:$AI$1,0)))</f>
        <v>0</v>
      </c>
      <c r="P2" s="35">
        <f>'Total Fuel Prices'!P16*(INDEX(Tax_share,MATCH('Total Fuel Prices'!$A$14,tax_fuel_labels,0),MATCH(P$1,'Tax_Share of Price'!$B$1:$AI$1,0)))</f>
        <v>0</v>
      </c>
      <c r="Q2" s="35">
        <f>'Total Fuel Prices'!Q16*(INDEX(Tax_share,MATCH('Total Fuel Prices'!$A$14,tax_fuel_labels,0),MATCH(Q$1,'Tax_Share of Price'!$B$1:$AI$1,0)))</f>
        <v>0</v>
      </c>
      <c r="R2" s="35">
        <f>'Total Fuel Prices'!R16*(INDEX(Tax_share,MATCH('Total Fuel Prices'!$A$14,tax_fuel_labels,0),MATCH(R$1,'Tax_Share of Price'!$B$1:$AI$1,0)))</f>
        <v>0</v>
      </c>
      <c r="S2" s="35">
        <f>'Total Fuel Prices'!S16*(INDEX(Tax_share,MATCH('Total Fuel Prices'!$A$14,tax_fuel_labels,0),MATCH(S$1,'Tax_Share of Price'!$B$1:$AI$1,0)))</f>
        <v>0</v>
      </c>
      <c r="T2" s="35">
        <f>'Total Fuel Prices'!T16*(INDEX(Tax_share,MATCH('Total Fuel Prices'!$A$14,tax_fuel_labels,0),MATCH(T$1,'Tax_Share of Price'!$B$1:$AI$1,0)))</f>
        <v>0</v>
      </c>
      <c r="U2" s="35">
        <f>'Total Fuel Prices'!U16*(INDEX(Tax_share,MATCH('Total Fuel Prices'!$A$14,tax_fuel_labels,0),MATCH(U$1,'Tax_Share of Price'!$B$1:$AI$1,0)))</f>
        <v>0</v>
      </c>
      <c r="V2" s="35">
        <f>'Total Fuel Prices'!V16*(INDEX(Tax_share,MATCH('Total Fuel Prices'!$A$14,tax_fuel_labels,0),MATCH(V$1,'Tax_Share of Price'!$B$1:$AI$1,0)))</f>
        <v>0</v>
      </c>
      <c r="W2" s="35">
        <f>'Total Fuel Prices'!W16*(INDEX(Tax_share,MATCH('Total Fuel Prices'!$A$14,tax_fuel_labels,0),MATCH(W$1,'Tax_Share of Price'!$B$1:$AI$1,0)))</f>
        <v>0</v>
      </c>
      <c r="X2" s="35">
        <f>'Total Fuel Prices'!X16*(INDEX(Tax_share,MATCH('Total Fuel Prices'!$A$14,tax_fuel_labels,0),MATCH(X$1,'Tax_Share of Price'!$B$1:$AI$1,0)))</f>
        <v>0</v>
      </c>
      <c r="Y2" s="35">
        <f>'Total Fuel Prices'!Y16*(INDEX(Tax_share,MATCH('Total Fuel Prices'!$A$14,tax_fuel_labels,0),MATCH(Y$1,'Tax_Share of Price'!$B$1:$AI$1,0)))</f>
        <v>0</v>
      </c>
      <c r="Z2" s="35">
        <f>'Total Fuel Prices'!Z16*(INDEX(Tax_share,MATCH('Total Fuel Prices'!$A$14,tax_fuel_labels,0),MATCH(Z$1,'Tax_Share of Price'!$B$1:$AI$1,0)))</f>
        <v>0</v>
      </c>
      <c r="AA2" s="35">
        <f>'Total Fuel Prices'!AA16*(INDEX(Tax_share,MATCH('Total Fuel Prices'!$A$14,tax_fuel_labels,0),MATCH(AA$1,'Tax_Share of Price'!$B$1:$AI$1,0)))</f>
        <v>0</v>
      </c>
      <c r="AB2" s="35">
        <f>'Total Fuel Prices'!AB16*(INDEX(Tax_share,MATCH('Total Fuel Prices'!$A$14,tax_fuel_labels,0),MATCH(AB$1,'Tax_Share of Price'!$B$1:$AI$1,0)))</f>
        <v>0</v>
      </c>
      <c r="AC2" s="35">
        <f>'Total Fuel Prices'!AC16*(INDEX(Tax_share,MATCH('Total Fuel Prices'!$A$14,tax_fuel_labels,0),MATCH(AC$1,'Tax_Share of Price'!$B$1:$AI$1,0)))</f>
        <v>0</v>
      </c>
      <c r="AD2" s="35">
        <f>'Total Fuel Prices'!AD16*(INDEX(Tax_share,MATCH('Total Fuel Prices'!$A$14,tax_fuel_labels,0),MATCH(AD$1,'Tax_Share of Price'!$B$1:$AI$1,0)))</f>
        <v>0</v>
      </c>
      <c r="AE2" s="35">
        <f>'Total Fuel Prices'!AE16*(INDEX(Tax_share,MATCH('Total Fuel Prices'!$A$14,tax_fuel_labels,0),MATCH(AE$1,'Tax_Share of Price'!$B$1:$AI$1,0)))</f>
        <v>0</v>
      </c>
      <c r="AF2" s="35">
        <f>'Total Fuel Prices'!AF16*(INDEX(Tax_share,MATCH('Total Fuel Prices'!$A$14,tax_fuel_labels,0),MATCH(AF$1,'Tax_Share of Price'!$B$1:$AI$1,0)))</f>
        <v>0</v>
      </c>
      <c r="AG2" s="35">
        <f>'Total Fuel Prices'!AG16*(INDEX(Tax_share,MATCH('Total Fuel Prices'!$A$14,tax_fuel_labels,0),MATCH(AG$1,'Tax_Share of Price'!$B$1:$AI$1,0)))</f>
        <v>0</v>
      </c>
      <c r="AH2" s="35">
        <f>'Total Fuel Prices'!AH16*(INDEX(Tax_share,MATCH('Total Fuel Prices'!$A$14,tax_fuel_labels,0),MATCH(AH$1,'Tax_Share of Price'!$B$1:$AI$1,0)))</f>
        <v>0</v>
      </c>
      <c r="AI2" s="35">
        <f>'Total Fuel Prices'!AI16*(INDEX(Tax_share,MATCH('Total Fuel Prices'!$A$14,tax_fuel_labels,0),MATCH(AI$1,'Tax_Share of Price'!$B$1:$AI$1,0)))</f>
        <v>0</v>
      </c>
    </row>
    <row r="3" spans="1:37" x14ac:dyDescent="0.45">
      <c r="A3" s="12" t="s">
        <v>271</v>
      </c>
      <c r="B3" s="270">
        <f>'Total Fuel Prices'!B17*(INDEX(Tax_share,MATCH('Total Fuel Prices'!$A$14,tax_fuel_labels,0),MATCH(B$1,'Tax_Share of Price'!$B$1:$AI$1,0)))</f>
        <v>4.5988912703530214E-7</v>
      </c>
      <c r="C3" s="270">
        <f>'Total Fuel Prices'!C17*(INDEX(Tax_share,MATCH('Total Fuel Prices'!$A$14,tax_fuel_labels,0),MATCH(C$1,'Tax_Share of Price'!$B$1:$AI$1,0)))</f>
        <v>4.5988912703530214E-7</v>
      </c>
      <c r="D3" s="270">
        <f>'Total Fuel Prices'!D17*(INDEX(Tax_share,MATCH('Total Fuel Prices'!$A$14,tax_fuel_labels,0),MATCH(D$1,'Tax_Share of Price'!$B$1:$AI$1,0)))</f>
        <v>4.5765665554483941E-7</v>
      </c>
      <c r="E3" s="270">
        <f>'Total Fuel Prices'!E17*(INDEX(Tax_share,MATCH('Total Fuel Prices'!$A$14,tax_fuel_labels,0),MATCH(E$1,'Tax_Share of Price'!$B$1:$AI$1,0)))</f>
        <v>4.5988912703530214E-7</v>
      </c>
      <c r="F3" s="270">
        <f>'Total Fuel Prices'!F17*(INDEX(Tax_share,MATCH('Total Fuel Prices'!$A$14,tax_fuel_labels,0),MATCH(F$1,'Tax_Share of Price'!$B$1:$AI$1,0)))</f>
        <v>4.5319171256391421E-7</v>
      </c>
      <c r="G3" s="270">
        <f>'Total Fuel Prices'!G17*(INDEX(Tax_share,MATCH('Total Fuel Prices'!$A$14,tax_fuel_labels,0),MATCH(G$1,'Tax_Share of Price'!$B$1:$AI$1,0)))</f>
        <v>4.4649429809252638E-7</v>
      </c>
      <c r="H3" s="270">
        <f>'Total Fuel Prices'!H17*(INDEX(Tax_share,MATCH('Total Fuel Prices'!$A$14,tax_fuel_labels,0),MATCH(H$1,'Tax_Share of Price'!$B$1:$AI$1,0)))</f>
        <v>4.4202935511160108E-7</v>
      </c>
      <c r="I3" s="270">
        <f>'Total Fuel Prices'!I17*(INDEX(Tax_share,MATCH('Total Fuel Prices'!$A$14,tax_fuel_labels,0),MATCH(I$1,'Tax_Share of Price'!$B$1:$AI$1,0)))</f>
        <v>4.3979688362113845E-7</v>
      </c>
      <c r="J3" s="270">
        <f>'Total Fuel Prices'!J17*(INDEX(Tax_share,MATCH('Total Fuel Prices'!$A$14,tax_fuel_labels,0),MATCH(J$1,'Tax_Share of Price'!$B$1:$AI$1,0)))</f>
        <v>4.3533194064021314E-7</v>
      </c>
      <c r="K3" s="270">
        <f>'Total Fuel Prices'!K17*(INDEX(Tax_share,MATCH('Total Fuel Prices'!$A$14,tax_fuel_labels,0),MATCH(K$1,'Tax_Share of Price'!$B$1:$AI$1,0)))</f>
        <v>4.3756441213067577E-7</v>
      </c>
      <c r="L3" s="270">
        <f>'Total Fuel Prices'!L17*(INDEX(Tax_share,MATCH('Total Fuel Prices'!$A$14,tax_fuel_labels,0),MATCH(L$1,'Tax_Share of Price'!$B$1:$AI$1,0)))</f>
        <v>4.3979688362113845E-7</v>
      </c>
      <c r="M3" s="270">
        <f>'Total Fuel Prices'!M17*(INDEX(Tax_share,MATCH('Total Fuel Prices'!$A$14,tax_fuel_labels,0),MATCH(M$1,'Tax_Share of Price'!$B$1:$AI$1,0)))</f>
        <v>4.3756441213067577E-7</v>
      </c>
      <c r="N3" s="270">
        <f>'Total Fuel Prices'!N17*(INDEX(Tax_share,MATCH('Total Fuel Prices'!$A$14,tax_fuel_labels,0),MATCH(N$1,'Tax_Share of Price'!$B$1:$AI$1,0)))</f>
        <v>4.3756441213067577E-7</v>
      </c>
      <c r="O3" s="270">
        <f>'Total Fuel Prices'!O17*(INDEX(Tax_share,MATCH('Total Fuel Prices'!$A$14,tax_fuel_labels,0),MATCH(O$1,'Tax_Share of Price'!$B$1:$AI$1,0)))</f>
        <v>4.3756441213067577E-7</v>
      </c>
      <c r="P3" s="270">
        <f>'Total Fuel Prices'!P17*(INDEX(Tax_share,MATCH('Total Fuel Prices'!$A$14,tax_fuel_labels,0),MATCH(P$1,'Tax_Share of Price'!$B$1:$AI$1,0)))</f>
        <v>4.3533194064021314E-7</v>
      </c>
      <c r="Q3" s="270">
        <f>'Total Fuel Prices'!Q17*(INDEX(Tax_share,MATCH('Total Fuel Prices'!$A$14,tax_fuel_labels,0),MATCH(Q$1,'Tax_Share of Price'!$B$1:$AI$1,0)))</f>
        <v>4.3533194064021314E-7</v>
      </c>
      <c r="R3" s="270">
        <f>'Total Fuel Prices'!R17*(INDEX(Tax_share,MATCH('Total Fuel Prices'!$A$14,tax_fuel_labels,0),MATCH(R$1,'Tax_Share of Price'!$B$1:$AI$1,0)))</f>
        <v>4.3756441213067577E-7</v>
      </c>
      <c r="S3" s="270">
        <f>'Total Fuel Prices'!S17*(INDEX(Tax_share,MATCH('Total Fuel Prices'!$A$14,tax_fuel_labels,0),MATCH(S$1,'Tax_Share of Price'!$B$1:$AI$1,0)))</f>
        <v>4.3756441213067577E-7</v>
      </c>
      <c r="T3" s="270">
        <f>'Total Fuel Prices'!T17*(INDEX(Tax_share,MATCH('Total Fuel Prices'!$A$14,tax_fuel_labels,0),MATCH(T$1,'Tax_Share of Price'!$B$1:$AI$1,0)))</f>
        <v>4.3533194064021314E-7</v>
      </c>
      <c r="U3" s="270">
        <f>'Total Fuel Prices'!U17*(INDEX(Tax_share,MATCH('Total Fuel Prices'!$A$14,tax_fuel_labels,0),MATCH(U$1,'Tax_Share of Price'!$B$1:$AI$1,0)))</f>
        <v>4.3533194064021314E-7</v>
      </c>
      <c r="V3" s="270">
        <f>'Total Fuel Prices'!V17*(INDEX(Tax_share,MATCH('Total Fuel Prices'!$A$14,tax_fuel_labels,0),MATCH(V$1,'Tax_Share of Price'!$B$1:$AI$1,0)))</f>
        <v>4.3756441213067577E-7</v>
      </c>
      <c r="W3" s="270">
        <f>'Total Fuel Prices'!W17*(INDEX(Tax_share,MATCH('Total Fuel Prices'!$A$14,tax_fuel_labels,0),MATCH(W$1,'Tax_Share of Price'!$B$1:$AI$1,0)))</f>
        <v>4.3756441213067577E-7</v>
      </c>
      <c r="X3" s="270">
        <f>'Total Fuel Prices'!X17*(INDEX(Tax_share,MATCH('Total Fuel Prices'!$A$14,tax_fuel_labels,0),MATCH(X$1,'Tax_Share of Price'!$B$1:$AI$1,0)))</f>
        <v>4.3533194064021314E-7</v>
      </c>
      <c r="Y3" s="270">
        <f>'Total Fuel Prices'!Y17*(INDEX(Tax_share,MATCH('Total Fuel Prices'!$A$14,tax_fuel_labels,0),MATCH(Y$1,'Tax_Share of Price'!$B$1:$AI$1,0)))</f>
        <v>4.3533194064021314E-7</v>
      </c>
      <c r="Z3" s="270">
        <f>'Total Fuel Prices'!Z17*(INDEX(Tax_share,MATCH('Total Fuel Prices'!$A$14,tax_fuel_labels,0),MATCH(Z$1,'Tax_Share of Price'!$B$1:$AI$1,0)))</f>
        <v>4.3533194064021314E-7</v>
      </c>
      <c r="AA3" s="270">
        <f>'Total Fuel Prices'!AA17*(INDEX(Tax_share,MATCH('Total Fuel Prices'!$A$14,tax_fuel_labels,0),MATCH(AA$1,'Tax_Share of Price'!$B$1:$AI$1,0)))</f>
        <v>4.3533194064021314E-7</v>
      </c>
      <c r="AB3" s="270">
        <f>'Total Fuel Prices'!AB17*(INDEX(Tax_share,MATCH('Total Fuel Prices'!$A$14,tax_fuel_labels,0),MATCH(AB$1,'Tax_Share of Price'!$B$1:$AI$1,0)))</f>
        <v>4.3533194064021314E-7</v>
      </c>
      <c r="AC3" s="270">
        <f>'Total Fuel Prices'!AC17*(INDEX(Tax_share,MATCH('Total Fuel Prices'!$A$14,tax_fuel_labels,0),MATCH(AC$1,'Tax_Share of Price'!$B$1:$AI$1,0)))</f>
        <v>4.3533194064021314E-7</v>
      </c>
      <c r="AD3" s="270">
        <f>'Total Fuel Prices'!AD17*(INDEX(Tax_share,MATCH('Total Fuel Prices'!$A$14,tax_fuel_labels,0),MATCH(AD$1,'Tax_Share of Price'!$B$1:$AI$1,0)))</f>
        <v>4.3533194064021314E-7</v>
      </c>
      <c r="AE3" s="270">
        <f>'Total Fuel Prices'!AE17*(INDEX(Tax_share,MATCH('Total Fuel Prices'!$A$14,tax_fuel_labels,0),MATCH(AE$1,'Tax_Share of Price'!$B$1:$AI$1,0)))</f>
        <v>4.3533194064021314E-7</v>
      </c>
      <c r="AF3" s="270">
        <f>'Total Fuel Prices'!AF17*(INDEX(Tax_share,MATCH('Total Fuel Prices'!$A$14,tax_fuel_labels,0),MATCH(AF$1,'Tax_Share of Price'!$B$1:$AI$1,0)))</f>
        <v>4.3533194064021314E-7</v>
      </c>
      <c r="AG3" s="270">
        <f>'Total Fuel Prices'!AG17*(INDEX(Tax_share,MATCH('Total Fuel Prices'!$A$14,tax_fuel_labels,0),MATCH(AG$1,'Tax_Share of Price'!$B$1:$AI$1,0)))</f>
        <v>4.3533194064021314E-7</v>
      </c>
      <c r="AH3" s="270">
        <f>'Total Fuel Prices'!AH17*(INDEX(Tax_share,MATCH('Total Fuel Prices'!$A$14,tax_fuel_labels,0),MATCH(AH$1,'Tax_Share of Price'!$B$1:$AI$1,0)))</f>
        <v>4.3533194064021314E-7</v>
      </c>
      <c r="AI3" s="270">
        <f>'Total Fuel Prices'!AI17*(INDEX(Tax_share,MATCH('Total Fuel Prices'!$A$14,tax_fuel_labels,0),MATCH(AI$1,'Tax_Share of Price'!$B$1:$AI$1,0)))</f>
        <v>4.3533194064021314E-7</v>
      </c>
    </row>
    <row r="4" spans="1:37" x14ac:dyDescent="0.45">
      <c r="A4" s="12" t="s">
        <v>272</v>
      </c>
      <c r="B4" s="35">
        <f>'Total Fuel Prices'!B18*(INDEX(Tax_share,MATCH('Total Fuel Prices'!$A$14,tax_fuel_labels,0),MATCH(B$1,'Tax_Share of Price'!$B$1:$AI$1,0)))</f>
        <v>0</v>
      </c>
      <c r="C4" s="35">
        <f>'Total Fuel Prices'!C18*(INDEX(Tax_share,MATCH('Total Fuel Prices'!$A$14,tax_fuel_labels,0),MATCH(C$1,'Tax_Share of Price'!$B$1:$AI$1,0)))</f>
        <v>0</v>
      </c>
      <c r="D4" s="35">
        <f>'Total Fuel Prices'!D18*(INDEX(Tax_share,MATCH('Total Fuel Prices'!$A$14,tax_fuel_labels,0),MATCH(D$1,'Tax_Share of Price'!$B$1:$AI$1,0)))</f>
        <v>0</v>
      </c>
      <c r="E4" s="35">
        <f>'Total Fuel Prices'!E18*(INDEX(Tax_share,MATCH('Total Fuel Prices'!$A$14,tax_fuel_labels,0),MATCH(E$1,'Tax_Share of Price'!$B$1:$AI$1,0)))</f>
        <v>0</v>
      </c>
      <c r="F4" s="35">
        <f>'Total Fuel Prices'!F18*(INDEX(Tax_share,MATCH('Total Fuel Prices'!$A$14,tax_fuel_labels,0),MATCH(F$1,'Tax_Share of Price'!$B$1:$AI$1,0)))</f>
        <v>0</v>
      </c>
      <c r="G4" s="35">
        <f>'Total Fuel Prices'!G18*(INDEX(Tax_share,MATCH('Total Fuel Prices'!$A$14,tax_fuel_labels,0),MATCH(G$1,'Tax_Share of Price'!$B$1:$AI$1,0)))</f>
        <v>0</v>
      </c>
      <c r="H4" s="35">
        <f>'Total Fuel Prices'!H18*(INDEX(Tax_share,MATCH('Total Fuel Prices'!$A$14,tax_fuel_labels,0),MATCH(H$1,'Tax_Share of Price'!$B$1:$AI$1,0)))</f>
        <v>0</v>
      </c>
      <c r="I4" s="35">
        <f>'Total Fuel Prices'!I18*(INDEX(Tax_share,MATCH('Total Fuel Prices'!$A$14,tax_fuel_labels,0),MATCH(I$1,'Tax_Share of Price'!$B$1:$AI$1,0)))</f>
        <v>0</v>
      </c>
      <c r="J4" s="35">
        <f>'Total Fuel Prices'!J18*(INDEX(Tax_share,MATCH('Total Fuel Prices'!$A$14,tax_fuel_labels,0),MATCH(J$1,'Tax_Share of Price'!$B$1:$AI$1,0)))</f>
        <v>0</v>
      </c>
      <c r="K4" s="35">
        <f>'Total Fuel Prices'!K18*(INDEX(Tax_share,MATCH('Total Fuel Prices'!$A$14,tax_fuel_labels,0),MATCH(K$1,'Tax_Share of Price'!$B$1:$AI$1,0)))</f>
        <v>0</v>
      </c>
      <c r="L4" s="35">
        <f>'Total Fuel Prices'!L18*(INDEX(Tax_share,MATCH('Total Fuel Prices'!$A$14,tax_fuel_labels,0),MATCH(L$1,'Tax_Share of Price'!$B$1:$AI$1,0)))</f>
        <v>0</v>
      </c>
      <c r="M4" s="35">
        <f>'Total Fuel Prices'!M18*(INDEX(Tax_share,MATCH('Total Fuel Prices'!$A$14,tax_fuel_labels,0),MATCH(M$1,'Tax_Share of Price'!$B$1:$AI$1,0)))</f>
        <v>0</v>
      </c>
      <c r="N4" s="35">
        <f>'Total Fuel Prices'!N18*(INDEX(Tax_share,MATCH('Total Fuel Prices'!$A$14,tax_fuel_labels,0),MATCH(N$1,'Tax_Share of Price'!$B$1:$AI$1,0)))</f>
        <v>0</v>
      </c>
      <c r="O4" s="35">
        <f>'Total Fuel Prices'!O18*(INDEX(Tax_share,MATCH('Total Fuel Prices'!$A$14,tax_fuel_labels,0),MATCH(O$1,'Tax_Share of Price'!$B$1:$AI$1,0)))</f>
        <v>0</v>
      </c>
      <c r="P4" s="35">
        <f>'Total Fuel Prices'!P18*(INDEX(Tax_share,MATCH('Total Fuel Prices'!$A$14,tax_fuel_labels,0),MATCH(P$1,'Tax_Share of Price'!$B$1:$AI$1,0)))</f>
        <v>0</v>
      </c>
      <c r="Q4" s="35">
        <f>'Total Fuel Prices'!Q18*(INDEX(Tax_share,MATCH('Total Fuel Prices'!$A$14,tax_fuel_labels,0),MATCH(Q$1,'Tax_Share of Price'!$B$1:$AI$1,0)))</f>
        <v>0</v>
      </c>
      <c r="R4" s="35">
        <f>'Total Fuel Prices'!R18*(INDEX(Tax_share,MATCH('Total Fuel Prices'!$A$14,tax_fuel_labels,0),MATCH(R$1,'Tax_Share of Price'!$B$1:$AI$1,0)))</f>
        <v>0</v>
      </c>
      <c r="S4" s="35">
        <f>'Total Fuel Prices'!S18*(INDEX(Tax_share,MATCH('Total Fuel Prices'!$A$14,tax_fuel_labels,0),MATCH(S$1,'Tax_Share of Price'!$B$1:$AI$1,0)))</f>
        <v>0</v>
      </c>
      <c r="T4" s="35">
        <f>'Total Fuel Prices'!T18*(INDEX(Tax_share,MATCH('Total Fuel Prices'!$A$14,tax_fuel_labels,0),MATCH(T$1,'Tax_Share of Price'!$B$1:$AI$1,0)))</f>
        <v>0</v>
      </c>
      <c r="U4" s="35">
        <f>'Total Fuel Prices'!U18*(INDEX(Tax_share,MATCH('Total Fuel Prices'!$A$14,tax_fuel_labels,0),MATCH(U$1,'Tax_Share of Price'!$B$1:$AI$1,0)))</f>
        <v>0</v>
      </c>
      <c r="V4" s="35">
        <f>'Total Fuel Prices'!V18*(INDEX(Tax_share,MATCH('Total Fuel Prices'!$A$14,tax_fuel_labels,0),MATCH(V$1,'Tax_Share of Price'!$B$1:$AI$1,0)))</f>
        <v>0</v>
      </c>
      <c r="W4" s="35">
        <f>'Total Fuel Prices'!W18*(INDEX(Tax_share,MATCH('Total Fuel Prices'!$A$14,tax_fuel_labels,0),MATCH(W$1,'Tax_Share of Price'!$B$1:$AI$1,0)))</f>
        <v>0</v>
      </c>
      <c r="X4" s="35">
        <f>'Total Fuel Prices'!X18*(INDEX(Tax_share,MATCH('Total Fuel Prices'!$A$14,tax_fuel_labels,0),MATCH(X$1,'Tax_Share of Price'!$B$1:$AI$1,0)))</f>
        <v>0</v>
      </c>
      <c r="Y4" s="35">
        <f>'Total Fuel Prices'!Y18*(INDEX(Tax_share,MATCH('Total Fuel Prices'!$A$14,tax_fuel_labels,0),MATCH(Y$1,'Tax_Share of Price'!$B$1:$AI$1,0)))</f>
        <v>0</v>
      </c>
      <c r="Z4" s="35">
        <f>'Total Fuel Prices'!Z18*(INDEX(Tax_share,MATCH('Total Fuel Prices'!$A$14,tax_fuel_labels,0),MATCH(Z$1,'Tax_Share of Price'!$B$1:$AI$1,0)))</f>
        <v>0</v>
      </c>
      <c r="AA4" s="35">
        <f>'Total Fuel Prices'!AA18*(INDEX(Tax_share,MATCH('Total Fuel Prices'!$A$14,tax_fuel_labels,0),MATCH(AA$1,'Tax_Share of Price'!$B$1:$AI$1,0)))</f>
        <v>0</v>
      </c>
      <c r="AB4" s="35">
        <f>'Total Fuel Prices'!AB18*(INDEX(Tax_share,MATCH('Total Fuel Prices'!$A$14,tax_fuel_labels,0),MATCH(AB$1,'Tax_Share of Price'!$B$1:$AI$1,0)))</f>
        <v>0</v>
      </c>
      <c r="AC4" s="35">
        <f>'Total Fuel Prices'!AC18*(INDEX(Tax_share,MATCH('Total Fuel Prices'!$A$14,tax_fuel_labels,0),MATCH(AC$1,'Tax_Share of Price'!$B$1:$AI$1,0)))</f>
        <v>0</v>
      </c>
      <c r="AD4" s="35">
        <f>'Total Fuel Prices'!AD18*(INDEX(Tax_share,MATCH('Total Fuel Prices'!$A$14,tax_fuel_labels,0),MATCH(AD$1,'Tax_Share of Price'!$B$1:$AI$1,0)))</f>
        <v>0</v>
      </c>
      <c r="AE4" s="35">
        <f>'Total Fuel Prices'!AE18*(INDEX(Tax_share,MATCH('Total Fuel Prices'!$A$14,tax_fuel_labels,0),MATCH(AE$1,'Tax_Share of Price'!$B$1:$AI$1,0)))</f>
        <v>0</v>
      </c>
      <c r="AF4" s="35">
        <f>'Total Fuel Prices'!AF18*(INDEX(Tax_share,MATCH('Total Fuel Prices'!$A$14,tax_fuel_labels,0),MATCH(AF$1,'Tax_Share of Price'!$B$1:$AI$1,0)))</f>
        <v>0</v>
      </c>
      <c r="AG4" s="35">
        <f>'Total Fuel Prices'!AG18*(INDEX(Tax_share,MATCH('Total Fuel Prices'!$A$14,tax_fuel_labels,0),MATCH(AG$1,'Tax_Share of Price'!$B$1:$AI$1,0)))</f>
        <v>0</v>
      </c>
      <c r="AH4" s="35">
        <f>'Total Fuel Prices'!AH18*(INDEX(Tax_share,MATCH('Total Fuel Prices'!$A$14,tax_fuel_labels,0),MATCH(AH$1,'Tax_Share of Price'!$B$1:$AI$1,0)))</f>
        <v>0</v>
      </c>
      <c r="AI4" s="35">
        <f>'Total Fuel Prices'!AI18*(INDEX(Tax_share,MATCH('Total Fuel Prices'!$A$14,tax_fuel_labels,0),MATCH(AI$1,'Tax_Share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Prices'!B19*(INDEX(Tax_share,MATCH('Total Fuel Prices'!$A$14,tax_fuel_labels,0),MATCH(B$1,'Tax_Share of Price'!$B$1:$AI$1,0)))</f>
        <v>0</v>
      </c>
      <c r="C5" s="35">
        <f>'Total Fuel Prices'!C19*(INDEX(Tax_share,MATCH('Total Fuel Prices'!$A$14,tax_fuel_labels,0),MATCH(C$1,'Tax_Share of Price'!$B$1:$AI$1,0)))</f>
        <v>0</v>
      </c>
      <c r="D5" s="35">
        <f>'Total Fuel Prices'!D19*(INDEX(Tax_share,MATCH('Total Fuel Prices'!$A$14,tax_fuel_labels,0),MATCH(D$1,'Tax_Share of Price'!$B$1:$AI$1,0)))</f>
        <v>0</v>
      </c>
      <c r="E5" s="35">
        <f>'Total Fuel Prices'!E19*(INDEX(Tax_share,MATCH('Total Fuel Prices'!$A$14,tax_fuel_labels,0),MATCH(E$1,'Tax_Share of Price'!$B$1:$AI$1,0)))</f>
        <v>0</v>
      </c>
      <c r="F5" s="35">
        <f>'Total Fuel Prices'!F19*(INDEX(Tax_share,MATCH('Total Fuel Prices'!$A$14,tax_fuel_labels,0),MATCH(F$1,'Tax_Share of Price'!$B$1:$AI$1,0)))</f>
        <v>0</v>
      </c>
      <c r="G5" s="35">
        <f>'Total Fuel Prices'!G19*(INDEX(Tax_share,MATCH('Total Fuel Prices'!$A$14,tax_fuel_labels,0),MATCH(G$1,'Tax_Share of Price'!$B$1:$AI$1,0)))</f>
        <v>0</v>
      </c>
      <c r="H5" s="35">
        <f>'Total Fuel Prices'!H19*(INDEX(Tax_share,MATCH('Total Fuel Prices'!$A$14,tax_fuel_labels,0),MATCH(H$1,'Tax_Share of Price'!$B$1:$AI$1,0)))</f>
        <v>0</v>
      </c>
      <c r="I5" s="35">
        <f>'Total Fuel Prices'!I19*(INDEX(Tax_share,MATCH('Total Fuel Prices'!$A$14,tax_fuel_labels,0),MATCH(I$1,'Tax_Share of Price'!$B$1:$AI$1,0)))</f>
        <v>0</v>
      </c>
      <c r="J5" s="35">
        <f>'Total Fuel Prices'!J19*(INDEX(Tax_share,MATCH('Total Fuel Prices'!$A$14,tax_fuel_labels,0),MATCH(J$1,'Tax_Share of Price'!$B$1:$AI$1,0)))</f>
        <v>0</v>
      </c>
      <c r="K5" s="35">
        <f>'Total Fuel Prices'!K19*(INDEX(Tax_share,MATCH('Total Fuel Prices'!$A$14,tax_fuel_labels,0),MATCH(K$1,'Tax_Share of Price'!$B$1:$AI$1,0)))</f>
        <v>0</v>
      </c>
      <c r="L5" s="35">
        <f>'Total Fuel Prices'!L19*(INDEX(Tax_share,MATCH('Total Fuel Prices'!$A$14,tax_fuel_labels,0),MATCH(L$1,'Tax_Share of Price'!$B$1:$AI$1,0)))</f>
        <v>0</v>
      </c>
      <c r="M5" s="35">
        <f>'Total Fuel Prices'!M19*(INDEX(Tax_share,MATCH('Total Fuel Prices'!$A$14,tax_fuel_labels,0),MATCH(M$1,'Tax_Share of Price'!$B$1:$AI$1,0)))</f>
        <v>0</v>
      </c>
      <c r="N5" s="35">
        <f>'Total Fuel Prices'!N19*(INDEX(Tax_share,MATCH('Total Fuel Prices'!$A$14,tax_fuel_labels,0),MATCH(N$1,'Tax_Share of Price'!$B$1:$AI$1,0)))</f>
        <v>0</v>
      </c>
      <c r="O5" s="35">
        <f>'Total Fuel Prices'!O19*(INDEX(Tax_share,MATCH('Total Fuel Prices'!$A$14,tax_fuel_labels,0),MATCH(O$1,'Tax_Share of Price'!$B$1:$AI$1,0)))</f>
        <v>0</v>
      </c>
      <c r="P5" s="35">
        <f>'Total Fuel Prices'!P19*(INDEX(Tax_share,MATCH('Total Fuel Prices'!$A$14,tax_fuel_labels,0),MATCH(P$1,'Tax_Share of Price'!$B$1:$AI$1,0)))</f>
        <v>0</v>
      </c>
      <c r="Q5" s="35">
        <f>'Total Fuel Prices'!Q19*(INDEX(Tax_share,MATCH('Total Fuel Prices'!$A$14,tax_fuel_labels,0),MATCH(Q$1,'Tax_Share of Price'!$B$1:$AI$1,0)))</f>
        <v>0</v>
      </c>
      <c r="R5" s="35">
        <f>'Total Fuel Prices'!R19*(INDEX(Tax_share,MATCH('Total Fuel Prices'!$A$14,tax_fuel_labels,0),MATCH(R$1,'Tax_Share of Price'!$B$1:$AI$1,0)))</f>
        <v>0</v>
      </c>
      <c r="S5" s="35">
        <f>'Total Fuel Prices'!S19*(INDEX(Tax_share,MATCH('Total Fuel Prices'!$A$14,tax_fuel_labels,0),MATCH(S$1,'Tax_Share of Price'!$B$1:$AI$1,0)))</f>
        <v>0</v>
      </c>
      <c r="T5" s="35">
        <f>'Total Fuel Prices'!T19*(INDEX(Tax_share,MATCH('Total Fuel Prices'!$A$14,tax_fuel_labels,0),MATCH(T$1,'Tax_Share of Price'!$B$1:$AI$1,0)))</f>
        <v>0</v>
      </c>
      <c r="U5" s="35">
        <f>'Total Fuel Prices'!U19*(INDEX(Tax_share,MATCH('Total Fuel Prices'!$A$14,tax_fuel_labels,0),MATCH(U$1,'Tax_Share of Price'!$B$1:$AI$1,0)))</f>
        <v>0</v>
      </c>
      <c r="V5" s="35">
        <f>'Total Fuel Prices'!V19*(INDEX(Tax_share,MATCH('Total Fuel Prices'!$A$14,tax_fuel_labels,0),MATCH(V$1,'Tax_Share of Price'!$B$1:$AI$1,0)))</f>
        <v>0</v>
      </c>
      <c r="W5" s="35">
        <f>'Total Fuel Prices'!W19*(INDEX(Tax_share,MATCH('Total Fuel Prices'!$A$14,tax_fuel_labels,0),MATCH(W$1,'Tax_Share of Price'!$B$1:$AI$1,0)))</f>
        <v>0</v>
      </c>
      <c r="X5" s="35">
        <f>'Total Fuel Prices'!X19*(INDEX(Tax_share,MATCH('Total Fuel Prices'!$A$14,tax_fuel_labels,0),MATCH(X$1,'Tax_Share of Price'!$B$1:$AI$1,0)))</f>
        <v>0</v>
      </c>
      <c r="Y5" s="35">
        <f>'Total Fuel Prices'!Y19*(INDEX(Tax_share,MATCH('Total Fuel Prices'!$A$14,tax_fuel_labels,0),MATCH(Y$1,'Tax_Share of Price'!$B$1:$AI$1,0)))</f>
        <v>0</v>
      </c>
      <c r="Z5" s="35">
        <f>'Total Fuel Prices'!Z19*(INDEX(Tax_share,MATCH('Total Fuel Prices'!$A$14,tax_fuel_labels,0),MATCH(Z$1,'Tax_Share of Price'!$B$1:$AI$1,0)))</f>
        <v>0</v>
      </c>
      <c r="AA5" s="35">
        <f>'Total Fuel Prices'!AA19*(INDEX(Tax_share,MATCH('Total Fuel Prices'!$A$14,tax_fuel_labels,0),MATCH(AA$1,'Tax_Share of Price'!$B$1:$AI$1,0)))</f>
        <v>0</v>
      </c>
      <c r="AB5" s="35">
        <f>'Total Fuel Prices'!AB19*(INDEX(Tax_share,MATCH('Total Fuel Prices'!$A$14,tax_fuel_labels,0),MATCH(AB$1,'Tax_Share of Price'!$B$1:$AI$1,0)))</f>
        <v>0</v>
      </c>
      <c r="AC5" s="35">
        <f>'Total Fuel Prices'!AC19*(INDEX(Tax_share,MATCH('Total Fuel Prices'!$A$14,tax_fuel_labels,0),MATCH(AC$1,'Tax_Share of Price'!$B$1:$AI$1,0)))</f>
        <v>0</v>
      </c>
      <c r="AD5" s="35">
        <f>'Total Fuel Prices'!AD19*(INDEX(Tax_share,MATCH('Total Fuel Prices'!$A$14,tax_fuel_labels,0),MATCH(AD$1,'Tax_Share of Price'!$B$1:$AI$1,0)))</f>
        <v>0</v>
      </c>
      <c r="AE5" s="35">
        <f>'Total Fuel Prices'!AE19*(INDEX(Tax_share,MATCH('Total Fuel Prices'!$A$14,tax_fuel_labels,0),MATCH(AE$1,'Tax_Share of Price'!$B$1:$AI$1,0)))</f>
        <v>0</v>
      </c>
      <c r="AF5" s="35">
        <f>'Total Fuel Prices'!AF19*(INDEX(Tax_share,MATCH('Total Fuel Prices'!$A$14,tax_fuel_labels,0),MATCH(AF$1,'Tax_Share of Price'!$B$1:$AI$1,0)))</f>
        <v>0</v>
      </c>
      <c r="AG5" s="35">
        <f>'Total Fuel Prices'!AG19*(INDEX(Tax_share,MATCH('Total Fuel Prices'!$A$14,tax_fuel_labels,0),MATCH(AG$1,'Tax_Share of Price'!$B$1:$AI$1,0)))</f>
        <v>0</v>
      </c>
      <c r="AH5" s="35">
        <f>'Total Fuel Prices'!AH19*(INDEX(Tax_share,MATCH('Total Fuel Prices'!$A$14,tax_fuel_labels,0),MATCH(AH$1,'Tax_Share of Price'!$B$1:$AI$1,0)))</f>
        <v>0</v>
      </c>
      <c r="AI5" s="35">
        <f>'Total Fuel Prices'!AI19*(INDEX(Tax_share,MATCH('Total Fuel Prices'!$A$14,tax_fuel_labels,0),MATCH(AI$1,'Tax_Share of Price'!$B$1:$AI$1,0)))</f>
        <v>0</v>
      </c>
    </row>
    <row r="6" spans="1:37" x14ac:dyDescent="0.45">
      <c r="A6" s="12" t="s">
        <v>274</v>
      </c>
      <c r="B6" s="270">
        <f>'Total Fuel Prices'!B20*(INDEX(Tax_share,MATCH('Total Fuel Prices'!$A$14,tax_fuel_labels,0),MATCH(B$1,'Tax_Share of Price'!$B$1:$AI$1,0)))</f>
        <v>5.5164179252704542E-7</v>
      </c>
      <c r="C6" s="270">
        <f>'Total Fuel Prices'!C20*(INDEX(Tax_share,MATCH('Total Fuel Prices'!$A$14,tax_fuel_labels,0),MATCH(C$1,'Tax_Share of Price'!$B$1:$AI$1,0)))</f>
        <v>5.5164179252704542E-7</v>
      </c>
      <c r="D6" s="270">
        <f>'Total Fuel Prices'!D20*(INDEX(Tax_share,MATCH('Total Fuel Prices'!$A$14,tax_fuel_labels,0),MATCH(D$1,'Tax_Share of Price'!$B$1:$AI$1,0)))</f>
        <v>5.5164179252704542E-7</v>
      </c>
      <c r="E6" s="270">
        <f>'Total Fuel Prices'!E20*(INDEX(Tax_share,MATCH('Total Fuel Prices'!$A$14,tax_fuel_labels,0),MATCH(E$1,'Tax_Share of Price'!$B$1:$AI$1,0)))</f>
        <v>5.5164179252704542E-7</v>
      </c>
      <c r="F6" s="270">
        <f>'Total Fuel Prices'!F20*(INDEX(Tax_share,MATCH('Total Fuel Prices'!$A$14,tax_fuel_labels,0),MATCH(F$1,'Tax_Share of Price'!$B$1:$AI$1,0)))</f>
        <v>5.5800689013312669E-7</v>
      </c>
      <c r="G6" s="270">
        <f>'Total Fuel Prices'!G20*(INDEX(Tax_share,MATCH('Total Fuel Prices'!$A$14,tax_fuel_labels,0),MATCH(G$1,'Tax_Share of Price'!$B$1:$AI$1,0)))</f>
        <v>5.5800689013312669E-7</v>
      </c>
      <c r="H6" s="270">
        <f>'Total Fuel Prices'!H20*(INDEX(Tax_share,MATCH('Total Fuel Prices'!$A$14,tax_fuel_labels,0),MATCH(H$1,'Tax_Share of Price'!$B$1:$AI$1,0)))</f>
        <v>5.5800689013312669E-7</v>
      </c>
      <c r="I6" s="270">
        <f>'Total Fuel Prices'!I20*(INDEX(Tax_share,MATCH('Total Fuel Prices'!$A$14,tax_fuel_labels,0),MATCH(I$1,'Tax_Share of Price'!$B$1:$AI$1,0)))</f>
        <v>5.6012858933515378E-7</v>
      </c>
      <c r="J6" s="270">
        <f>'Total Fuel Prices'!J20*(INDEX(Tax_share,MATCH('Total Fuel Prices'!$A$14,tax_fuel_labels,0),MATCH(J$1,'Tax_Share of Price'!$B$1:$AI$1,0)))</f>
        <v>5.6225028853718087E-7</v>
      </c>
      <c r="K6" s="270">
        <f>'Total Fuel Prices'!K20*(INDEX(Tax_share,MATCH('Total Fuel Prices'!$A$14,tax_fuel_labels,0),MATCH(K$1,'Tax_Share of Price'!$B$1:$AI$1,0)))</f>
        <v>5.6437198773920795E-7</v>
      </c>
      <c r="L6" s="270">
        <f>'Total Fuel Prices'!L20*(INDEX(Tax_share,MATCH('Total Fuel Prices'!$A$14,tax_fuel_labels,0),MATCH(L$1,'Tax_Share of Price'!$B$1:$AI$1,0)))</f>
        <v>5.6861538614326224E-7</v>
      </c>
      <c r="M6" s="270">
        <f>'Total Fuel Prices'!M20*(INDEX(Tax_share,MATCH('Total Fuel Prices'!$A$14,tax_fuel_labels,0),MATCH(M$1,'Tax_Share of Price'!$B$1:$AI$1,0)))</f>
        <v>5.6861538614326224E-7</v>
      </c>
      <c r="N6" s="270">
        <f>'Total Fuel Prices'!N20*(INDEX(Tax_share,MATCH('Total Fuel Prices'!$A$14,tax_fuel_labels,0),MATCH(N$1,'Tax_Share of Price'!$B$1:$AI$1,0)))</f>
        <v>5.7073708534528922E-7</v>
      </c>
      <c r="O6" s="270">
        <f>'Total Fuel Prices'!O20*(INDEX(Tax_share,MATCH('Total Fuel Prices'!$A$14,tax_fuel_labels,0),MATCH(O$1,'Tax_Share of Price'!$B$1:$AI$1,0)))</f>
        <v>5.7285878454731642E-7</v>
      </c>
      <c r="P6" s="270">
        <f>'Total Fuel Prices'!P20*(INDEX(Tax_share,MATCH('Total Fuel Prices'!$A$14,tax_fuel_labels,0),MATCH(P$1,'Tax_Share of Price'!$B$1:$AI$1,0)))</f>
        <v>5.749804837493434E-7</v>
      </c>
      <c r="Q6" s="270">
        <f>'Total Fuel Prices'!Q20*(INDEX(Tax_share,MATCH('Total Fuel Prices'!$A$14,tax_fuel_labels,0),MATCH(Q$1,'Tax_Share of Price'!$B$1:$AI$1,0)))</f>
        <v>5.749804837493434E-7</v>
      </c>
      <c r="R6" s="270">
        <f>'Total Fuel Prices'!R20*(INDEX(Tax_share,MATCH('Total Fuel Prices'!$A$14,tax_fuel_labels,0),MATCH(R$1,'Tax_Share of Price'!$B$1:$AI$1,0)))</f>
        <v>5.771021829513707E-7</v>
      </c>
      <c r="S6" s="270">
        <f>'Total Fuel Prices'!S20*(INDEX(Tax_share,MATCH('Total Fuel Prices'!$A$14,tax_fuel_labels,0),MATCH(S$1,'Tax_Share of Price'!$B$1:$AI$1,0)))</f>
        <v>5.771021829513707E-7</v>
      </c>
      <c r="T6" s="270">
        <f>'Total Fuel Prices'!T20*(INDEX(Tax_share,MATCH('Total Fuel Prices'!$A$14,tax_fuel_labels,0),MATCH(T$1,'Tax_Share of Price'!$B$1:$AI$1,0)))</f>
        <v>5.7922388215339769E-7</v>
      </c>
      <c r="U6" s="270">
        <f>'Total Fuel Prices'!U20*(INDEX(Tax_share,MATCH('Total Fuel Prices'!$A$14,tax_fuel_labels,0),MATCH(U$1,'Tax_Share of Price'!$B$1:$AI$1,0)))</f>
        <v>5.7922388215339769E-7</v>
      </c>
      <c r="V6" s="270">
        <f>'Total Fuel Prices'!V20*(INDEX(Tax_share,MATCH('Total Fuel Prices'!$A$14,tax_fuel_labels,0),MATCH(V$1,'Tax_Share of Price'!$B$1:$AI$1,0)))</f>
        <v>5.8134558135542478E-7</v>
      </c>
      <c r="W6" s="270">
        <f>'Total Fuel Prices'!W20*(INDEX(Tax_share,MATCH('Total Fuel Prices'!$A$14,tax_fuel_labels,0),MATCH(W$1,'Tax_Share of Price'!$B$1:$AI$1,0)))</f>
        <v>5.8346728055745187E-7</v>
      </c>
      <c r="X6" s="270">
        <f>'Total Fuel Prices'!X20*(INDEX(Tax_share,MATCH('Total Fuel Prices'!$A$14,tax_fuel_labels,0),MATCH(X$1,'Tax_Share of Price'!$B$1:$AI$1,0)))</f>
        <v>5.8558897975947885E-7</v>
      </c>
      <c r="Y6" s="270">
        <f>'Total Fuel Prices'!Y20*(INDEX(Tax_share,MATCH('Total Fuel Prices'!$A$14,tax_fuel_labels,0),MATCH(Y$1,'Tax_Share of Price'!$B$1:$AI$1,0)))</f>
        <v>5.8771067896150605E-7</v>
      </c>
      <c r="Z6" s="270">
        <f>'Total Fuel Prices'!Z20*(INDEX(Tax_share,MATCH('Total Fuel Prices'!$A$14,tax_fuel_labels,0),MATCH(Z$1,'Tax_Share of Price'!$B$1:$AI$1,0)))</f>
        <v>5.8983237816353314E-7</v>
      </c>
      <c r="AA6" s="270">
        <f>'Total Fuel Prices'!AA20*(INDEX(Tax_share,MATCH('Total Fuel Prices'!$A$14,tax_fuel_labels,0),MATCH(AA$1,'Tax_Share of Price'!$B$1:$AI$1,0)))</f>
        <v>5.9195407736556023E-7</v>
      </c>
      <c r="AB6" s="270">
        <f>'Total Fuel Prices'!AB20*(INDEX(Tax_share,MATCH('Total Fuel Prices'!$A$14,tax_fuel_labels,0),MATCH(AB$1,'Tax_Share of Price'!$B$1:$AI$1,0)))</f>
        <v>5.9407577656758742E-7</v>
      </c>
      <c r="AC6" s="270">
        <f>'Total Fuel Prices'!AC20*(INDEX(Tax_share,MATCH('Total Fuel Prices'!$A$14,tax_fuel_labels,0),MATCH(AC$1,'Tax_Share of Price'!$B$1:$AI$1,0)))</f>
        <v>5.961974757696144E-7</v>
      </c>
      <c r="AD6" s="270">
        <f>'Total Fuel Prices'!AD20*(INDEX(Tax_share,MATCH('Total Fuel Prices'!$A$14,tax_fuel_labels,0),MATCH(AD$1,'Tax_Share of Price'!$B$1:$AI$1,0)))</f>
        <v>5.9831917497164149E-7</v>
      </c>
      <c r="AE6" s="270">
        <f>'Total Fuel Prices'!AE20*(INDEX(Tax_share,MATCH('Total Fuel Prices'!$A$14,tax_fuel_labels,0),MATCH(AE$1,'Tax_Share of Price'!$B$1:$AI$1,0)))</f>
        <v>6.0044087417366858E-7</v>
      </c>
      <c r="AF6" s="270">
        <f>'Total Fuel Prices'!AF20*(INDEX(Tax_share,MATCH('Total Fuel Prices'!$A$14,tax_fuel_labels,0),MATCH(AF$1,'Tax_Share of Price'!$B$1:$AI$1,0)))</f>
        <v>6.0256257337569567E-7</v>
      </c>
      <c r="AG6" s="270">
        <f>'Total Fuel Prices'!AG20*(INDEX(Tax_share,MATCH('Total Fuel Prices'!$A$14,tax_fuel_labels,0),MATCH(AG$1,'Tax_Share of Price'!$B$1:$AI$1,0)))</f>
        <v>6.0468427257772297E-7</v>
      </c>
      <c r="AH6" s="270">
        <f>'Total Fuel Prices'!AH20*(INDEX(Tax_share,MATCH('Total Fuel Prices'!$A$14,tax_fuel_labels,0),MATCH(AH$1,'Tax_Share of Price'!$B$1:$AI$1,0)))</f>
        <v>6.0680597177974985E-7</v>
      </c>
      <c r="AI6" s="270">
        <f>'Total Fuel Prices'!AI20*(INDEX(Tax_share,MATCH('Total Fuel Prices'!$A$14,tax_fuel_labels,0),MATCH(AI$1,'Tax_Share of Price'!$B$1:$AI$1,0)))</f>
        <v>6.0892767098177705E-7</v>
      </c>
    </row>
    <row r="7" spans="1:37" x14ac:dyDescent="0.45">
      <c r="A7" s="12" t="s">
        <v>275</v>
      </c>
      <c r="B7" s="270">
        <f>B6</f>
        <v>5.5164179252704542E-7</v>
      </c>
      <c r="C7" s="270">
        <f t="shared" ref="C7:AI7" si="0">C6</f>
        <v>5.5164179252704542E-7</v>
      </c>
      <c r="D7" s="270">
        <f t="shared" si="0"/>
        <v>5.5164179252704542E-7</v>
      </c>
      <c r="E7" s="270">
        <f t="shared" si="0"/>
        <v>5.5164179252704542E-7</v>
      </c>
      <c r="F7" s="270">
        <f t="shared" si="0"/>
        <v>5.5800689013312669E-7</v>
      </c>
      <c r="G7" s="270">
        <f t="shared" si="0"/>
        <v>5.5800689013312669E-7</v>
      </c>
      <c r="H7" s="270">
        <f t="shared" si="0"/>
        <v>5.5800689013312669E-7</v>
      </c>
      <c r="I7" s="270">
        <f t="shared" si="0"/>
        <v>5.6012858933515378E-7</v>
      </c>
      <c r="J7" s="270">
        <f t="shared" si="0"/>
        <v>5.6225028853718087E-7</v>
      </c>
      <c r="K7" s="270">
        <f t="shared" si="0"/>
        <v>5.6437198773920795E-7</v>
      </c>
      <c r="L7" s="270">
        <f t="shared" si="0"/>
        <v>5.6861538614326224E-7</v>
      </c>
      <c r="M7" s="270">
        <f t="shared" si="0"/>
        <v>5.6861538614326224E-7</v>
      </c>
      <c r="N7" s="270">
        <f t="shared" si="0"/>
        <v>5.7073708534528922E-7</v>
      </c>
      <c r="O7" s="270">
        <f t="shared" si="0"/>
        <v>5.7285878454731642E-7</v>
      </c>
      <c r="P7" s="270">
        <f t="shared" si="0"/>
        <v>5.749804837493434E-7</v>
      </c>
      <c r="Q7" s="270">
        <f t="shared" si="0"/>
        <v>5.749804837493434E-7</v>
      </c>
      <c r="R7" s="270">
        <f t="shared" si="0"/>
        <v>5.771021829513707E-7</v>
      </c>
      <c r="S7" s="270">
        <f t="shared" si="0"/>
        <v>5.771021829513707E-7</v>
      </c>
      <c r="T7" s="270">
        <f t="shared" si="0"/>
        <v>5.7922388215339769E-7</v>
      </c>
      <c r="U7" s="270">
        <f t="shared" si="0"/>
        <v>5.7922388215339769E-7</v>
      </c>
      <c r="V7" s="270">
        <f t="shared" si="0"/>
        <v>5.8134558135542478E-7</v>
      </c>
      <c r="W7" s="270">
        <f t="shared" si="0"/>
        <v>5.8346728055745187E-7</v>
      </c>
      <c r="X7" s="270">
        <f t="shared" si="0"/>
        <v>5.8558897975947885E-7</v>
      </c>
      <c r="Y7" s="270">
        <f t="shared" si="0"/>
        <v>5.8771067896150605E-7</v>
      </c>
      <c r="Z7" s="270">
        <f t="shared" si="0"/>
        <v>5.8983237816353314E-7</v>
      </c>
      <c r="AA7" s="270">
        <f t="shared" si="0"/>
        <v>5.9195407736556023E-7</v>
      </c>
      <c r="AB7" s="270">
        <f t="shared" si="0"/>
        <v>5.9407577656758742E-7</v>
      </c>
      <c r="AC7" s="270">
        <f t="shared" si="0"/>
        <v>5.961974757696144E-7</v>
      </c>
      <c r="AD7" s="270">
        <f t="shared" si="0"/>
        <v>5.9831917497164149E-7</v>
      </c>
      <c r="AE7" s="270">
        <f t="shared" si="0"/>
        <v>6.0044087417366858E-7</v>
      </c>
      <c r="AF7" s="270">
        <f t="shared" si="0"/>
        <v>6.0256257337569567E-7</v>
      </c>
      <c r="AG7" s="270">
        <f t="shared" si="0"/>
        <v>6.0468427257772297E-7</v>
      </c>
      <c r="AH7" s="270">
        <f t="shared" si="0"/>
        <v>6.0680597177974985E-7</v>
      </c>
      <c r="AI7" s="270">
        <f t="shared" si="0"/>
        <v>6.0892767098177705E-7</v>
      </c>
    </row>
    <row r="8" spans="1:37" x14ac:dyDescent="0.45">
      <c r="A8" s="12" t="s">
        <v>276</v>
      </c>
      <c r="B8" s="35">
        <f>'Total Fuel Prices'!B22*(INDEX(Tax_share,MATCH('Total Fuel Prices'!$A$14,tax_fuel_labels,0),MATCH(B$1,'Tax_Share of Price'!$B$1:$AI$1,0)))</f>
        <v>0</v>
      </c>
      <c r="C8" s="35">
        <f>'Total Fuel Prices'!C22*(INDEX(Tax_share,MATCH('Total Fuel Prices'!$A$14,tax_fuel_labels,0),MATCH(C$1,'Tax_Share of Price'!$B$1:$AI$1,0)))</f>
        <v>0</v>
      </c>
      <c r="D8" s="35">
        <f>'Total Fuel Prices'!D22*(INDEX(Tax_share,MATCH('Total Fuel Prices'!$A$14,tax_fuel_labels,0),MATCH(D$1,'Tax_Share of Price'!$B$1:$AI$1,0)))</f>
        <v>0</v>
      </c>
      <c r="E8" s="35">
        <f>'Total Fuel Prices'!E22*(INDEX(Tax_share,MATCH('Total Fuel Prices'!$A$14,tax_fuel_labels,0),MATCH(E$1,'Tax_Share of Price'!$B$1:$AI$1,0)))</f>
        <v>0</v>
      </c>
      <c r="F8" s="35">
        <f>'Total Fuel Prices'!F22*(INDEX(Tax_share,MATCH('Total Fuel Prices'!$A$14,tax_fuel_labels,0),MATCH(F$1,'Tax_Share of Price'!$B$1:$AI$1,0)))</f>
        <v>0</v>
      </c>
      <c r="G8" s="35">
        <f>'Total Fuel Prices'!G22*(INDEX(Tax_share,MATCH('Total Fuel Prices'!$A$14,tax_fuel_labels,0),MATCH(G$1,'Tax_Share of Price'!$B$1:$AI$1,0)))</f>
        <v>0</v>
      </c>
      <c r="H8" s="35">
        <f>'Total Fuel Prices'!H22*(INDEX(Tax_share,MATCH('Total Fuel Prices'!$A$14,tax_fuel_labels,0),MATCH(H$1,'Tax_Share of Price'!$B$1:$AI$1,0)))</f>
        <v>0</v>
      </c>
      <c r="I8" s="35">
        <f>'Total Fuel Prices'!I22*(INDEX(Tax_share,MATCH('Total Fuel Prices'!$A$14,tax_fuel_labels,0),MATCH(I$1,'Tax_Share of Price'!$B$1:$AI$1,0)))</f>
        <v>0</v>
      </c>
      <c r="J8" s="35">
        <f>'Total Fuel Prices'!J22*(INDEX(Tax_share,MATCH('Total Fuel Prices'!$A$14,tax_fuel_labels,0),MATCH(J$1,'Tax_Share of Price'!$B$1:$AI$1,0)))</f>
        <v>0</v>
      </c>
      <c r="K8" s="35">
        <f>'Total Fuel Prices'!K22*(INDEX(Tax_share,MATCH('Total Fuel Prices'!$A$14,tax_fuel_labels,0),MATCH(K$1,'Tax_Share of Price'!$B$1:$AI$1,0)))</f>
        <v>0</v>
      </c>
      <c r="L8" s="35">
        <f>'Total Fuel Prices'!L22*(INDEX(Tax_share,MATCH('Total Fuel Prices'!$A$14,tax_fuel_labels,0),MATCH(L$1,'Tax_Share of Price'!$B$1:$AI$1,0)))</f>
        <v>0</v>
      </c>
      <c r="M8" s="35">
        <f>'Total Fuel Prices'!M22*(INDEX(Tax_share,MATCH('Total Fuel Prices'!$A$14,tax_fuel_labels,0),MATCH(M$1,'Tax_Share of Price'!$B$1:$AI$1,0)))</f>
        <v>0</v>
      </c>
      <c r="N8" s="35">
        <f>'Total Fuel Prices'!N22*(INDEX(Tax_share,MATCH('Total Fuel Prices'!$A$14,tax_fuel_labels,0),MATCH(N$1,'Tax_Share of Price'!$B$1:$AI$1,0)))</f>
        <v>0</v>
      </c>
      <c r="O8" s="35">
        <f>'Total Fuel Prices'!O22*(INDEX(Tax_share,MATCH('Total Fuel Prices'!$A$14,tax_fuel_labels,0),MATCH(O$1,'Tax_Share of Price'!$B$1:$AI$1,0)))</f>
        <v>0</v>
      </c>
      <c r="P8" s="35">
        <f>'Total Fuel Prices'!P22*(INDEX(Tax_share,MATCH('Total Fuel Prices'!$A$14,tax_fuel_labels,0),MATCH(P$1,'Tax_Share of Price'!$B$1:$AI$1,0)))</f>
        <v>0</v>
      </c>
      <c r="Q8" s="35">
        <f>'Total Fuel Prices'!Q22*(INDEX(Tax_share,MATCH('Total Fuel Prices'!$A$14,tax_fuel_labels,0),MATCH(Q$1,'Tax_Share of Price'!$B$1:$AI$1,0)))</f>
        <v>0</v>
      </c>
      <c r="R8" s="35">
        <f>'Total Fuel Prices'!R22*(INDEX(Tax_share,MATCH('Total Fuel Prices'!$A$14,tax_fuel_labels,0),MATCH(R$1,'Tax_Share of Price'!$B$1:$AI$1,0)))</f>
        <v>0</v>
      </c>
      <c r="S8" s="35">
        <f>'Total Fuel Prices'!S22*(INDEX(Tax_share,MATCH('Total Fuel Prices'!$A$14,tax_fuel_labels,0),MATCH(S$1,'Tax_Share of Price'!$B$1:$AI$1,0)))</f>
        <v>0</v>
      </c>
      <c r="T8" s="35">
        <f>'Total Fuel Prices'!T22*(INDEX(Tax_share,MATCH('Total Fuel Prices'!$A$14,tax_fuel_labels,0),MATCH(T$1,'Tax_Share of Price'!$B$1:$AI$1,0)))</f>
        <v>0</v>
      </c>
      <c r="U8" s="35">
        <f>'Total Fuel Prices'!U22*(INDEX(Tax_share,MATCH('Total Fuel Prices'!$A$14,tax_fuel_labels,0),MATCH(U$1,'Tax_Share of Price'!$B$1:$AI$1,0)))</f>
        <v>0</v>
      </c>
      <c r="V8" s="35">
        <f>'Total Fuel Prices'!V22*(INDEX(Tax_share,MATCH('Total Fuel Prices'!$A$14,tax_fuel_labels,0),MATCH(V$1,'Tax_Share of Price'!$B$1:$AI$1,0)))</f>
        <v>0</v>
      </c>
      <c r="W8" s="35">
        <f>'Total Fuel Prices'!W22*(INDEX(Tax_share,MATCH('Total Fuel Prices'!$A$14,tax_fuel_labels,0),MATCH(W$1,'Tax_Share of Price'!$B$1:$AI$1,0)))</f>
        <v>0</v>
      </c>
      <c r="X8" s="35">
        <f>'Total Fuel Prices'!X22*(INDEX(Tax_share,MATCH('Total Fuel Prices'!$A$14,tax_fuel_labels,0),MATCH(X$1,'Tax_Share of Price'!$B$1:$AI$1,0)))</f>
        <v>0</v>
      </c>
      <c r="Y8" s="35">
        <f>'Total Fuel Prices'!Y22*(INDEX(Tax_share,MATCH('Total Fuel Prices'!$A$14,tax_fuel_labels,0),MATCH(Y$1,'Tax_Share of Price'!$B$1:$AI$1,0)))</f>
        <v>0</v>
      </c>
      <c r="Z8" s="35">
        <f>'Total Fuel Prices'!Z22*(INDEX(Tax_share,MATCH('Total Fuel Prices'!$A$14,tax_fuel_labels,0),MATCH(Z$1,'Tax_Share of Price'!$B$1:$AI$1,0)))</f>
        <v>0</v>
      </c>
      <c r="AA8" s="35">
        <f>'Total Fuel Prices'!AA22*(INDEX(Tax_share,MATCH('Total Fuel Prices'!$A$14,tax_fuel_labels,0),MATCH(AA$1,'Tax_Share of Price'!$B$1:$AI$1,0)))</f>
        <v>0</v>
      </c>
      <c r="AB8" s="35">
        <f>'Total Fuel Prices'!AB22*(INDEX(Tax_share,MATCH('Total Fuel Prices'!$A$14,tax_fuel_labels,0),MATCH(AB$1,'Tax_Share of Price'!$B$1:$AI$1,0)))</f>
        <v>0</v>
      </c>
      <c r="AC8" s="35">
        <f>'Total Fuel Prices'!AC22*(INDEX(Tax_share,MATCH('Total Fuel Prices'!$A$14,tax_fuel_labels,0),MATCH(AC$1,'Tax_Share of Price'!$B$1:$AI$1,0)))</f>
        <v>0</v>
      </c>
      <c r="AD8" s="35">
        <f>'Total Fuel Prices'!AD22*(INDEX(Tax_share,MATCH('Total Fuel Prices'!$A$14,tax_fuel_labels,0),MATCH(AD$1,'Tax_Share of Price'!$B$1:$AI$1,0)))</f>
        <v>0</v>
      </c>
      <c r="AE8" s="35">
        <f>'Total Fuel Prices'!AE22*(INDEX(Tax_share,MATCH('Total Fuel Prices'!$A$14,tax_fuel_labels,0),MATCH(AE$1,'Tax_Share of Price'!$B$1:$AI$1,0)))</f>
        <v>0</v>
      </c>
      <c r="AF8" s="35">
        <f>'Total Fuel Prices'!AF22*(INDEX(Tax_share,MATCH('Total Fuel Prices'!$A$14,tax_fuel_labels,0),MATCH(AF$1,'Tax_Share of Price'!$B$1:$AI$1,0)))</f>
        <v>0</v>
      </c>
      <c r="AG8" s="35">
        <f>'Total Fuel Prices'!AG22*(INDEX(Tax_share,MATCH('Total Fuel Prices'!$A$14,tax_fuel_labels,0),MATCH(AG$1,'Tax_Share of Price'!$B$1:$AI$1,0)))</f>
        <v>0</v>
      </c>
      <c r="AH8" s="35">
        <f>'Total Fuel Prices'!AH22*(INDEX(Tax_share,MATCH('Total Fuel Prices'!$A$14,tax_fuel_labels,0),MATCH(AH$1,'Tax_Share of Price'!$B$1:$AI$1,0)))</f>
        <v>0</v>
      </c>
      <c r="AI8" s="35">
        <f>'Total Fuel Prices'!AI22*(INDEX(Tax_share,MATCH('Total Fuel Prices'!$A$14,tax_fuel_labels,0),MATCH(AI$1,'Tax_Share of Price'!$B$1:$AI$1,0)))</f>
        <v>0</v>
      </c>
    </row>
    <row r="9" spans="1:37" x14ac:dyDescent="0.45">
      <c r="A9" s="12" t="s">
        <v>277</v>
      </c>
      <c r="B9" s="270">
        <f>'Total Fuel Prices'!B23*(INDEX(Tax_share,MATCH('Total Fuel Prices'!$A$14,tax_fuel_labels,0),MATCH(B$1,'Tax_Share of Price'!$B$1:$AI$1,0)))</f>
        <v>5.5164179252704542E-7</v>
      </c>
      <c r="C9" s="270">
        <f>'Total Fuel Prices'!C23*(INDEX(Tax_share,MATCH('Total Fuel Prices'!$A$14,tax_fuel_labels,0),MATCH(C$1,'Tax_Share of Price'!$B$1:$AI$1,0)))</f>
        <v>5.5164179252704542E-7</v>
      </c>
      <c r="D9" s="270">
        <f>'Total Fuel Prices'!D23*(INDEX(Tax_share,MATCH('Total Fuel Prices'!$A$14,tax_fuel_labels,0),MATCH(D$1,'Tax_Share of Price'!$B$1:$AI$1,0)))</f>
        <v>5.5164179252704542E-7</v>
      </c>
      <c r="E9" s="270">
        <f>'Total Fuel Prices'!E23*(INDEX(Tax_share,MATCH('Total Fuel Prices'!$A$14,tax_fuel_labels,0),MATCH(E$1,'Tax_Share of Price'!$B$1:$AI$1,0)))</f>
        <v>5.5164179252704542E-7</v>
      </c>
      <c r="F9" s="270">
        <f>'Total Fuel Prices'!F23*(INDEX(Tax_share,MATCH('Total Fuel Prices'!$A$14,tax_fuel_labels,0),MATCH(F$1,'Tax_Share of Price'!$B$1:$AI$1,0)))</f>
        <v>5.5800689013312669E-7</v>
      </c>
      <c r="G9" s="270">
        <f>'Total Fuel Prices'!G23*(INDEX(Tax_share,MATCH('Total Fuel Prices'!$A$14,tax_fuel_labels,0),MATCH(G$1,'Tax_Share of Price'!$B$1:$AI$1,0)))</f>
        <v>5.5800689013312669E-7</v>
      </c>
      <c r="H9" s="270">
        <f>'Total Fuel Prices'!H23*(INDEX(Tax_share,MATCH('Total Fuel Prices'!$A$14,tax_fuel_labels,0),MATCH(H$1,'Tax_Share of Price'!$B$1:$AI$1,0)))</f>
        <v>5.5800689013312669E-7</v>
      </c>
      <c r="I9" s="270">
        <f>'Total Fuel Prices'!I23*(INDEX(Tax_share,MATCH('Total Fuel Prices'!$A$14,tax_fuel_labels,0),MATCH(I$1,'Tax_Share of Price'!$B$1:$AI$1,0)))</f>
        <v>5.6012858933515378E-7</v>
      </c>
      <c r="J9" s="270">
        <f>'Total Fuel Prices'!J23*(INDEX(Tax_share,MATCH('Total Fuel Prices'!$A$14,tax_fuel_labels,0),MATCH(J$1,'Tax_Share of Price'!$B$1:$AI$1,0)))</f>
        <v>5.6225028853718087E-7</v>
      </c>
      <c r="K9" s="270">
        <f>'Total Fuel Prices'!K23*(INDEX(Tax_share,MATCH('Total Fuel Prices'!$A$14,tax_fuel_labels,0),MATCH(K$1,'Tax_Share of Price'!$B$1:$AI$1,0)))</f>
        <v>5.6437198773920795E-7</v>
      </c>
      <c r="L9" s="270">
        <f>'Total Fuel Prices'!L23*(INDEX(Tax_share,MATCH('Total Fuel Prices'!$A$14,tax_fuel_labels,0),MATCH(L$1,'Tax_Share of Price'!$B$1:$AI$1,0)))</f>
        <v>5.6861538614326224E-7</v>
      </c>
      <c r="M9" s="270">
        <f>'Total Fuel Prices'!M23*(INDEX(Tax_share,MATCH('Total Fuel Prices'!$A$14,tax_fuel_labels,0),MATCH(M$1,'Tax_Share of Price'!$B$1:$AI$1,0)))</f>
        <v>5.6861538614326224E-7</v>
      </c>
      <c r="N9" s="270">
        <f>'Total Fuel Prices'!N23*(INDEX(Tax_share,MATCH('Total Fuel Prices'!$A$14,tax_fuel_labels,0),MATCH(N$1,'Tax_Share of Price'!$B$1:$AI$1,0)))</f>
        <v>5.7073708534528922E-7</v>
      </c>
      <c r="O9" s="270">
        <f>'Total Fuel Prices'!O23*(INDEX(Tax_share,MATCH('Total Fuel Prices'!$A$14,tax_fuel_labels,0),MATCH(O$1,'Tax_Share of Price'!$B$1:$AI$1,0)))</f>
        <v>5.7285878454731642E-7</v>
      </c>
      <c r="P9" s="270">
        <f>'Total Fuel Prices'!P23*(INDEX(Tax_share,MATCH('Total Fuel Prices'!$A$14,tax_fuel_labels,0),MATCH(P$1,'Tax_Share of Price'!$B$1:$AI$1,0)))</f>
        <v>5.749804837493434E-7</v>
      </c>
      <c r="Q9" s="270">
        <f>'Total Fuel Prices'!Q23*(INDEX(Tax_share,MATCH('Total Fuel Prices'!$A$14,tax_fuel_labels,0),MATCH(Q$1,'Tax_Share of Price'!$B$1:$AI$1,0)))</f>
        <v>5.749804837493434E-7</v>
      </c>
      <c r="R9" s="270">
        <f>'Total Fuel Prices'!R23*(INDEX(Tax_share,MATCH('Total Fuel Prices'!$A$14,tax_fuel_labels,0),MATCH(R$1,'Tax_Share of Price'!$B$1:$AI$1,0)))</f>
        <v>5.771021829513707E-7</v>
      </c>
      <c r="S9" s="270">
        <f>'Total Fuel Prices'!S23*(INDEX(Tax_share,MATCH('Total Fuel Prices'!$A$14,tax_fuel_labels,0),MATCH(S$1,'Tax_Share of Price'!$B$1:$AI$1,0)))</f>
        <v>5.771021829513707E-7</v>
      </c>
      <c r="T9" s="270">
        <f>'Total Fuel Prices'!T23*(INDEX(Tax_share,MATCH('Total Fuel Prices'!$A$14,tax_fuel_labels,0),MATCH(T$1,'Tax_Share of Price'!$B$1:$AI$1,0)))</f>
        <v>5.7922388215339769E-7</v>
      </c>
      <c r="U9" s="270">
        <f>'Total Fuel Prices'!U23*(INDEX(Tax_share,MATCH('Total Fuel Prices'!$A$14,tax_fuel_labels,0),MATCH(U$1,'Tax_Share of Price'!$B$1:$AI$1,0)))</f>
        <v>5.7922388215339769E-7</v>
      </c>
      <c r="V9" s="270">
        <f>'Total Fuel Prices'!V23*(INDEX(Tax_share,MATCH('Total Fuel Prices'!$A$14,tax_fuel_labels,0),MATCH(V$1,'Tax_Share of Price'!$B$1:$AI$1,0)))</f>
        <v>5.8134558135542478E-7</v>
      </c>
      <c r="W9" s="270">
        <f>'Total Fuel Prices'!W23*(INDEX(Tax_share,MATCH('Total Fuel Prices'!$A$14,tax_fuel_labels,0),MATCH(W$1,'Tax_Share of Price'!$B$1:$AI$1,0)))</f>
        <v>5.8346728055745187E-7</v>
      </c>
      <c r="X9" s="270">
        <f>'Total Fuel Prices'!X23*(INDEX(Tax_share,MATCH('Total Fuel Prices'!$A$14,tax_fuel_labels,0),MATCH(X$1,'Tax_Share of Price'!$B$1:$AI$1,0)))</f>
        <v>5.8558897975947885E-7</v>
      </c>
      <c r="Y9" s="270">
        <f>'Total Fuel Prices'!Y23*(INDEX(Tax_share,MATCH('Total Fuel Prices'!$A$14,tax_fuel_labels,0),MATCH(Y$1,'Tax_Share of Price'!$B$1:$AI$1,0)))</f>
        <v>5.8771067896150605E-7</v>
      </c>
      <c r="Z9" s="270">
        <f>'Total Fuel Prices'!Z23*(INDEX(Tax_share,MATCH('Total Fuel Prices'!$A$14,tax_fuel_labels,0),MATCH(Z$1,'Tax_Share of Price'!$B$1:$AI$1,0)))</f>
        <v>5.8983237816353314E-7</v>
      </c>
      <c r="AA9" s="270">
        <f>'Total Fuel Prices'!AA23*(INDEX(Tax_share,MATCH('Total Fuel Prices'!$A$14,tax_fuel_labels,0),MATCH(AA$1,'Tax_Share of Price'!$B$1:$AI$1,0)))</f>
        <v>5.9195407736556023E-7</v>
      </c>
      <c r="AB9" s="270">
        <f>'Total Fuel Prices'!AB23*(INDEX(Tax_share,MATCH('Total Fuel Prices'!$A$14,tax_fuel_labels,0),MATCH(AB$1,'Tax_Share of Price'!$B$1:$AI$1,0)))</f>
        <v>5.9407577656758742E-7</v>
      </c>
      <c r="AC9" s="270">
        <f>'Total Fuel Prices'!AC23*(INDEX(Tax_share,MATCH('Total Fuel Prices'!$A$14,tax_fuel_labels,0),MATCH(AC$1,'Tax_Share of Price'!$B$1:$AI$1,0)))</f>
        <v>5.961974757696144E-7</v>
      </c>
      <c r="AD9" s="270">
        <f>'Total Fuel Prices'!AD23*(INDEX(Tax_share,MATCH('Total Fuel Prices'!$A$14,tax_fuel_labels,0),MATCH(AD$1,'Tax_Share of Price'!$B$1:$AI$1,0)))</f>
        <v>5.9831917497164149E-7</v>
      </c>
      <c r="AE9" s="270">
        <f>'Total Fuel Prices'!AE23*(INDEX(Tax_share,MATCH('Total Fuel Prices'!$A$14,tax_fuel_labels,0),MATCH(AE$1,'Tax_Share of Price'!$B$1:$AI$1,0)))</f>
        <v>6.0044087417366858E-7</v>
      </c>
      <c r="AF9" s="270">
        <f>'Total Fuel Prices'!AF23*(INDEX(Tax_share,MATCH('Total Fuel Prices'!$A$14,tax_fuel_labels,0),MATCH(AF$1,'Tax_Share of Price'!$B$1:$AI$1,0)))</f>
        <v>6.0256257337569567E-7</v>
      </c>
      <c r="AG9" s="270">
        <f>'Total Fuel Prices'!AG23*(INDEX(Tax_share,MATCH('Total Fuel Prices'!$A$14,tax_fuel_labels,0),MATCH(AG$1,'Tax_Share of Price'!$B$1:$AI$1,0)))</f>
        <v>6.0468427257772297E-7</v>
      </c>
      <c r="AH9" s="270">
        <f>'Total Fuel Prices'!AH23*(INDEX(Tax_share,MATCH('Total Fuel Prices'!$A$14,tax_fuel_labels,0),MATCH(AH$1,'Tax_Share of Price'!$B$1:$AI$1,0)))</f>
        <v>6.0680597177974985E-7</v>
      </c>
      <c r="AI9" s="270">
        <f>'Total Fuel Prices'!AI23*(INDEX(Tax_share,MATCH('Total Fuel Prices'!$A$14,tax_fuel_labels,0),MATCH(AI$1,'Tax_Share of Price'!$B$1:$AI$1,0)))</f>
        <v>6.0892767098177705E-7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1.1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Prices'!B27*(INDEX(Tax_share,MATCH('Total Fuel Prices'!$A$25,tax_fuel_labels,0),MATCH(B$1,'Tax_Share of Price'!$B$1:$AI$1,0)))</f>
        <v>1.2999438508369086E-6</v>
      </c>
      <c r="C2" s="35">
        <f>'Total Fuel Prices'!C27*(INDEX(Tax_share,MATCH('Total Fuel Prices'!$A$25,tax_fuel_labels,0),MATCH(C$1,'Tax_Share of Price'!$B$1:$AI$1,0)))</f>
        <v>1.2999438508369086E-6</v>
      </c>
      <c r="D2" s="35">
        <f>'Total Fuel Prices'!D27*(INDEX(Tax_share,MATCH('Total Fuel Prices'!$A$25,tax_fuel_labels,0),MATCH(D$1,'Tax_Share of Price'!$B$1:$AI$1,0)))</f>
        <v>1.2999438508369086E-6</v>
      </c>
      <c r="E2" s="35">
        <f>'Total Fuel Prices'!E27*(INDEX(Tax_share,MATCH('Total Fuel Prices'!$A$25,tax_fuel_labels,0),MATCH(E$1,'Tax_Share of Price'!$B$1:$AI$1,0)))</f>
        <v>1.2999438508369086E-6</v>
      </c>
      <c r="F2" s="35">
        <f>'Total Fuel Prices'!F27*(INDEX(Tax_share,MATCH('Total Fuel Prices'!$A$25,tax_fuel_labels,0),MATCH(F$1,'Tax_Share of Price'!$B$1:$AI$1,0)))</f>
        <v>1.950558680013824E-6</v>
      </c>
      <c r="G2" s="35">
        <f>'Total Fuel Prices'!G27*(INDEX(Tax_share,MATCH('Total Fuel Prices'!$A$25,tax_fuel_labels,0),MATCH(G$1,'Tax_Share of Price'!$B$1:$AI$1,0)))</f>
        <v>2.0291627859187072E-6</v>
      </c>
      <c r="H2" s="35">
        <f>'Total Fuel Prices'!H27*(INDEX(Tax_share,MATCH('Total Fuel Prices'!$A$25,tax_fuel_labels,0),MATCH(H$1,'Tax_Share of Price'!$B$1:$AI$1,0)))</f>
        <v>1.8823643308555365E-6</v>
      </c>
      <c r="I2" s="35">
        <f>'Total Fuel Prices'!I27*(INDEX(Tax_share,MATCH('Total Fuel Prices'!$A$25,tax_fuel_labels,0),MATCH(I$1,'Tax_Share of Price'!$B$1:$AI$1,0)))</f>
        <v>1.7625074434708254E-6</v>
      </c>
      <c r="J2" s="35">
        <f>'Total Fuel Prices'!J27*(INDEX(Tax_share,MATCH('Total Fuel Prices'!$A$25,tax_fuel_labels,0),MATCH(J$1,'Tax_Share of Price'!$B$1:$AI$1,0)))</f>
        <v>1.8119091244488034E-6</v>
      </c>
      <c r="K2" s="35">
        <f>'Total Fuel Prices'!K27*(INDEX(Tax_share,MATCH('Total Fuel Prices'!$A$25,tax_fuel_labels,0),MATCH(K$1,'Tax_Share of Price'!$B$1:$AI$1,0)))</f>
        <v>1.8773362195625984E-6</v>
      </c>
      <c r="L2" s="35">
        <f>'Total Fuel Prices'!L27*(INDEX(Tax_share,MATCH('Total Fuel Prices'!$A$25,tax_fuel_labels,0),MATCH(L$1,'Tax_Share of Price'!$B$1:$AI$1,0)))</f>
        <v>1.9137024292266451E-6</v>
      </c>
      <c r="M2" s="35">
        <f>'Total Fuel Prices'!M27*(INDEX(Tax_share,MATCH('Total Fuel Prices'!$A$25,tax_fuel_labels,0),MATCH(M$1,'Tax_Share of Price'!$B$1:$AI$1,0)))</f>
        <v>1.997600111577177E-6</v>
      </c>
      <c r="N2" s="35">
        <f>'Total Fuel Prices'!N27*(INDEX(Tax_share,MATCH('Total Fuel Prices'!$A$25,tax_fuel_labels,0),MATCH(N$1,'Tax_Share of Price'!$B$1:$AI$1,0)))</f>
        <v>2.0700186277981541E-6</v>
      </c>
      <c r="O2" s="35">
        <f>'Total Fuel Prices'!O27*(INDEX(Tax_share,MATCH('Total Fuel Prices'!$A$25,tax_fuel_labels,0),MATCH(O$1,'Tax_Share of Price'!$B$1:$AI$1,0)))</f>
        <v>2.1035628548198739E-6</v>
      </c>
      <c r="P2" s="35">
        <f>'Total Fuel Prices'!P27*(INDEX(Tax_share,MATCH('Total Fuel Prices'!$A$25,tax_fuel_labels,0),MATCH(P$1,'Tax_Share of Price'!$B$1:$AI$1,0)))</f>
        <v>2.112702530658119E-6</v>
      </c>
      <c r="Q2" s="35">
        <f>'Total Fuel Prices'!Q27*(INDEX(Tax_share,MATCH('Total Fuel Prices'!$A$25,tax_fuel_labels,0),MATCH(Q$1,'Tax_Share of Price'!$B$1:$AI$1,0)))</f>
        <v>2.1533142955725143E-6</v>
      </c>
      <c r="R2" s="35">
        <f>'Total Fuel Prices'!R27*(INDEX(Tax_share,MATCH('Total Fuel Prices'!$A$25,tax_fuel_labels,0),MATCH(R$1,'Tax_Share of Price'!$B$1:$AI$1,0)))</f>
        <v>2.1936794672644856E-6</v>
      </c>
      <c r="S2" s="35">
        <f>'Total Fuel Prices'!S27*(INDEX(Tax_share,MATCH('Total Fuel Prices'!$A$25,tax_fuel_labels,0),MATCH(S$1,'Tax_Share of Price'!$B$1:$AI$1,0)))</f>
        <v>2.2124444566137077E-6</v>
      </c>
      <c r="T2" s="35">
        <f>'Total Fuel Prices'!T27*(INDEX(Tax_share,MATCH('Total Fuel Prices'!$A$25,tax_fuel_labels,0),MATCH(T$1,'Tax_Share of Price'!$B$1:$AI$1,0)))</f>
        <v>2.2222943460951056E-6</v>
      </c>
      <c r="U2" s="35">
        <f>'Total Fuel Prices'!U27*(INDEX(Tax_share,MATCH('Total Fuel Prices'!$A$25,tax_fuel_labels,0),MATCH(U$1,'Tax_Share of Price'!$B$1:$AI$1,0)))</f>
        <v>2.2251999942950403E-6</v>
      </c>
      <c r="V2" s="35">
        <f>'Total Fuel Prices'!V27*(INDEX(Tax_share,MATCH('Total Fuel Prices'!$A$25,tax_fuel_labels,0),MATCH(V$1,'Tax_Share of Price'!$B$1:$AI$1,0)))</f>
        <v>2.2195403024018138E-6</v>
      </c>
      <c r="W2" s="35">
        <f>'Total Fuel Prices'!W27*(INDEX(Tax_share,MATCH('Total Fuel Prices'!$A$25,tax_fuel_labels,0),MATCH(W$1,'Tax_Share of Price'!$B$1:$AI$1,0)))</f>
        <v>2.2330148606271014E-6</v>
      </c>
      <c r="X2" s="35">
        <f>'Total Fuel Prices'!X27*(INDEX(Tax_share,MATCH('Total Fuel Prices'!$A$25,tax_fuel_labels,0),MATCH(X$1,'Tax_Share of Price'!$B$1:$AI$1,0)))</f>
        <v>2.2334023642623386E-6</v>
      </c>
      <c r="Y2" s="35">
        <f>'Total Fuel Prices'!Y27*(INDEX(Tax_share,MATCH('Total Fuel Prices'!$A$25,tax_fuel_labels,0),MATCH(Y$1,'Tax_Share of Price'!$B$1:$AI$1,0)))</f>
        <v>2.232708506292101E-6</v>
      </c>
      <c r="Z2" s="35">
        <f>'Total Fuel Prices'!Z27*(INDEX(Tax_share,MATCH('Total Fuel Prices'!$A$25,tax_fuel_labels,0),MATCH(Z$1,'Tax_Share of Price'!$B$1:$AI$1,0)))</f>
        <v>2.2325638214932298E-6</v>
      </c>
      <c r="AA2" s="35">
        <f>'Total Fuel Prices'!AA27*(INDEX(Tax_share,MATCH('Total Fuel Prices'!$A$25,tax_fuel_labels,0),MATCH(AA$1,'Tax_Share of Price'!$B$1:$AI$1,0)))</f>
        <v>2.2197957025250387E-6</v>
      </c>
      <c r="AB2" s="35">
        <f>'Total Fuel Prices'!AB27*(INDEX(Tax_share,MATCH('Total Fuel Prices'!$A$25,tax_fuel_labels,0),MATCH(AB$1,'Tax_Share of Price'!$B$1:$AI$1,0)))</f>
        <v>2.2052800428122225E-6</v>
      </c>
      <c r="AC2" s="35">
        <f>'Total Fuel Prices'!AC27*(INDEX(Tax_share,MATCH('Total Fuel Prices'!$A$25,tax_fuel_labels,0),MATCH(AC$1,'Tax_Share of Price'!$B$1:$AI$1,0)))</f>
        <v>2.2029009214673093E-6</v>
      </c>
      <c r="AD2" s="35">
        <f>'Total Fuel Prices'!AD27*(INDEX(Tax_share,MATCH('Total Fuel Prices'!$A$25,tax_fuel_labels,0),MATCH(AD$1,'Tax_Share of Price'!$B$1:$AI$1,0)))</f>
        <v>2.2065683665865174E-6</v>
      </c>
      <c r="AE2" s="35">
        <f>'Total Fuel Prices'!AE27*(INDEX(Tax_share,MATCH('Total Fuel Prices'!$A$25,tax_fuel_labels,0),MATCH(AE$1,'Tax_Share of Price'!$B$1:$AI$1,0)))</f>
        <v>2.2149399548620602E-6</v>
      </c>
      <c r="AF2" s="35">
        <f>'Total Fuel Prices'!AF27*(INDEX(Tax_share,MATCH('Total Fuel Prices'!$A$25,tax_fuel_labels,0),MATCH(AF$1,'Tax_Share of Price'!$B$1:$AI$1,0)))</f>
        <v>2.2314063431022625E-6</v>
      </c>
      <c r="AG2" s="35">
        <f>'Total Fuel Prices'!AG27*(INDEX(Tax_share,MATCH('Total Fuel Prices'!$A$25,tax_fuel_labels,0),MATCH(AG$1,'Tax_Share of Price'!$B$1:$AI$1,0)))</f>
        <v>2.2622474806424669E-6</v>
      </c>
      <c r="AH2" s="35">
        <f>'Total Fuel Prices'!AH27*(INDEX(Tax_share,MATCH('Total Fuel Prices'!$A$25,tax_fuel_labels,0),MATCH(AH$1,'Tax_Share of Price'!$B$1:$AI$1,0)))</f>
        <v>2.2986042543413694E-6</v>
      </c>
      <c r="AI2" s="35">
        <f>'Total Fuel Prices'!AI27*(INDEX(Tax_share,MATCH('Total Fuel Prices'!$A$25,tax_fuel_labels,0),MATCH(AI$1,'Tax_Share of Price'!$B$1:$AI$1,0)))</f>
        <v>2.3237253098114267E-6</v>
      </c>
    </row>
    <row r="3" spans="1:37" x14ac:dyDescent="0.45">
      <c r="A3" s="12" t="s">
        <v>271</v>
      </c>
      <c r="B3" s="35">
        <f>'Total Fuel Prices'!B28*(INDEX(Tax_share,MATCH('Total Fuel Prices'!$A$25,tax_fuel_labels,0),MATCH(B$1,'Tax_Share of Price'!$B$1:$AI$1,0)))</f>
        <v>7.8867207482033435E-7</v>
      </c>
      <c r="C3" s="35">
        <f>'Total Fuel Prices'!C28*(INDEX(Tax_share,MATCH('Total Fuel Prices'!$A$25,tax_fuel_labels,0),MATCH(C$1,'Tax_Share of Price'!$B$1:$AI$1,0)))</f>
        <v>7.8867207482033435E-7</v>
      </c>
      <c r="D3" s="35">
        <f>'Total Fuel Prices'!D28*(INDEX(Tax_share,MATCH('Total Fuel Prices'!$A$25,tax_fuel_labels,0),MATCH(D$1,'Tax_Share of Price'!$B$1:$AI$1,0)))</f>
        <v>7.8867207482033435E-7</v>
      </c>
      <c r="E3" s="35">
        <f>'Total Fuel Prices'!E28*(INDEX(Tax_share,MATCH('Total Fuel Prices'!$A$25,tax_fuel_labels,0),MATCH(E$1,'Tax_Share of Price'!$B$1:$AI$1,0)))</f>
        <v>7.8867207482033435E-7</v>
      </c>
      <c r="F3" s="35">
        <f>'Total Fuel Prices'!F28*(INDEX(Tax_share,MATCH('Total Fuel Prices'!$A$25,tax_fuel_labels,0),MATCH(F$1,'Tax_Share of Price'!$B$1:$AI$1,0)))</f>
        <v>1.1833981600320039E-6</v>
      </c>
      <c r="G3" s="35">
        <f>'Total Fuel Prices'!G28*(INDEX(Tax_share,MATCH('Total Fuel Prices'!$A$25,tax_fuel_labels,0),MATCH(G$1,'Tax_Share of Price'!$B$1:$AI$1,0)))</f>
        <v>1.2310870377119823E-6</v>
      </c>
      <c r="H3" s="35">
        <f>'Total Fuel Prices'!H28*(INDEX(Tax_share,MATCH('Total Fuel Prices'!$A$25,tax_fuel_labels,0),MATCH(H$1,'Tax_Share of Price'!$B$1:$AI$1,0)))</f>
        <v>1.1420248508640246E-6</v>
      </c>
      <c r="I3" s="35">
        <f>'Total Fuel Prices'!I28*(INDEX(Tax_share,MATCH('Total Fuel Prices'!$A$25,tax_fuel_labels,0),MATCH(I$1,'Tax_Share of Price'!$B$1:$AI$1,0)))</f>
        <v>1.0693080331381281E-6</v>
      </c>
      <c r="J3" s="35">
        <f>'Total Fuel Prices'!J28*(INDEX(Tax_share,MATCH('Total Fuel Prices'!$A$25,tax_fuel_labels,0),MATCH(J$1,'Tax_Share of Price'!$B$1:$AI$1,0)))</f>
        <v>1.09927988631581E-6</v>
      </c>
      <c r="K3" s="35">
        <f>'Total Fuel Prices'!K28*(INDEX(Tax_share,MATCH('Total Fuel Prices'!$A$25,tax_fuel_labels,0),MATCH(K$1,'Tax_Share of Price'!$B$1:$AI$1,0)))</f>
        <v>1.1389743106708647E-6</v>
      </c>
      <c r="L3" s="35">
        <f>'Total Fuel Prices'!L28*(INDEX(Tax_share,MATCH('Total Fuel Prices'!$A$25,tax_fuel_labels,0),MATCH(L$1,'Tax_Share of Price'!$B$1:$AI$1,0)))</f>
        <v>1.1610375821041886E-6</v>
      </c>
      <c r="M3" s="35">
        <f>'Total Fuel Prices'!M28*(INDEX(Tax_share,MATCH('Total Fuel Prices'!$A$25,tax_fuel_labels,0),MATCH(M$1,'Tax_Share of Price'!$B$1:$AI$1,0)))</f>
        <v>1.2119380568973206E-6</v>
      </c>
      <c r="N3" s="35">
        <f>'Total Fuel Prices'!N28*(INDEX(Tax_share,MATCH('Total Fuel Prices'!$A$25,tax_fuel_labels,0),MATCH(N$1,'Tax_Share of Price'!$B$1:$AI$1,0)))</f>
        <v>1.2558741556808471E-6</v>
      </c>
      <c r="O3" s="35">
        <f>'Total Fuel Prices'!O28*(INDEX(Tax_share,MATCH('Total Fuel Prices'!$A$25,tax_fuel_labels,0),MATCH(O$1,'Tax_Share of Price'!$B$1:$AI$1,0)))</f>
        <v>1.2762253386234272E-6</v>
      </c>
      <c r="P3" s="35">
        <f>'Total Fuel Prices'!P28*(INDEX(Tax_share,MATCH('Total Fuel Prices'!$A$25,tax_fuel_labels,0),MATCH(P$1,'Tax_Share of Price'!$B$1:$AI$1,0)))</f>
        <v>1.2817703528191505E-6</v>
      </c>
      <c r="Q3" s="35">
        <f>'Total Fuel Prices'!Q28*(INDEX(Tax_share,MATCH('Total Fuel Prices'!$A$25,tax_fuel_labels,0),MATCH(Q$1,'Tax_Share of Price'!$B$1:$AI$1,0)))</f>
        <v>1.3064093900179733E-6</v>
      </c>
      <c r="R3" s="35">
        <f>'Total Fuel Prices'!R28*(INDEX(Tax_share,MATCH('Total Fuel Prices'!$A$25,tax_fuel_labels,0),MATCH(R$1,'Tax_Share of Price'!$B$1:$AI$1,0)))</f>
        <v>1.3308988198408777E-6</v>
      </c>
      <c r="S3" s="35">
        <f>'Total Fuel Prices'!S28*(INDEX(Tax_share,MATCH('Total Fuel Prices'!$A$25,tax_fuel_labels,0),MATCH(S$1,'Tax_Share of Price'!$B$1:$AI$1,0)))</f>
        <v>1.3422834831665315E-6</v>
      </c>
      <c r="T3" s="35">
        <f>'Total Fuel Prices'!T28*(INDEX(Tax_share,MATCH('Total Fuel Prices'!$A$25,tax_fuel_labels,0),MATCH(T$1,'Tax_Share of Price'!$B$1:$AI$1,0)))</f>
        <v>1.3482593818709595E-6</v>
      </c>
      <c r="U3" s="35">
        <f>'Total Fuel Prices'!U28*(INDEX(Tax_share,MATCH('Total Fuel Prices'!$A$25,tax_fuel_labels,0),MATCH(U$1,'Tax_Share of Price'!$B$1:$AI$1,0)))</f>
        <v>1.350022230007104E-6</v>
      </c>
      <c r="V3" s="35">
        <f>'Total Fuel Prices'!V28*(INDEX(Tax_share,MATCH('Total Fuel Prices'!$A$25,tax_fuel_labels,0),MATCH(V$1,'Tax_Share of Price'!$B$1:$AI$1,0)))</f>
        <v>1.3465885117388875E-6</v>
      </c>
      <c r="W3" s="35">
        <f>'Total Fuel Prices'!W28*(INDEX(Tax_share,MATCH('Total Fuel Prices'!$A$25,tax_fuel_labels,0),MATCH(W$1,'Tax_Share of Price'!$B$1:$AI$1,0)))</f>
        <v>1.3547634862087333E-6</v>
      </c>
      <c r="X3" s="35">
        <f>'Total Fuel Prices'!X28*(INDEX(Tax_share,MATCH('Total Fuel Prices'!$A$25,tax_fuel_labels,0),MATCH(X$1,'Tax_Share of Price'!$B$1:$AI$1,0)))</f>
        <v>1.3549985835137486E-6</v>
      </c>
      <c r="Y3" s="35">
        <f>'Total Fuel Prices'!Y28*(INDEX(Tax_share,MATCH('Total Fuel Prices'!$A$25,tax_fuel_labels,0),MATCH(Y$1,'Tax_Share of Price'!$B$1:$AI$1,0)))</f>
        <v>1.3545776219432425E-6</v>
      </c>
      <c r="Z3" s="35">
        <f>'Total Fuel Prices'!Z28*(INDEX(Tax_share,MATCH('Total Fuel Prices'!$A$25,tax_fuel_labels,0),MATCH(Z$1,'Tax_Share of Price'!$B$1:$AI$1,0)))</f>
        <v>1.354489842105331E-6</v>
      </c>
      <c r="AA3" s="35">
        <f>'Total Fuel Prices'!AA28*(INDEX(Tax_share,MATCH('Total Fuel Prices'!$A$25,tax_fuel_labels,0),MATCH(AA$1,'Tax_Share of Price'!$B$1:$AI$1,0)))</f>
        <v>1.3467434622353746E-6</v>
      </c>
      <c r="AB3" s="35">
        <f>'Total Fuel Prices'!AB28*(INDEX(Tax_share,MATCH('Total Fuel Prices'!$A$25,tax_fuel_labels,0),MATCH(AB$1,'Tax_Share of Price'!$B$1:$AI$1,0)))</f>
        <v>1.3379368545840349E-6</v>
      </c>
      <c r="AC3" s="35">
        <f>'Total Fuel Prices'!AC28*(INDEX(Tax_share,MATCH('Total Fuel Prices'!$A$25,tax_fuel_labels,0),MATCH(AC$1,'Tax_Share of Price'!$B$1:$AI$1,0)))</f>
        <v>1.3364934487275945E-6</v>
      </c>
      <c r="AD3" s="35">
        <f>'Total Fuel Prices'!AD28*(INDEX(Tax_share,MATCH('Total Fuel Prices'!$A$25,tax_fuel_labels,0),MATCH(AD$1,'Tax_Share of Price'!$B$1:$AI$1,0)))</f>
        <v>1.3387184767929167E-6</v>
      </c>
      <c r="AE3" s="35">
        <f>'Total Fuel Prices'!AE28*(INDEX(Tax_share,MATCH('Total Fuel Prices'!$A$25,tax_fuel_labels,0),MATCH(AE$1,'Tax_Share of Price'!$B$1:$AI$1,0)))</f>
        <v>1.3437974945447705E-6</v>
      </c>
      <c r="AF3" s="35">
        <f>'Total Fuel Prices'!AF28*(INDEX(Tax_share,MATCH('Total Fuel Prices'!$A$25,tax_fuel_labels,0),MATCH(AF$1,'Tax_Share of Price'!$B$1:$AI$1,0)))</f>
        <v>1.3537876034020388E-6</v>
      </c>
      <c r="AG3" s="35">
        <f>'Total Fuel Prices'!AG28*(INDEX(Tax_share,MATCH('Total Fuel Prices'!$A$25,tax_fuel_labels,0),MATCH(AG$1,'Tax_Share of Price'!$B$1:$AI$1,0)))</f>
        <v>1.3724988299815508E-6</v>
      </c>
      <c r="AH3" s="35">
        <f>'Total Fuel Prices'!AH28*(INDEX(Tax_share,MATCH('Total Fuel Prices'!$A$25,tax_fuel_labels,0),MATCH(AH$1,'Tax_Share of Price'!$B$1:$AI$1,0)))</f>
        <v>1.3945563766428367E-6</v>
      </c>
      <c r="AI3" s="35">
        <f>'Total Fuel Prices'!AI28*(INDEX(Tax_share,MATCH('Total Fuel Prices'!$A$25,tax_fuel_labels,0),MATCH(AI$1,'Tax_Share of Price'!$B$1:$AI$1,0)))</f>
        <v>1.4097972464130899E-6</v>
      </c>
    </row>
    <row r="4" spans="1:37" x14ac:dyDescent="0.45">
      <c r="A4" s="12" t="s">
        <v>272</v>
      </c>
      <c r="B4" s="35">
        <f>'Total Fuel Prices'!B29*(INDEX(Tax_share,MATCH('Total Fuel Prices'!$A$25,tax_fuel_labels,0),MATCH(B$1,'Tax_Share of Price'!$B$1:$AI$1,0)))</f>
        <v>1.2999438508369086E-6</v>
      </c>
      <c r="C4" s="35">
        <f>'Total Fuel Prices'!C29*(INDEX(Tax_share,MATCH('Total Fuel Prices'!$A$25,tax_fuel_labels,0),MATCH(C$1,'Tax_Share of Price'!$B$1:$AI$1,0)))</f>
        <v>1.2999438508369086E-6</v>
      </c>
      <c r="D4" s="35">
        <f>'Total Fuel Prices'!D29*(INDEX(Tax_share,MATCH('Total Fuel Prices'!$A$25,tax_fuel_labels,0),MATCH(D$1,'Tax_Share of Price'!$B$1:$AI$1,0)))</f>
        <v>1.2999438508369086E-6</v>
      </c>
      <c r="E4" s="35">
        <f>'Total Fuel Prices'!E29*(INDEX(Tax_share,MATCH('Total Fuel Prices'!$A$25,tax_fuel_labels,0),MATCH(E$1,'Tax_Share of Price'!$B$1:$AI$1,0)))</f>
        <v>1.2999438508369086E-6</v>
      </c>
      <c r="F4" s="35">
        <f>'Total Fuel Prices'!F29*(INDEX(Tax_share,MATCH('Total Fuel Prices'!$A$25,tax_fuel_labels,0),MATCH(F$1,'Tax_Share of Price'!$B$1:$AI$1,0)))</f>
        <v>1.2999438508369086E-6</v>
      </c>
      <c r="G4" s="35">
        <f>'Total Fuel Prices'!G29*(INDEX(Tax_share,MATCH('Total Fuel Prices'!$A$25,tax_fuel_labels,0),MATCH(G$1,'Tax_Share of Price'!$B$1:$AI$1,0)))</f>
        <v>1.2999438508369086E-6</v>
      </c>
      <c r="H4" s="35">
        <f>'Total Fuel Prices'!H29*(INDEX(Tax_share,MATCH('Total Fuel Prices'!$A$25,tax_fuel_labels,0),MATCH(H$1,'Tax_Share of Price'!$B$1:$AI$1,0)))</f>
        <v>1.2999438508369086E-6</v>
      </c>
      <c r="I4" s="35">
        <f>'Total Fuel Prices'!I29*(INDEX(Tax_share,MATCH('Total Fuel Prices'!$A$25,tax_fuel_labels,0),MATCH(I$1,'Tax_Share of Price'!$B$1:$AI$1,0)))</f>
        <v>1.2999438508369086E-6</v>
      </c>
      <c r="J4" s="35">
        <f>'Total Fuel Prices'!J29*(INDEX(Tax_share,MATCH('Total Fuel Prices'!$A$25,tax_fuel_labels,0),MATCH(J$1,'Tax_Share of Price'!$B$1:$AI$1,0)))</f>
        <v>1.2999438508369086E-6</v>
      </c>
      <c r="K4" s="35">
        <f>'Total Fuel Prices'!K29*(INDEX(Tax_share,MATCH('Total Fuel Prices'!$A$25,tax_fuel_labels,0),MATCH(K$1,'Tax_Share of Price'!$B$1:$AI$1,0)))</f>
        <v>1.2999438508369086E-6</v>
      </c>
      <c r="L4" s="35">
        <f>'Total Fuel Prices'!L29*(INDEX(Tax_share,MATCH('Total Fuel Prices'!$A$25,tax_fuel_labels,0),MATCH(L$1,'Tax_Share of Price'!$B$1:$AI$1,0)))</f>
        <v>1.2999438508369086E-6</v>
      </c>
      <c r="M4" s="35">
        <f>'Total Fuel Prices'!M29*(INDEX(Tax_share,MATCH('Total Fuel Prices'!$A$25,tax_fuel_labels,0),MATCH(M$1,'Tax_Share of Price'!$B$1:$AI$1,0)))</f>
        <v>1.2999438508369086E-6</v>
      </c>
      <c r="N4" s="35">
        <f>'Total Fuel Prices'!N29*(INDEX(Tax_share,MATCH('Total Fuel Prices'!$A$25,tax_fuel_labels,0),MATCH(N$1,'Tax_Share of Price'!$B$1:$AI$1,0)))</f>
        <v>1.2999438508369086E-6</v>
      </c>
      <c r="O4" s="35">
        <f>'Total Fuel Prices'!O29*(INDEX(Tax_share,MATCH('Total Fuel Prices'!$A$25,tax_fuel_labels,0),MATCH(O$1,'Tax_Share of Price'!$B$1:$AI$1,0)))</f>
        <v>1.2999438508369086E-6</v>
      </c>
      <c r="P4" s="35">
        <f>'Total Fuel Prices'!P29*(INDEX(Tax_share,MATCH('Total Fuel Prices'!$A$25,tax_fuel_labels,0),MATCH(P$1,'Tax_Share of Price'!$B$1:$AI$1,0)))</f>
        <v>1.2999438508369086E-6</v>
      </c>
      <c r="Q4" s="35">
        <f>'Total Fuel Prices'!Q29*(INDEX(Tax_share,MATCH('Total Fuel Prices'!$A$25,tax_fuel_labels,0),MATCH(Q$1,'Tax_Share of Price'!$B$1:$AI$1,0)))</f>
        <v>1.2999438508369086E-6</v>
      </c>
      <c r="R4" s="35">
        <f>'Total Fuel Prices'!R29*(INDEX(Tax_share,MATCH('Total Fuel Prices'!$A$25,tax_fuel_labels,0),MATCH(R$1,'Tax_Share of Price'!$B$1:$AI$1,0)))</f>
        <v>1.2999438508369086E-6</v>
      </c>
      <c r="S4" s="35">
        <f>'Total Fuel Prices'!S29*(INDEX(Tax_share,MATCH('Total Fuel Prices'!$A$25,tax_fuel_labels,0),MATCH(S$1,'Tax_Share of Price'!$B$1:$AI$1,0)))</f>
        <v>1.2999438508369086E-6</v>
      </c>
      <c r="T4" s="35">
        <f>'Total Fuel Prices'!T29*(INDEX(Tax_share,MATCH('Total Fuel Prices'!$A$25,tax_fuel_labels,0),MATCH(T$1,'Tax_Share of Price'!$B$1:$AI$1,0)))</f>
        <v>1.2999438508369086E-6</v>
      </c>
      <c r="U4" s="35">
        <f>'Total Fuel Prices'!U29*(INDEX(Tax_share,MATCH('Total Fuel Prices'!$A$25,tax_fuel_labels,0),MATCH(U$1,'Tax_Share of Price'!$B$1:$AI$1,0)))</f>
        <v>1.2999438508369086E-6</v>
      </c>
      <c r="V4" s="35">
        <f>'Total Fuel Prices'!V29*(INDEX(Tax_share,MATCH('Total Fuel Prices'!$A$25,tax_fuel_labels,0),MATCH(V$1,'Tax_Share of Price'!$B$1:$AI$1,0)))</f>
        <v>1.2999438508369086E-6</v>
      </c>
      <c r="W4" s="35">
        <f>'Total Fuel Prices'!W29*(INDEX(Tax_share,MATCH('Total Fuel Prices'!$A$25,tax_fuel_labels,0),MATCH(W$1,'Tax_Share of Price'!$B$1:$AI$1,0)))</f>
        <v>1.2999438508369086E-6</v>
      </c>
      <c r="X4" s="35">
        <f>'Total Fuel Prices'!X29*(INDEX(Tax_share,MATCH('Total Fuel Prices'!$A$25,tax_fuel_labels,0),MATCH(X$1,'Tax_Share of Price'!$B$1:$AI$1,0)))</f>
        <v>1.2999438508369086E-6</v>
      </c>
      <c r="Y4" s="35">
        <f>'Total Fuel Prices'!Y29*(INDEX(Tax_share,MATCH('Total Fuel Prices'!$A$25,tax_fuel_labels,0),MATCH(Y$1,'Tax_Share of Price'!$B$1:$AI$1,0)))</f>
        <v>1.2999438508369086E-6</v>
      </c>
      <c r="Z4" s="35">
        <f>'Total Fuel Prices'!Z29*(INDEX(Tax_share,MATCH('Total Fuel Prices'!$A$25,tax_fuel_labels,0),MATCH(Z$1,'Tax_Share of Price'!$B$1:$AI$1,0)))</f>
        <v>1.2999438508369086E-6</v>
      </c>
      <c r="AA4" s="35">
        <f>'Total Fuel Prices'!AA29*(INDEX(Tax_share,MATCH('Total Fuel Prices'!$A$25,tax_fuel_labels,0),MATCH(AA$1,'Tax_Share of Price'!$B$1:$AI$1,0)))</f>
        <v>1.2999438508369086E-6</v>
      </c>
      <c r="AB4" s="35">
        <f>'Total Fuel Prices'!AB29*(INDEX(Tax_share,MATCH('Total Fuel Prices'!$A$25,tax_fuel_labels,0),MATCH(AB$1,'Tax_Share of Price'!$B$1:$AI$1,0)))</f>
        <v>1.2999438508369086E-6</v>
      </c>
      <c r="AC4" s="35">
        <f>'Total Fuel Prices'!AC29*(INDEX(Tax_share,MATCH('Total Fuel Prices'!$A$25,tax_fuel_labels,0),MATCH(AC$1,'Tax_Share of Price'!$B$1:$AI$1,0)))</f>
        <v>1.2999438508369086E-6</v>
      </c>
      <c r="AD4" s="35">
        <f>'Total Fuel Prices'!AD29*(INDEX(Tax_share,MATCH('Total Fuel Prices'!$A$25,tax_fuel_labels,0),MATCH(AD$1,'Tax_Share of Price'!$B$1:$AI$1,0)))</f>
        <v>1.2999438508369086E-6</v>
      </c>
      <c r="AE4" s="35">
        <f>'Total Fuel Prices'!AE29*(INDEX(Tax_share,MATCH('Total Fuel Prices'!$A$25,tax_fuel_labels,0),MATCH(AE$1,'Tax_Share of Price'!$B$1:$AI$1,0)))</f>
        <v>1.2999438508369086E-6</v>
      </c>
      <c r="AF4" s="35">
        <f>'Total Fuel Prices'!AF29*(INDEX(Tax_share,MATCH('Total Fuel Prices'!$A$25,tax_fuel_labels,0),MATCH(AF$1,'Tax_Share of Price'!$B$1:$AI$1,0)))</f>
        <v>1.2999438508369086E-6</v>
      </c>
      <c r="AG4" s="35">
        <f>'Total Fuel Prices'!AG29*(INDEX(Tax_share,MATCH('Total Fuel Prices'!$A$25,tax_fuel_labels,0),MATCH(AG$1,'Tax_Share of Price'!$B$1:$AI$1,0)))</f>
        <v>1.2999438508369086E-6</v>
      </c>
      <c r="AH4" s="35">
        <f>'Total Fuel Prices'!AH29*(INDEX(Tax_share,MATCH('Total Fuel Prices'!$A$25,tax_fuel_labels,0),MATCH(AH$1,'Tax_Share of Price'!$B$1:$AI$1,0)))</f>
        <v>1.2999438508369086E-6</v>
      </c>
      <c r="AI4" s="35">
        <f>'Total Fuel Prices'!AI29*(INDEX(Tax_share,MATCH('Total Fuel Prices'!$A$25,tax_fuel_labels,0),MATCH(AI$1,'Tax_Share of Price'!$B$1:$AI$1,0)))</f>
        <v>1.2999438508369086E-6</v>
      </c>
    </row>
    <row r="5" spans="1:37" x14ac:dyDescent="0.45">
      <c r="A5" s="12" t="s">
        <v>273</v>
      </c>
      <c r="B5" s="35">
        <f>'Total Fuel Prices'!B30*(INDEX(Tax_share,MATCH('Total Fuel Prices'!$A$25,tax_fuel_labels,0),MATCH(B$1,'Tax_Share of Price'!$B$1:$AI$1,0)))</f>
        <v>1.2999438508369086E-6</v>
      </c>
      <c r="C5" s="35">
        <f>'Total Fuel Prices'!C30*(INDEX(Tax_share,MATCH('Total Fuel Prices'!$A$25,tax_fuel_labels,0),MATCH(C$1,'Tax_Share of Price'!$B$1:$AI$1,0)))</f>
        <v>1.2999438508369086E-6</v>
      </c>
      <c r="D5" s="35">
        <f>'Total Fuel Prices'!D30*(INDEX(Tax_share,MATCH('Total Fuel Prices'!$A$25,tax_fuel_labels,0),MATCH(D$1,'Tax_Share of Price'!$B$1:$AI$1,0)))</f>
        <v>1.2999438508369086E-6</v>
      </c>
      <c r="E5" s="35">
        <f>'Total Fuel Prices'!E30*(INDEX(Tax_share,MATCH('Total Fuel Prices'!$A$25,tax_fuel_labels,0),MATCH(E$1,'Tax_Share of Price'!$B$1:$AI$1,0)))</f>
        <v>1.2999438508369086E-6</v>
      </c>
      <c r="F5" s="35">
        <f>'Total Fuel Prices'!F30*(INDEX(Tax_share,MATCH('Total Fuel Prices'!$A$25,tax_fuel_labels,0),MATCH(F$1,'Tax_Share of Price'!$B$1:$AI$1,0)))</f>
        <v>1.2999438508369086E-6</v>
      </c>
      <c r="G5" s="35">
        <f>'Total Fuel Prices'!G30*(INDEX(Tax_share,MATCH('Total Fuel Prices'!$A$25,tax_fuel_labels,0),MATCH(G$1,'Tax_Share of Price'!$B$1:$AI$1,0)))</f>
        <v>1.2999438508369086E-6</v>
      </c>
      <c r="H5" s="35">
        <f>'Total Fuel Prices'!H30*(INDEX(Tax_share,MATCH('Total Fuel Prices'!$A$25,tax_fuel_labels,0),MATCH(H$1,'Tax_Share of Price'!$B$1:$AI$1,0)))</f>
        <v>1.2999438508369086E-6</v>
      </c>
      <c r="I5" s="35">
        <f>'Total Fuel Prices'!I30*(INDEX(Tax_share,MATCH('Total Fuel Prices'!$A$25,tax_fuel_labels,0),MATCH(I$1,'Tax_Share of Price'!$B$1:$AI$1,0)))</f>
        <v>1.2999438508369086E-6</v>
      </c>
      <c r="J5" s="35">
        <f>'Total Fuel Prices'!J30*(INDEX(Tax_share,MATCH('Total Fuel Prices'!$A$25,tax_fuel_labels,0),MATCH(J$1,'Tax_Share of Price'!$B$1:$AI$1,0)))</f>
        <v>1.2999438508369086E-6</v>
      </c>
      <c r="K5" s="35">
        <f>'Total Fuel Prices'!K30*(INDEX(Tax_share,MATCH('Total Fuel Prices'!$A$25,tax_fuel_labels,0),MATCH(K$1,'Tax_Share of Price'!$B$1:$AI$1,0)))</f>
        <v>1.2999438508369086E-6</v>
      </c>
      <c r="L5" s="35">
        <f>'Total Fuel Prices'!L30*(INDEX(Tax_share,MATCH('Total Fuel Prices'!$A$25,tax_fuel_labels,0),MATCH(L$1,'Tax_Share of Price'!$B$1:$AI$1,0)))</f>
        <v>1.2999438508369086E-6</v>
      </c>
      <c r="M5" s="35">
        <f>'Total Fuel Prices'!M30*(INDEX(Tax_share,MATCH('Total Fuel Prices'!$A$25,tax_fuel_labels,0),MATCH(M$1,'Tax_Share of Price'!$B$1:$AI$1,0)))</f>
        <v>1.2999438508369086E-6</v>
      </c>
      <c r="N5" s="35">
        <f>'Total Fuel Prices'!N30*(INDEX(Tax_share,MATCH('Total Fuel Prices'!$A$25,tax_fuel_labels,0),MATCH(N$1,'Tax_Share of Price'!$B$1:$AI$1,0)))</f>
        <v>1.2999438508369086E-6</v>
      </c>
      <c r="O5" s="35">
        <f>'Total Fuel Prices'!O30*(INDEX(Tax_share,MATCH('Total Fuel Prices'!$A$25,tax_fuel_labels,0),MATCH(O$1,'Tax_Share of Price'!$B$1:$AI$1,0)))</f>
        <v>1.2999438508369086E-6</v>
      </c>
      <c r="P5" s="35">
        <f>'Total Fuel Prices'!P30*(INDEX(Tax_share,MATCH('Total Fuel Prices'!$A$25,tax_fuel_labels,0),MATCH(P$1,'Tax_Share of Price'!$B$1:$AI$1,0)))</f>
        <v>1.2999438508369086E-6</v>
      </c>
      <c r="Q5" s="35">
        <f>'Total Fuel Prices'!Q30*(INDEX(Tax_share,MATCH('Total Fuel Prices'!$A$25,tax_fuel_labels,0),MATCH(Q$1,'Tax_Share of Price'!$B$1:$AI$1,0)))</f>
        <v>1.2999438508369086E-6</v>
      </c>
      <c r="R5" s="35">
        <f>'Total Fuel Prices'!R30*(INDEX(Tax_share,MATCH('Total Fuel Prices'!$A$25,tax_fuel_labels,0),MATCH(R$1,'Tax_Share of Price'!$B$1:$AI$1,0)))</f>
        <v>1.2999438508369086E-6</v>
      </c>
      <c r="S5" s="35">
        <f>'Total Fuel Prices'!S30*(INDEX(Tax_share,MATCH('Total Fuel Prices'!$A$25,tax_fuel_labels,0),MATCH(S$1,'Tax_Share of Price'!$B$1:$AI$1,0)))</f>
        <v>1.2999438508369086E-6</v>
      </c>
      <c r="T5" s="35">
        <f>'Total Fuel Prices'!T30*(INDEX(Tax_share,MATCH('Total Fuel Prices'!$A$25,tax_fuel_labels,0),MATCH(T$1,'Tax_Share of Price'!$B$1:$AI$1,0)))</f>
        <v>1.2999438508369086E-6</v>
      </c>
      <c r="U5" s="35">
        <f>'Total Fuel Prices'!U30*(INDEX(Tax_share,MATCH('Total Fuel Prices'!$A$25,tax_fuel_labels,0),MATCH(U$1,'Tax_Share of Price'!$B$1:$AI$1,0)))</f>
        <v>1.2999438508369086E-6</v>
      </c>
      <c r="V5" s="35">
        <f>'Total Fuel Prices'!V30*(INDEX(Tax_share,MATCH('Total Fuel Prices'!$A$25,tax_fuel_labels,0),MATCH(V$1,'Tax_Share of Price'!$B$1:$AI$1,0)))</f>
        <v>1.2999438508369086E-6</v>
      </c>
      <c r="W5" s="35">
        <f>'Total Fuel Prices'!W30*(INDEX(Tax_share,MATCH('Total Fuel Prices'!$A$25,tax_fuel_labels,0),MATCH(W$1,'Tax_Share of Price'!$B$1:$AI$1,0)))</f>
        <v>1.2999438508369086E-6</v>
      </c>
      <c r="X5" s="35">
        <f>'Total Fuel Prices'!X30*(INDEX(Tax_share,MATCH('Total Fuel Prices'!$A$25,tax_fuel_labels,0),MATCH(X$1,'Tax_Share of Price'!$B$1:$AI$1,0)))</f>
        <v>1.2999438508369086E-6</v>
      </c>
      <c r="Y5" s="35">
        <f>'Total Fuel Prices'!Y30*(INDEX(Tax_share,MATCH('Total Fuel Prices'!$A$25,tax_fuel_labels,0),MATCH(Y$1,'Tax_Share of Price'!$B$1:$AI$1,0)))</f>
        <v>1.2999438508369086E-6</v>
      </c>
      <c r="Z5" s="35">
        <f>'Total Fuel Prices'!Z30*(INDEX(Tax_share,MATCH('Total Fuel Prices'!$A$25,tax_fuel_labels,0),MATCH(Z$1,'Tax_Share of Price'!$B$1:$AI$1,0)))</f>
        <v>1.2999438508369086E-6</v>
      </c>
      <c r="AA5" s="35">
        <f>'Total Fuel Prices'!AA30*(INDEX(Tax_share,MATCH('Total Fuel Prices'!$A$25,tax_fuel_labels,0),MATCH(AA$1,'Tax_Share of Price'!$B$1:$AI$1,0)))</f>
        <v>1.2999438508369086E-6</v>
      </c>
      <c r="AB5" s="35">
        <f>'Total Fuel Prices'!AB30*(INDEX(Tax_share,MATCH('Total Fuel Prices'!$A$25,tax_fuel_labels,0),MATCH(AB$1,'Tax_Share of Price'!$B$1:$AI$1,0)))</f>
        <v>1.2999438508369086E-6</v>
      </c>
      <c r="AC5" s="35">
        <f>'Total Fuel Prices'!AC30*(INDEX(Tax_share,MATCH('Total Fuel Prices'!$A$25,tax_fuel_labels,0),MATCH(AC$1,'Tax_Share of Price'!$B$1:$AI$1,0)))</f>
        <v>1.2999438508369086E-6</v>
      </c>
      <c r="AD5" s="35">
        <f>'Total Fuel Prices'!AD30*(INDEX(Tax_share,MATCH('Total Fuel Prices'!$A$25,tax_fuel_labels,0),MATCH(AD$1,'Tax_Share of Price'!$B$1:$AI$1,0)))</f>
        <v>1.2999438508369086E-6</v>
      </c>
      <c r="AE5" s="35">
        <f>'Total Fuel Prices'!AE30*(INDEX(Tax_share,MATCH('Total Fuel Prices'!$A$25,tax_fuel_labels,0),MATCH(AE$1,'Tax_Share of Price'!$B$1:$AI$1,0)))</f>
        <v>1.2999438508369086E-6</v>
      </c>
      <c r="AF5" s="35">
        <f>'Total Fuel Prices'!AF30*(INDEX(Tax_share,MATCH('Total Fuel Prices'!$A$25,tax_fuel_labels,0),MATCH(AF$1,'Tax_Share of Price'!$B$1:$AI$1,0)))</f>
        <v>1.2999438508369086E-6</v>
      </c>
      <c r="AG5" s="35">
        <f>'Total Fuel Prices'!AG30*(INDEX(Tax_share,MATCH('Total Fuel Prices'!$A$25,tax_fuel_labels,0),MATCH(AG$1,'Tax_Share of Price'!$B$1:$AI$1,0)))</f>
        <v>1.2999438508369086E-6</v>
      </c>
      <c r="AH5" s="35">
        <f>'Total Fuel Prices'!AH30*(INDEX(Tax_share,MATCH('Total Fuel Prices'!$A$25,tax_fuel_labels,0),MATCH(AH$1,'Tax_Share of Price'!$B$1:$AI$1,0)))</f>
        <v>1.2999438508369086E-6</v>
      </c>
      <c r="AI5" s="35">
        <f>'Total Fuel Prices'!AI30*(INDEX(Tax_share,MATCH('Total Fuel Prices'!$A$25,tax_fuel_labels,0),MATCH(AI$1,'Tax_Share of Price'!$B$1:$AI$1,0)))</f>
        <v>1.2999438508369086E-6</v>
      </c>
    </row>
    <row r="6" spans="1:37" x14ac:dyDescent="0.45">
      <c r="A6" s="12" t="s">
        <v>274</v>
      </c>
      <c r="B6" s="35">
        <f>'Total Fuel Prices'!B31*(INDEX(Tax_share,MATCH('Total Fuel Prices'!$A$25,tax_fuel_labels,0),MATCH(B$1,'Tax_Share of Price'!$B$1:$AI$1,0)))</f>
        <v>1.2999438508369086E-6</v>
      </c>
      <c r="C6" s="35">
        <f>'Total Fuel Prices'!C31*(INDEX(Tax_share,MATCH('Total Fuel Prices'!$A$25,tax_fuel_labels,0),MATCH(C$1,'Tax_Share of Price'!$B$1:$AI$1,0)))</f>
        <v>1.2999438508369086E-6</v>
      </c>
      <c r="D6" s="35">
        <f>'Total Fuel Prices'!D31*(INDEX(Tax_share,MATCH('Total Fuel Prices'!$A$25,tax_fuel_labels,0),MATCH(D$1,'Tax_Share of Price'!$B$1:$AI$1,0)))</f>
        <v>1.2999438508369086E-6</v>
      </c>
      <c r="E6" s="35">
        <f>'Total Fuel Prices'!E31*(INDEX(Tax_share,MATCH('Total Fuel Prices'!$A$25,tax_fuel_labels,0),MATCH(E$1,'Tax_Share of Price'!$B$1:$AI$1,0)))</f>
        <v>1.2999438508369086E-6</v>
      </c>
      <c r="F6" s="35">
        <f>'Total Fuel Prices'!F31*(INDEX(Tax_share,MATCH('Total Fuel Prices'!$A$25,tax_fuel_labels,0),MATCH(F$1,'Tax_Share of Price'!$B$1:$AI$1,0)))</f>
        <v>1.2999438508369086E-6</v>
      </c>
      <c r="G6" s="35">
        <f>'Total Fuel Prices'!G31*(INDEX(Tax_share,MATCH('Total Fuel Prices'!$A$25,tax_fuel_labels,0),MATCH(G$1,'Tax_Share of Price'!$B$1:$AI$1,0)))</f>
        <v>1.2999438508369086E-6</v>
      </c>
      <c r="H6" s="35">
        <f>'Total Fuel Prices'!H31*(INDEX(Tax_share,MATCH('Total Fuel Prices'!$A$25,tax_fuel_labels,0),MATCH(H$1,'Tax_Share of Price'!$B$1:$AI$1,0)))</f>
        <v>1.2999438508369086E-6</v>
      </c>
      <c r="I6" s="35">
        <f>'Total Fuel Prices'!I31*(INDEX(Tax_share,MATCH('Total Fuel Prices'!$A$25,tax_fuel_labels,0),MATCH(I$1,'Tax_Share of Price'!$B$1:$AI$1,0)))</f>
        <v>1.2999438508369086E-6</v>
      </c>
      <c r="J6" s="35">
        <f>'Total Fuel Prices'!J31*(INDEX(Tax_share,MATCH('Total Fuel Prices'!$A$25,tax_fuel_labels,0),MATCH(J$1,'Tax_Share of Price'!$B$1:$AI$1,0)))</f>
        <v>1.2999438508369086E-6</v>
      </c>
      <c r="K6" s="35">
        <f>'Total Fuel Prices'!K31*(INDEX(Tax_share,MATCH('Total Fuel Prices'!$A$25,tax_fuel_labels,0),MATCH(K$1,'Tax_Share of Price'!$B$1:$AI$1,0)))</f>
        <v>1.2999438508369086E-6</v>
      </c>
      <c r="L6" s="35">
        <f>'Total Fuel Prices'!L31*(INDEX(Tax_share,MATCH('Total Fuel Prices'!$A$25,tax_fuel_labels,0),MATCH(L$1,'Tax_Share of Price'!$B$1:$AI$1,0)))</f>
        <v>1.2999438508369086E-6</v>
      </c>
      <c r="M6" s="35">
        <f>'Total Fuel Prices'!M31*(INDEX(Tax_share,MATCH('Total Fuel Prices'!$A$25,tax_fuel_labels,0),MATCH(M$1,'Tax_Share of Price'!$B$1:$AI$1,0)))</f>
        <v>1.2999438508369086E-6</v>
      </c>
      <c r="N6" s="35">
        <f>'Total Fuel Prices'!N31*(INDEX(Tax_share,MATCH('Total Fuel Prices'!$A$25,tax_fuel_labels,0),MATCH(N$1,'Tax_Share of Price'!$B$1:$AI$1,0)))</f>
        <v>1.2999438508369086E-6</v>
      </c>
      <c r="O6" s="35">
        <f>'Total Fuel Prices'!O31*(INDEX(Tax_share,MATCH('Total Fuel Prices'!$A$25,tax_fuel_labels,0),MATCH(O$1,'Tax_Share of Price'!$B$1:$AI$1,0)))</f>
        <v>1.2999438508369086E-6</v>
      </c>
      <c r="P6" s="35">
        <f>'Total Fuel Prices'!P31*(INDEX(Tax_share,MATCH('Total Fuel Prices'!$A$25,tax_fuel_labels,0),MATCH(P$1,'Tax_Share of Price'!$B$1:$AI$1,0)))</f>
        <v>1.2999438508369086E-6</v>
      </c>
      <c r="Q6" s="35">
        <f>'Total Fuel Prices'!Q31*(INDEX(Tax_share,MATCH('Total Fuel Prices'!$A$25,tax_fuel_labels,0),MATCH(Q$1,'Tax_Share of Price'!$B$1:$AI$1,0)))</f>
        <v>1.2999438508369086E-6</v>
      </c>
      <c r="R6" s="35">
        <f>'Total Fuel Prices'!R31*(INDEX(Tax_share,MATCH('Total Fuel Prices'!$A$25,tax_fuel_labels,0),MATCH(R$1,'Tax_Share of Price'!$B$1:$AI$1,0)))</f>
        <v>1.2999438508369086E-6</v>
      </c>
      <c r="S6" s="35">
        <f>'Total Fuel Prices'!S31*(INDEX(Tax_share,MATCH('Total Fuel Prices'!$A$25,tax_fuel_labels,0),MATCH(S$1,'Tax_Share of Price'!$B$1:$AI$1,0)))</f>
        <v>1.2999438508369086E-6</v>
      </c>
      <c r="T6" s="35">
        <f>'Total Fuel Prices'!T31*(INDEX(Tax_share,MATCH('Total Fuel Prices'!$A$25,tax_fuel_labels,0),MATCH(T$1,'Tax_Share of Price'!$B$1:$AI$1,0)))</f>
        <v>1.2999438508369086E-6</v>
      </c>
      <c r="U6" s="35">
        <f>'Total Fuel Prices'!U31*(INDEX(Tax_share,MATCH('Total Fuel Prices'!$A$25,tax_fuel_labels,0),MATCH(U$1,'Tax_Share of Price'!$B$1:$AI$1,0)))</f>
        <v>1.2999438508369086E-6</v>
      </c>
      <c r="V6" s="35">
        <f>'Total Fuel Prices'!V31*(INDEX(Tax_share,MATCH('Total Fuel Prices'!$A$25,tax_fuel_labels,0),MATCH(V$1,'Tax_Share of Price'!$B$1:$AI$1,0)))</f>
        <v>1.2999438508369086E-6</v>
      </c>
      <c r="W6" s="35">
        <f>'Total Fuel Prices'!W31*(INDEX(Tax_share,MATCH('Total Fuel Prices'!$A$25,tax_fuel_labels,0),MATCH(W$1,'Tax_Share of Price'!$B$1:$AI$1,0)))</f>
        <v>1.2999438508369086E-6</v>
      </c>
      <c r="X6" s="35">
        <f>'Total Fuel Prices'!X31*(INDEX(Tax_share,MATCH('Total Fuel Prices'!$A$25,tax_fuel_labels,0),MATCH(X$1,'Tax_Share of Price'!$B$1:$AI$1,0)))</f>
        <v>1.2999438508369086E-6</v>
      </c>
      <c r="Y6" s="35">
        <f>'Total Fuel Prices'!Y31*(INDEX(Tax_share,MATCH('Total Fuel Prices'!$A$25,tax_fuel_labels,0),MATCH(Y$1,'Tax_Share of Price'!$B$1:$AI$1,0)))</f>
        <v>1.2999438508369086E-6</v>
      </c>
      <c r="Z6" s="35">
        <f>'Total Fuel Prices'!Z31*(INDEX(Tax_share,MATCH('Total Fuel Prices'!$A$25,tax_fuel_labels,0),MATCH(Z$1,'Tax_Share of Price'!$B$1:$AI$1,0)))</f>
        <v>1.2999438508369086E-6</v>
      </c>
      <c r="AA6" s="35">
        <f>'Total Fuel Prices'!AA31*(INDEX(Tax_share,MATCH('Total Fuel Prices'!$A$25,tax_fuel_labels,0),MATCH(AA$1,'Tax_Share of Price'!$B$1:$AI$1,0)))</f>
        <v>1.2999438508369086E-6</v>
      </c>
      <c r="AB6" s="35">
        <f>'Total Fuel Prices'!AB31*(INDEX(Tax_share,MATCH('Total Fuel Prices'!$A$25,tax_fuel_labels,0),MATCH(AB$1,'Tax_Share of Price'!$B$1:$AI$1,0)))</f>
        <v>1.2999438508369086E-6</v>
      </c>
      <c r="AC6" s="35">
        <f>'Total Fuel Prices'!AC31*(INDEX(Tax_share,MATCH('Total Fuel Prices'!$A$25,tax_fuel_labels,0),MATCH(AC$1,'Tax_Share of Price'!$B$1:$AI$1,0)))</f>
        <v>1.2999438508369086E-6</v>
      </c>
      <c r="AD6" s="35">
        <f>'Total Fuel Prices'!AD31*(INDEX(Tax_share,MATCH('Total Fuel Prices'!$A$25,tax_fuel_labels,0),MATCH(AD$1,'Tax_Share of Price'!$B$1:$AI$1,0)))</f>
        <v>1.2999438508369086E-6</v>
      </c>
      <c r="AE6" s="35">
        <f>'Total Fuel Prices'!AE31*(INDEX(Tax_share,MATCH('Total Fuel Prices'!$A$25,tax_fuel_labels,0),MATCH(AE$1,'Tax_Share of Price'!$B$1:$AI$1,0)))</f>
        <v>1.2999438508369086E-6</v>
      </c>
      <c r="AF6" s="35">
        <f>'Total Fuel Prices'!AF31*(INDEX(Tax_share,MATCH('Total Fuel Prices'!$A$25,tax_fuel_labels,0),MATCH(AF$1,'Tax_Share of Price'!$B$1:$AI$1,0)))</f>
        <v>1.2999438508369086E-6</v>
      </c>
      <c r="AG6" s="35">
        <f>'Total Fuel Prices'!AG31*(INDEX(Tax_share,MATCH('Total Fuel Prices'!$A$25,tax_fuel_labels,0),MATCH(AG$1,'Tax_Share of Price'!$B$1:$AI$1,0)))</f>
        <v>1.2999438508369086E-6</v>
      </c>
      <c r="AH6" s="35">
        <f>'Total Fuel Prices'!AH31*(INDEX(Tax_share,MATCH('Total Fuel Prices'!$A$25,tax_fuel_labels,0),MATCH(AH$1,'Tax_Share of Price'!$B$1:$AI$1,0)))</f>
        <v>1.2999438508369086E-6</v>
      </c>
      <c r="AI6" s="35">
        <f>'Total Fuel Prices'!AI31*(INDEX(Tax_share,MATCH('Total Fuel Prices'!$A$25,tax_fuel_labels,0),MATCH(AI$1,'Tax_Share of Price'!$B$1:$AI$1,0)))</f>
        <v>1.2999438508369086E-6</v>
      </c>
    </row>
    <row r="7" spans="1:37" x14ac:dyDescent="0.45">
      <c r="A7" s="12" t="s">
        <v>275</v>
      </c>
      <c r="B7" s="35">
        <f>B6</f>
        <v>1.2999438508369086E-6</v>
      </c>
      <c r="C7" s="35">
        <f t="shared" ref="C7:AI7" si="0">C6</f>
        <v>1.2999438508369086E-6</v>
      </c>
      <c r="D7" s="35">
        <f t="shared" si="0"/>
        <v>1.2999438508369086E-6</v>
      </c>
      <c r="E7" s="35">
        <f t="shared" si="0"/>
        <v>1.2999438508369086E-6</v>
      </c>
      <c r="F7" s="35">
        <f t="shared" si="0"/>
        <v>1.2999438508369086E-6</v>
      </c>
      <c r="G7" s="35">
        <f t="shared" si="0"/>
        <v>1.2999438508369086E-6</v>
      </c>
      <c r="H7" s="35">
        <f t="shared" si="0"/>
        <v>1.2999438508369086E-6</v>
      </c>
      <c r="I7" s="35">
        <f t="shared" si="0"/>
        <v>1.2999438508369086E-6</v>
      </c>
      <c r="J7" s="35">
        <f t="shared" si="0"/>
        <v>1.2999438508369086E-6</v>
      </c>
      <c r="K7" s="35">
        <f t="shared" si="0"/>
        <v>1.2999438508369086E-6</v>
      </c>
      <c r="L7" s="35">
        <f t="shared" si="0"/>
        <v>1.2999438508369086E-6</v>
      </c>
      <c r="M7" s="35">
        <f t="shared" si="0"/>
        <v>1.2999438508369086E-6</v>
      </c>
      <c r="N7" s="35">
        <f t="shared" si="0"/>
        <v>1.2999438508369086E-6</v>
      </c>
      <c r="O7" s="35">
        <f t="shared" si="0"/>
        <v>1.2999438508369086E-6</v>
      </c>
      <c r="P7" s="35">
        <f t="shared" si="0"/>
        <v>1.2999438508369086E-6</v>
      </c>
      <c r="Q7" s="35">
        <f t="shared" si="0"/>
        <v>1.2999438508369086E-6</v>
      </c>
      <c r="R7" s="35">
        <f t="shared" si="0"/>
        <v>1.2999438508369086E-6</v>
      </c>
      <c r="S7" s="35">
        <f t="shared" si="0"/>
        <v>1.2999438508369086E-6</v>
      </c>
      <c r="T7" s="35">
        <f t="shared" si="0"/>
        <v>1.2999438508369086E-6</v>
      </c>
      <c r="U7" s="35">
        <f t="shared" si="0"/>
        <v>1.2999438508369086E-6</v>
      </c>
      <c r="V7" s="35">
        <f t="shared" si="0"/>
        <v>1.2999438508369086E-6</v>
      </c>
      <c r="W7" s="35">
        <f t="shared" si="0"/>
        <v>1.2999438508369086E-6</v>
      </c>
      <c r="X7" s="35">
        <f t="shared" si="0"/>
        <v>1.2999438508369086E-6</v>
      </c>
      <c r="Y7" s="35">
        <f t="shared" si="0"/>
        <v>1.2999438508369086E-6</v>
      </c>
      <c r="Z7" s="35">
        <f t="shared" si="0"/>
        <v>1.2999438508369086E-6</v>
      </c>
      <c r="AA7" s="35">
        <f t="shared" si="0"/>
        <v>1.2999438508369086E-6</v>
      </c>
      <c r="AB7" s="35">
        <f t="shared" si="0"/>
        <v>1.2999438508369086E-6</v>
      </c>
      <c r="AC7" s="35">
        <f t="shared" si="0"/>
        <v>1.2999438508369086E-6</v>
      </c>
      <c r="AD7" s="35">
        <f t="shared" si="0"/>
        <v>1.2999438508369086E-6</v>
      </c>
      <c r="AE7" s="35">
        <f t="shared" si="0"/>
        <v>1.2999438508369086E-6</v>
      </c>
      <c r="AF7" s="35">
        <f t="shared" si="0"/>
        <v>1.2999438508369086E-6</v>
      </c>
      <c r="AG7" s="35">
        <f t="shared" si="0"/>
        <v>1.2999438508369086E-6</v>
      </c>
      <c r="AH7" s="35">
        <f t="shared" si="0"/>
        <v>1.2999438508369086E-6</v>
      </c>
      <c r="AI7" s="35">
        <f t="shared" si="0"/>
        <v>1.2999438508369086E-6</v>
      </c>
    </row>
    <row r="8" spans="1:37" x14ac:dyDescent="0.45">
      <c r="A8" s="12" t="s">
        <v>276</v>
      </c>
      <c r="B8" s="35">
        <f>'Total Fuel Prices'!B33*(INDEX(Tax_share,MATCH('Total Fuel Prices'!$A$25,tax_fuel_labels,0),MATCH(B$1,'Tax_Share of Price'!$B$1:$AI$1,0)))</f>
        <v>1.2999438508369086E-6</v>
      </c>
      <c r="C8" s="35">
        <f>'Total Fuel Prices'!C33*(INDEX(Tax_share,MATCH('Total Fuel Prices'!$A$25,tax_fuel_labels,0),MATCH(C$1,'Tax_Share of Price'!$B$1:$AI$1,0)))</f>
        <v>1.2999438508369086E-6</v>
      </c>
      <c r="D8" s="35">
        <f>'Total Fuel Prices'!D33*(INDEX(Tax_share,MATCH('Total Fuel Prices'!$A$25,tax_fuel_labels,0),MATCH(D$1,'Tax_Share of Price'!$B$1:$AI$1,0)))</f>
        <v>1.2999438508369086E-6</v>
      </c>
      <c r="E8" s="35">
        <f>'Total Fuel Prices'!E33*(INDEX(Tax_share,MATCH('Total Fuel Prices'!$A$25,tax_fuel_labels,0),MATCH(E$1,'Tax_Share of Price'!$B$1:$AI$1,0)))</f>
        <v>1.2999438508369086E-6</v>
      </c>
      <c r="F8" s="35">
        <f>'Total Fuel Prices'!F33*(INDEX(Tax_share,MATCH('Total Fuel Prices'!$A$25,tax_fuel_labels,0),MATCH(F$1,'Tax_Share of Price'!$B$1:$AI$1,0)))</f>
        <v>1.2999438508369086E-6</v>
      </c>
      <c r="G8" s="35">
        <f>'Total Fuel Prices'!G33*(INDEX(Tax_share,MATCH('Total Fuel Prices'!$A$25,tax_fuel_labels,0),MATCH(G$1,'Tax_Share of Price'!$B$1:$AI$1,0)))</f>
        <v>1.2999438508369086E-6</v>
      </c>
      <c r="H8" s="35">
        <f>'Total Fuel Prices'!H33*(INDEX(Tax_share,MATCH('Total Fuel Prices'!$A$25,tax_fuel_labels,0),MATCH(H$1,'Tax_Share of Price'!$B$1:$AI$1,0)))</f>
        <v>1.2999438508369086E-6</v>
      </c>
      <c r="I8" s="35">
        <f>'Total Fuel Prices'!I33*(INDEX(Tax_share,MATCH('Total Fuel Prices'!$A$25,tax_fuel_labels,0),MATCH(I$1,'Tax_Share of Price'!$B$1:$AI$1,0)))</f>
        <v>1.2999438508369086E-6</v>
      </c>
      <c r="J8" s="35">
        <f>'Total Fuel Prices'!J33*(INDEX(Tax_share,MATCH('Total Fuel Prices'!$A$25,tax_fuel_labels,0),MATCH(J$1,'Tax_Share of Price'!$B$1:$AI$1,0)))</f>
        <v>1.2999438508369086E-6</v>
      </c>
      <c r="K8" s="35">
        <f>'Total Fuel Prices'!K33*(INDEX(Tax_share,MATCH('Total Fuel Prices'!$A$25,tax_fuel_labels,0),MATCH(K$1,'Tax_Share of Price'!$B$1:$AI$1,0)))</f>
        <v>1.2999438508369086E-6</v>
      </c>
      <c r="L8" s="35">
        <f>'Total Fuel Prices'!L33*(INDEX(Tax_share,MATCH('Total Fuel Prices'!$A$25,tax_fuel_labels,0),MATCH(L$1,'Tax_Share of Price'!$B$1:$AI$1,0)))</f>
        <v>1.2999438508369086E-6</v>
      </c>
      <c r="M8" s="35">
        <f>'Total Fuel Prices'!M33*(INDEX(Tax_share,MATCH('Total Fuel Prices'!$A$25,tax_fuel_labels,0),MATCH(M$1,'Tax_Share of Price'!$B$1:$AI$1,0)))</f>
        <v>1.2999438508369086E-6</v>
      </c>
      <c r="N8" s="35">
        <f>'Total Fuel Prices'!N33*(INDEX(Tax_share,MATCH('Total Fuel Prices'!$A$25,tax_fuel_labels,0),MATCH(N$1,'Tax_Share of Price'!$B$1:$AI$1,0)))</f>
        <v>1.2999438508369086E-6</v>
      </c>
      <c r="O8" s="35">
        <f>'Total Fuel Prices'!O33*(INDEX(Tax_share,MATCH('Total Fuel Prices'!$A$25,tax_fuel_labels,0),MATCH(O$1,'Tax_Share of Price'!$B$1:$AI$1,0)))</f>
        <v>1.2999438508369086E-6</v>
      </c>
      <c r="P8" s="35">
        <f>'Total Fuel Prices'!P33*(INDEX(Tax_share,MATCH('Total Fuel Prices'!$A$25,tax_fuel_labels,0),MATCH(P$1,'Tax_Share of Price'!$B$1:$AI$1,0)))</f>
        <v>1.2999438508369086E-6</v>
      </c>
      <c r="Q8" s="35">
        <f>'Total Fuel Prices'!Q33*(INDEX(Tax_share,MATCH('Total Fuel Prices'!$A$25,tax_fuel_labels,0),MATCH(Q$1,'Tax_Share of Price'!$B$1:$AI$1,0)))</f>
        <v>1.2999438508369086E-6</v>
      </c>
      <c r="R8" s="35">
        <f>'Total Fuel Prices'!R33*(INDEX(Tax_share,MATCH('Total Fuel Prices'!$A$25,tax_fuel_labels,0),MATCH(R$1,'Tax_Share of Price'!$B$1:$AI$1,0)))</f>
        <v>1.2999438508369086E-6</v>
      </c>
      <c r="S8" s="35">
        <f>'Total Fuel Prices'!S33*(INDEX(Tax_share,MATCH('Total Fuel Prices'!$A$25,tax_fuel_labels,0),MATCH(S$1,'Tax_Share of Price'!$B$1:$AI$1,0)))</f>
        <v>1.2999438508369086E-6</v>
      </c>
      <c r="T8" s="35">
        <f>'Total Fuel Prices'!T33*(INDEX(Tax_share,MATCH('Total Fuel Prices'!$A$25,tax_fuel_labels,0),MATCH(T$1,'Tax_Share of Price'!$B$1:$AI$1,0)))</f>
        <v>1.2999438508369086E-6</v>
      </c>
      <c r="U8" s="35">
        <f>'Total Fuel Prices'!U33*(INDEX(Tax_share,MATCH('Total Fuel Prices'!$A$25,tax_fuel_labels,0),MATCH(U$1,'Tax_Share of Price'!$B$1:$AI$1,0)))</f>
        <v>1.2999438508369086E-6</v>
      </c>
      <c r="V8" s="35">
        <f>'Total Fuel Prices'!V33*(INDEX(Tax_share,MATCH('Total Fuel Prices'!$A$25,tax_fuel_labels,0),MATCH(V$1,'Tax_Share of Price'!$B$1:$AI$1,0)))</f>
        <v>1.2999438508369086E-6</v>
      </c>
      <c r="W8" s="35">
        <f>'Total Fuel Prices'!W33*(INDEX(Tax_share,MATCH('Total Fuel Prices'!$A$25,tax_fuel_labels,0),MATCH(W$1,'Tax_Share of Price'!$B$1:$AI$1,0)))</f>
        <v>1.2999438508369086E-6</v>
      </c>
      <c r="X8" s="35">
        <f>'Total Fuel Prices'!X33*(INDEX(Tax_share,MATCH('Total Fuel Prices'!$A$25,tax_fuel_labels,0),MATCH(X$1,'Tax_Share of Price'!$B$1:$AI$1,0)))</f>
        <v>1.2999438508369086E-6</v>
      </c>
      <c r="Y8" s="35">
        <f>'Total Fuel Prices'!Y33*(INDEX(Tax_share,MATCH('Total Fuel Prices'!$A$25,tax_fuel_labels,0),MATCH(Y$1,'Tax_Share of Price'!$B$1:$AI$1,0)))</f>
        <v>1.2999438508369086E-6</v>
      </c>
      <c r="Z8" s="35">
        <f>'Total Fuel Prices'!Z33*(INDEX(Tax_share,MATCH('Total Fuel Prices'!$A$25,tax_fuel_labels,0),MATCH(Z$1,'Tax_Share of Price'!$B$1:$AI$1,0)))</f>
        <v>1.2999438508369086E-6</v>
      </c>
      <c r="AA8" s="35">
        <f>'Total Fuel Prices'!AA33*(INDEX(Tax_share,MATCH('Total Fuel Prices'!$A$25,tax_fuel_labels,0),MATCH(AA$1,'Tax_Share of Price'!$B$1:$AI$1,0)))</f>
        <v>1.2999438508369086E-6</v>
      </c>
      <c r="AB8" s="35">
        <f>'Total Fuel Prices'!AB33*(INDEX(Tax_share,MATCH('Total Fuel Prices'!$A$25,tax_fuel_labels,0),MATCH(AB$1,'Tax_Share of Price'!$B$1:$AI$1,0)))</f>
        <v>1.2999438508369086E-6</v>
      </c>
      <c r="AC8" s="35">
        <f>'Total Fuel Prices'!AC33*(INDEX(Tax_share,MATCH('Total Fuel Prices'!$A$25,tax_fuel_labels,0),MATCH(AC$1,'Tax_Share of Price'!$B$1:$AI$1,0)))</f>
        <v>1.2999438508369086E-6</v>
      </c>
      <c r="AD8" s="35">
        <f>'Total Fuel Prices'!AD33*(INDEX(Tax_share,MATCH('Total Fuel Prices'!$A$25,tax_fuel_labels,0),MATCH(AD$1,'Tax_Share of Price'!$B$1:$AI$1,0)))</f>
        <v>1.2999438508369086E-6</v>
      </c>
      <c r="AE8" s="35">
        <f>'Total Fuel Prices'!AE33*(INDEX(Tax_share,MATCH('Total Fuel Prices'!$A$25,tax_fuel_labels,0),MATCH(AE$1,'Tax_Share of Price'!$B$1:$AI$1,0)))</f>
        <v>1.2999438508369086E-6</v>
      </c>
      <c r="AF8" s="35">
        <f>'Total Fuel Prices'!AF33*(INDEX(Tax_share,MATCH('Total Fuel Prices'!$A$25,tax_fuel_labels,0),MATCH(AF$1,'Tax_Share of Price'!$B$1:$AI$1,0)))</f>
        <v>1.2999438508369086E-6</v>
      </c>
      <c r="AG8" s="35">
        <f>'Total Fuel Prices'!AG33*(INDEX(Tax_share,MATCH('Total Fuel Prices'!$A$25,tax_fuel_labels,0),MATCH(AG$1,'Tax_Share of Price'!$B$1:$AI$1,0)))</f>
        <v>1.2999438508369086E-6</v>
      </c>
      <c r="AH8" s="35">
        <f>'Total Fuel Prices'!AH33*(INDEX(Tax_share,MATCH('Total Fuel Prices'!$A$25,tax_fuel_labels,0),MATCH(AH$1,'Tax_Share of Price'!$B$1:$AI$1,0)))</f>
        <v>1.2999438508369086E-6</v>
      </c>
      <c r="AI8" s="35">
        <f>'Total Fuel Prices'!AI33*(INDEX(Tax_share,MATCH('Total Fuel Prices'!$A$25,tax_fuel_labels,0),MATCH(AI$1,'Tax_Share of Price'!$B$1:$AI$1,0)))</f>
        <v>1.2999438508369086E-6</v>
      </c>
    </row>
    <row r="9" spans="1:37" x14ac:dyDescent="0.45">
      <c r="A9" s="12" t="s">
        <v>277</v>
      </c>
      <c r="B9" s="35">
        <f>'Total Fuel Prices'!B34*(INDEX(Tax_share,MATCH('Total Fuel Prices'!$A$25,tax_fuel_labels,0),MATCH(B$1,'Tax_Share of Price'!$B$1:$AI$1,0)))</f>
        <v>1.2999438508369086E-6</v>
      </c>
      <c r="C9" s="35">
        <f>'Total Fuel Prices'!C34*(INDEX(Tax_share,MATCH('Total Fuel Prices'!$A$25,tax_fuel_labels,0),MATCH(C$1,'Tax_Share of Price'!$B$1:$AI$1,0)))</f>
        <v>1.2999438508369086E-6</v>
      </c>
      <c r="D9" s="35">
        <f>'Total Fuel Prices'!D34*(INDEX(Tax_share,MATCH('Total Fuel Prices'!$A$25,tax_fuel_labels,0),MATCH(D$1,'Tax_Share of Price'!$B$1:$AI$1,0)))</f>
        <v>1.2999438508369086E-6</v>
      </c>
      <c r="E9" s="35">
        <f>'Total Fuel Prices'!E34*(INDEX(Tax_share,MATCH('Total Fuel Prices'!$A$25,tax_fuel_labels,0),MATCH(E$1,'Tax_Share of Price'!$B$1:$AI$1,0)))</f>
        <v>1.2999438508369086E-6</v>
      </c>
      <c r="F9" s="35">
        <f>'Total Fuel Prices'!F34*(INDEX(Tax_share,MATCH('Total Fuel Prices'!$A$25,tax_fuel_labels,0),MATCH(F$1,'Tax_Share of Price'!$B$1:$AI$1,0)))</f>
        <v>1.2999438508369086E-6</v>
      </c>
      <c r="G9" s="35">
        <f>'Total Fuel Prices'!G34*(INDEX(Tax_share,MATCH('Total Fuel Prices'!$A$25,tax_fuel_labels,0),MATCH(G$1,'Tax_Share of Price'!$B$1:$AI$1,0)))</f>
        <v>1.2999438508369086E-6</v>
      </c>
      <c r="H9" s="35">
        <f>'Total Fuel Prices'!H34*(INDEX(Tax_share,MATCH('Total Fuel Prices'!$A$25,tax_fuel_labels,0),MATCH(H$1,'Tax_Share of Price'!$B$1:$AI$1,0)))</f>
        <v>1.2999438508369086E-6</v>
      </c>
      <c r="I9" s="35">
        <f>'Total Fuel Prices'!I34*(INDEX(Tax_share,MATCH('Total Fuel Prices'!$A$25,tax_fuel_labels,0),MATCH(I$1,'Tax_Share of Price'!$B$1:$AI$1,0)))</f>
        <v>1.2999438508369086E-6</v>
      </c>
      <c r="J9" s="35">
        <f>'Total Fuel Prices'!J34*(INDEX(Tax_share,MATCH('Total Fuel Prices'!$A$25,tax_fuel_labels,0),MATCH(J$1,'Tax_Share of Price'!$B$1:$AI$1,0)))</f>
        <v>1.2999438508369086E-6</v>
      </c>
      <c r="K9" s="35">
        <f>'Total Fuel Prices'!K34*(INDEX(Tax_share,MATCH('Total Fuel Prices'!$A$25,tax_fuel_labels,0),MATCH(K$1,'Tax_Share of Price'!$B$1:$AI$1,0)))</f>
        <v>1.2999438508369086E-6</v>
      </c>
      <c r="L9" s="35">
        <f>'Total Fuel Prices'!L34*(INDEX(Tax_share,MATCH('Total Fuel Prices'!$A$25,tax_fuel_labels,0),MATCH(L$1,'Tax_Share of Price'!$B$1:$AI$1,0)))</f>
        <v>1.2999438508369086E-6</v>
      </c>
      <c r="M9" s="35">
        <f>'Total Fuel Prices'!M34*(INDEX(Tax_share,MATCH('Total Fuel Prices'!$A$25,tax_fuel_labels,0),MATCH(M$1,'Tax_Share of Price'!$B$1:$AI$1,0)))</f>
        <v>1.2999438508369086E-6</v>
      </c>
      <c r="N9" s="35">
        <f>'Total Fuel Prices'!N34*(INDEX(Tax_share,MATCH('Total Fuel Prices'!$A$25,tax_fuel_labels,0),MATCH(N$1,'Tax_Share of Price'!$B$1:$AI$1,0)))</f>
        <v>1.2999438508369086E-6</v>
      </c>
      <c r="O9" s="35">
        <f>'Total Fuel Prices'!O34*(INDEX(Tax_share,MATCH('Total Fuel Prices'!$A$25,tax_fuel_labels,0),MATCH(O$1,'Tax_Share of Price'!$B$1:$AI$1,0)))</f>
        <v>1.2999438508369086E-6</v>
      </c>
      <c r="P9" s="35">
        <f>'Total Fuel Prices'!P34*(INDEX(Tax_share,MATCH('Total Fuel Prices'!$A$25,tax_fuel_labels,0),MATCH(P$1,'Tax_Share of Price'!$B$1:$AI$1,0)))</f>
        <v>1.2999438508369086E-6</v>
      </c>
      <c r="Q9" s="35">
        <f>'Total Fuel Prices'!Q34*(INDEX(Tax_share,MATCH('Total Fuel Prices'!$A$25,tax_fuel_labels,0),MATCH(Q$1,'Tax_Share of Price'!$B$1:$AI$1,0)))</f>
        <v>1.2999438508369086E-6</v>
      </c>
      <c r="R9" s="35">
        <f>'Total Fuel Prices'!R34*(INDEX(Tax_share,MATCH('Total Fuel Prices'!$A$25,tax_fuel_labels,0),MATCH(R$1,'Tax_Share of Price'!$B$1:$AI$1,0)))</f>
        <v>1.2999438508369086E-6</v>
      </c>
      <c r="S9" s="35">
        <f>'Total Fuel Prices'!S34*(INDEX(Tax_share,MATCH('Total Fuel Prices'!$A$25,tax_fuel_labels,0),MATCH(S$1,'Tax_Share of Price'!$B$1:$AI$1,0)))</f>
        <v>1.2999438508369086E-6</v>
      </c>
      <c r="T9" s="35">
        <f>'Total Fuel Prices'!T34*(INDEX(Tax_share,MATCH('Total Fuel Prices'!$A$25,tax_fuel_labels,0),MATCH(T$1,'Tax_Share of Price'!$B$1:$AI$1,0)))</f>
        <v>1.2999438508369086E-6</v>
      </c>
      <c r="U9" s="35">
        <f>'Total Fuel Prices'!U34*(INDEX(Tax_share,MATCH('Total Fuel Prices'!$A$25,tax_fuel_labels,0),MATCH(U$1,'Tax_Share of Price'!$B$1:$AI$1,0)))</f>
        <v>1.2999438508369086E-6</v>
      </c>
      <c r="V9" s="35">
        <f>'Total Fuel Prices'!V34*(INDEX(Tax_share,MATCH('Total Fuel Prices'!$A$25,tax_fuel_labels,0),MATCH(V$1,'Tax_Share of Price'!$B$1:$AI$1,0)))</f>
        <v>1.2999438508369086E-6</v>
      </c>
      <c r="W9" s="35">
        <f>'Total Fuel Prices'!W34*(INDEX(Tax_share,MATCH('Total Fuel Prices'!$A$25,tax_fuel_labels,0),MATCH(W$1,'Tax_Share of Price'!$B$1:$AI$1,0)))</f>
        <v>1.2999438508369086E-6</v>
      </c>
      <c r="X9" s="35">
        <f>'Total Fuel Prices'!X34*(INDEX(Tax_share,MATCH('Total Fuel Prices'!$A$25,tax_fuel_labels,0),MATCH(X$1,'Tax_Share of Price'!$B$1:$AI$1,0)))</f>
        <v>1.2999438508369086E-6</v>
      </c>
      <c r="Y9" s="35">
        <f>'Total Fuel Prices'!Y34*(INDEX(Tax_share,MATCH('Total Fuel Prices'!$A$25,tax_fuel_labels,0),MATCH(Y$1,'Tax_Share of Price'!$B$1:$AI$1,0)))</f>
        <v>1.2999438508369086E-6</v>
      </c>
      <c r="Z9" s="35">
        <f>'Total Fuel Prices'!Z34*(INDEX(Tax_share,MATCH('Total Fuel Prices'!$A$25,tax_fuel_labels,0),MATCH(Z$1,'Tax_Share of Price'!$B$1:$AI$1,0)))</f>
        <v>1.2999438508369086E-6</v>
      </c>
      <c r="AA9" s="35">
        <f>'Total Fuel Prices'!AA34*(INDEX(Tax_share,MATCH('Total Fuel Prices'!$A$25,tax_fuel_labels,0),MATCH(AA$1,'Tax_Share of Price'!$B$1:$AI$1,0)))</f>
        <v>1.2999438508369086E-6</v>
      </c>
      <c r="AB9" s="35">
        <f>'Total Fuel Prices'!AB34*(INDEX(Tax_share,MATCH('Total Fuel Prices'!$A$25,tax_fuel_labels,0),MATCH(AB$1,'Tax_Share of Price'!$B$1:$AI$1,0)))</f>
        <v>1.2999438508369086E-6</v>
      </c>
      <c r="AC9" s="35">
        <f>'Total Fuel Prices'!AC34*(INDEX(Tax_share,MATCH('Total Fuel Prices'!$A$25,tax_fuel_labels,0),MATCH(AC$1,'Tax_Share of Price'!$B$1:$AI$1,0)))</f>
        <v>1.2999438508369086E-6</v>
      </c>
      <c r="AD9" s="35">
        <f>'Total Fuel Prices'!AD34*(INDEX(Tax_share,MATCH('Total Fuel Prices'!$A$25,tax_fuel_labels,0),MATCH(AD$1,'Tax_Share of Price'!$B$1:$AI$1,0)))</f>
        <v>1.2999438508369086E-6</v>
      </c>
      <c r="AE9" s="35">
        <f>'Total Fuel Prices'!AE34*(INDEX(Tax_share,MATCH('Total Fuel Prices'!$A$25,tax_fuel_labels,0),MATCH(AE$1,'Tax_Share of Price'!$B$1:$AI$1,0)))</f>
        <v>1.2999438508369086E-6</v>
      </c>
      <c r="AF9" s="35">
        <f>'Total Fuel Prices'!AF34*(INDEX(Tax_share,MATCH('Total Fuel Prices'!$A$25,tax_fuel_labels,0),MATCH(AF$1,'Tax_Share of Price'!$B$1:$AI$1,0)))</f>
        <v>1.2999438508369086E-6</v>
      </c>
      <c r="AG9" s="35">
        <f>'Total Fuel Prices'!AG34*(INDEX(Tax_share,MATCH('Total Fuel Prices'!$A$25,tax_fuel_labels,0),MATCH(AG$1,'Tax_Share of Price'!$B$1:$AI$1,0)))</f>
        <v>1.2999438508369086E-6</v>
      </c>
      <c r="AH9" s="35">
        <f>'Total Fuel Prices'!AH34*(INDEX(Tax_share,MATCH('Total Fuel Prices'!$A$25,tax_fuel_labels,0),MATCH(AH$1,'Tax_Share of Price'!$B$1:$AI$1,0)))</f>
        <v>1.2999438508369086E-6</v>
      </c>
      <c r="AI9" s="35">
        <f>'Total Fuel Prices'!AI34*(INDEX(Tax_share,MATCH('Total Fuel Prices'!$A$25,tax_fuel_labels,0),MATCH(AI$1,'Tax_Share of Price'!$B$1:$AI$1,0)))</f>
        <v>1.2999438508369086E-6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Prices'!B38*(INDEX(Tax_share,MATCH('Total Fuel Prices'!$A$36,tax_fuel_labels,0),MATCH(B$1,'Tax_Share of Price'!$B$1:$AI$1,0)))</f>
        <v>0</v>
      </c>
      <c r="C2" s="35">
        <f>'Total Fuel Prices'!C38*(INDEX(Tax_share,MATCH('Total Fuel Prices'!$A$36,tax_fuel_labels,0),MATCH(C$1,'Tax_Share of Price'!$B$1:$AI$1,0)))</f>
        <v>0</v>
      </c>
      <c r="D2" s="35">
        <f>'Total Fuel Prices'!D38*(INDEX(Tax_share,MATCH('Total Fuel Prices'!$A$36,tax_fuel_labels,0),MATCH(D$1,'Tax_Share of Price'!$B$1:$AI$1,0)))</f>
        <v>0</v>
      </c>
      <c r="E2" s="35">
        <f>'Total Fuel Prices'!E38*(INDEX(Tax_share,MATCH('Total Fuel Prices'!$A$36,tax_fuel_labels,0),MATCH(E$1,'Tax_Share of Price'!$B$1:$AI$1,0)))</f>
        <v>0</v>
      </c>
      <c r="F2" s="35">
        <f>'Total Fuel Prices'!F38*(INDEX(Tax_share,MATCH('Total Fuel Prices'!$A$36,tax_fuel_labels,0),MATCH(F$1,'Tax_Share of Price'!$B$1:$AI$1,0)))</f>
        <v>0</v>
      </c>
      <c r="G2" s="35">
        <f>'Total Fuel Prices'!G38*(INDEX(Tax_share,MATCH('Total Fuel Prices'!$A$36,tax_fuel_labels,0),MATCH(G$1,'Tax_Share of Price'!$B$1:$AI$1,0)))</f>
        <v>0</v>
      </c>
      <c r="H2" s="35">
        <f>'Total Fuel Prices'!H38*(INDEX(Tax_share,MATCH('Total Fuel Prices'!$A$36,tax_fuel_labels,0),MATCH(H$1,'Tax_Share of Price'!$B$1:$AI$1,0)))</f>
        <v>0</v>
      </c>
      <c r="I2" s="35">
        <f>'Total Fuel Prices'!I38*(INDEX(Tax_share,MATCH('Total Fuel Prices'!$A$36,tax_fuel_labels,0),MATCH(I$1,'Tax_Share of Price'!$B$1:$AI$1,0)))</f>
        <v>0</v>
      </c>
      <c r="J2" s="35">
        <f>'Total Fuel Prices'!J38*(INDEX(Tax_share,MATCH('Total Fuel Prices'!$A$36,tax_fuel_labels,0),MATCH(J$1,'Tax_Share of Price'!$B$1:$AI$1,0)))</f>
        <v>0</v>
      </c>
      <c r="K2" s="35">
        <f>'Total Fuel Prices'!K38*(INDEX(Tax_share,MATCH('Total Fuel Prices'!$A$36,tax_fuel_labels,0),MATCH(K$1,'Tax_Share of Price'!$B$1:$AI$1,0)))</f>
        <v>0</v>
      </c>
      <c r="L2" s="35">
        <f>'Total Fuel Prices'!L38*(INDEX(Tax_share,MATCH('Total Fuel Prices'!$A$36,tax_fuel_labels,0),MATCH(L$1,'Tax_Share of Price'!$B$1:$AI$1,0)))</f>
        <v>0</v>
      </c>
      <c r="M2" s="35">
        <f>'Total Fuel Prices'!M38*(INDEX(Tax_share,MATCH('Total Fuel Prices'!$A$36,tax_fuel_labels,0),MATCH(M$1,'Tax_Share of Price'!$B$1:$AI$1,0)))</f>
        <v>0</v>
      </c>
      <c r="N2" s="35">
        <f>'Total Fuel Prices'!N38*(INDEX(Tax_share,MATCH('Total Fuel Prices'!$A$36,tax_fuel_labels,0),MATCH(N$1,'Tax_Share of Price'!$B$1:$AI$1,0)))</f>
        <v>0</v>
      </c>
      <c r="O2" s="35">
        <f>'Total Fuel Prices'!O38*(INDEX(Tax_share,MATCH('Total Fuel Prices'!$A$36,tax_fuel_labels,0),MATCH(O$1,'Tax_Share of Price'!$B$1:$AI$1,0)))</f>
        <v>0</v>
      </c>
      <c r="P2" s="35">
        <f>'Total Fuel Prices'!P38*(INDEX(Tax_share,MATCH('Total Fuel Prices'!$A$36,tax_fuel_labels,0),MATCH(P$1,'Tax_Share of Price'!$B$1:$AI$1,0)))</f>
        <v>0</v>
      </c>
      <c r="Q2" s="35">
        <f>'Total Fuel Prices'!Q38*(INDEX(Tax_share,MATCH('Total Fuel Prices'!$A$36,tax_fuel_labels,0),MATCH(Q$1,'Tax_Share of Price'!$B$1:$AI$1,0)))</f>
        <v>0</v>
      </c>
      <c r="R2" s="35">
        <f>'Total Fuel Prices'!R38*(INDEX(Tax_share,MATCH('Total Fuel Prices'!$A$36,tax_fuel_labels,0),MATCH(R$1,'Tax_Share of Price'!$B$1:$AI$1,0)))</f>
        <v>0</v>
      </c>
      <c r="S2" s="35">
        <f>'Total Fuel Prices'!S38*(INDEX(Tax_share,MATCH('Total Fuel Prices'!$A$36,tax_fuel_labels,0),MATCH(S$1,'Tax_Share of Price'!$B$1:$AI$1,0)))</f>
        <v>0</v>
      </c>
      <c r="T2" s="35">
        <f>'Total Fuel Prices'!T38*(INDEX(Tax_share,MATCH('Total Fuel Prices'!$A$36,tax_fuel_labels,0),MATCH(T$1,'Tax_Share of Price'!$B$1:$AI$1,0)))</f>
        <v>0</v>
      </c>
      <c r="U2" s="35">
        <f>'Total Fuel Prices'!U38*(INDEX(Tax_share,MATCH('Total Fuel Prices'!$A$36,tax_fuel_labels,0),MATCH(U$1,'Tax_Share of Price'!$B$1:$AI$1,0)))</f>
        <v>0</v>
      </c>
      <c r="V2" s="35">
        <f>'Total Fuel Prices'!V38*(INDEX(Tax_share,MATCH('Total Fuel Prices'!$A$36,tax_fuel_labels,0),MATCH(V$1,'Tax_Share of Price'!$B$1:$AI$1,0)))</f>
        <v>0</v>
      </c>
      <c r="W2" s="35">
        <f>'Total Fuel Prices'!W38*(INDEX(Tax_share,MATCH('Total Fuel Prices'!$A$36,tax_fuel_labels,0),MATCH(W$1,'Tax_Share of Price'!$B$1:$AI$1,0)))</f>
        <v>0</v>
      </c>
      <c r="X2" s="35">
        <f>'Total Fuel Prices'!X38*(INDEX(Tax_share,MATCH('Total Fuel Prices'!$A$36,tax_fuel_labels,0),MATCH(X$1,'Tax_Share of Price'!$B$1:$AI$1,0)))</f>
        <v>0</v>
      </c>
      <c r="Y2" s="35">
        <f>'Total Fuel Prices'!Y38*(INDEX(Tax_share,MATCH('Total Fuel Prices'!$A$36,tax_fuel_labels,0),MATCH(Y$1,'Tax_Share of Price'!$B$1:$AI$1,0)))</f>
        <v>0</v>
      </c>
      <c r="Z2" s="35">
        <f>'Total Fuel Prices'!Z38*(INDEX(Tax_share,MATCH('Total Fuel Prices'!$A$36,tax_fuel_labels,0),MATCH(Z$1,'Tax_Share of Price'!$B$1:$AI$1,0)))</f>
        <v>0</v>
      </c>
      <c r="AA2" s="35">
        <f>'Total Fuel Prices'!AA38*(INDEX(Tax_share,MATCH('Total Fuel Prices'!$A$36,tax_fuel_labels,0),MATCH(AA$1,'Tax_Share of Price'!$B$1:$AI$1,0)))</f>
        <v>0</v>
      </c>
      <c r="AB2" s="35">
        <f>'Total Fuel Prices'!AB38*(INDEX(Tax_share,MATCH('Total Fuel Prices'!$A$36,tax_fuel_labels,0),MATCH(AB$1,'Tax_Share of Price'!$B$1:$AI$1,0)))</f>
        <v>0</v>
      </c>
      <c r="AC2" s="35">
        <f>'Total Fuel Prices'!AC38*(INDEX(Tax_share,MATCH('Total Fuel Prices'!$A$36,tax_fuel_labels,0),MATCH(AC$1,'Tax_Share of Price'!$B$1:$AI$1,0)))</f>
        <v>0</v>
      </c>
      <c r="AD2" s="35">
        <f>'Total Fuel Prices'!AD38*(INDEX(Tax_share,MATCH('Total Fuel Prices'!$A$36,tax_fuel_labels,0),MATCH(AD$1,'Tax_Share of Price'!$B$1:$AI$1,0)))</f>
        <v>0</v>
      </c>
      <c r="AE2" s="35">
        <f>'Total Fuel Prices'!AE38*(INDEX(Tax_share,MATCH('Total Fuel Prices'!$A$36,tax_fuel_labels,0),MATCH(AE$1,'Tax_Share of Price'!$B$1:$AI$1,0)))</f>
        <v>0</v>
      </c>
      <c r="AF2" s="35">
        <f>'Total Fuel Prices'!AF38*(INDEX(Tax_share,MATCH('Total Fuel Prices'!$A$36,tax_fuel_labels,0),MATCH(AF$1,'Tax_Share of Price'!$B$1:$AI$1,0)))</f>
        <v>0</v>
      </c>
      <c r="AG2" s="35">
        <f>'Total Fuel Prices'!AG38*(INDEX(Tax_share,MATCH('Total Fuel Prices'!$A$36,tax_fuel_labels,0),MATCH(AG$1,'Tax_Share of Price'!$B$1:$AI$1,0)))</f>
        <v>0</v>
      </c>
      <c r="AH2" s="35">
        <f>'Total Fuel Prices'!AH38*(INDEX(Tax_share,MATCH('Total Fuel Prices'!$A$36,tax_fuel_labels,0),MATCH(AH$1,'Tax_Share of Price'!$B$1:$AI$1,0)))</f>
        <v>0</v>
      </c>
      <c r="AI2" s="35">
        <f>'Total Fuel Prices'!AI38*(INDEX(Tax_share,MATCH('Total Fuel Prices'!$A$36,tax_fuel_labels,0),MATCH(AI$1,'Tax_Share of Price'!$B$1:$AI$1,0)))</f>
        <v>0</v>
      </c>
    </row>
    <row r="3" spans="1:37" x14ac:dyDescent="0.45">
      <c r="A3" s="12" t="s">
        <v>271</v>
      </c>
      <c r="B3" s="269">
        <f>'Total Fuel Prices'!B39*(INDEX(Tax_share,MATCH('Total Fuel Prices'!$A$36,tax_fuel_labels,0),MATCH(B$1,'Tax_Share of Price'!$B$1:$AI$1,0)))</f>
        <v>0</v>
      </c>
      <c r="C3" s="270">
        <f>'Total Fuel Prices'!C39*(INDEX(Tax_share,MATCH('Total Fuel Prices'!$A$36,tax_fuel_labels,0),MATCH(C$1,'Tax_Share of Price'!$B$1:$AI$1,0)))</f>
        <v>0</v>
      </c>
      <c r="D3" s="270">
        <f>'Total Fuel Prices'!D39*(INDEX(Tax_share,MATCH('Total Fuel Prices'!$A$36,tax_fuel_labels,0),MATCH(D$1,'Tax_Share of Price'!$B$1:$AI$1,0)))</f>
        <v>0</v>
      </c>
      <c r="E3" s="270">
        <f>'Total Fuel Prices'!E39*(INDEX(Tax_share,MATCH('Total Fuel Prices'!$A$36,tax_fuel_labels,0),MATCH(E$1,'Tax_Share of Price'!$B$1:$AI$1,0)))</f>
        <v>0</v>
      </c>
      <c r="F3" s="270">
        <f>'Total Fuel Prices'!F39*(INDEX(Tax_share,MATCH('Total Fuel Prices'!$A$36,tax_fuel_labels,0),MATCH(F$1,'Tax_Share of Price'!$B$1:$AI$1,0)))</f>
        <v>0</v>
      </c>
      <c r="G3" s="270">
        <f>'Total Fuel Prices'!G39*(INDEX(Tax_share,MATCH('Total Fuel Prices'!$A$36,tax_fuel_labels,0),MATCH(G$1,'Tax_Share of Price'!$B$1:$AI$1,0)))</f>
        <v>0</v>
      </c>
      <c r="H3" s="270">
        <f>'Total Fuel Prices'!H39*(INDEX(Tax_share,MATCH('Total Fuel Prices'!$A$36,tax_fuel_labels,0),MATCH(H$1,'Tax_Share of Price'!$B$1:$AI$1,0)))</f>
        <v>0</v>
      </c>
      <c r="I3" s="270">
        <f>'Total Fuel Prices'!I39*(INDEX(Tax_share,MATCH('Total Fuel Prices'!$A$36,tax_fuel_labels,0),MATCH(I$1,'Tax_Share of Price'!$B$1:$AI$1,0)))</f>
        <v>0</v>
      </c>
      <c r="J3" s="270">
        <f>'Total Fuel Prices'!J39*(INDEX(Tax_share,MATCH('Total Fuel Prices'!$A$36,tax_fuel_labels,0),MATCH(J$1,'Tax_Share of Price'!$B$1:$AI$1,0)))</f>
        <v>0</v>
      </c>
      <c r="K3" s="270">
        <f>'Total Fuel Prices'!K39*(INDEX(Tax_share,MATCH('Total Fuel Prices'!$A$36,tax_fuel_labels,0),MATCH(K$1,'Tax_Share of Price'!$B$1:$AI$1,0)))</f>
        <v>0</v>
      </c>
      <c r="L3" s="270">
        <f>'Total Fuel Prices'!L39*(INDEX(Tax_share,MATCH('Total Fuel Prices'!$A$36,tax_fuel_labels,0),MATCH(L$1,'Tax_Share of Price'!$B$1:$AI$1,0)))</f>
        <v>0</v>
      </c>
      <c r="M3" s="270">
        <f>'Total Fuel Prices'!M39*(INDEX(Tax_share,MATCH('Total Fuel Prices'!$A$36,tax_fuel_labels,0),MATCH(M$1,'Tax_Share of Price'!$B$1:$AI$1,0)))</f>
        <v>0</v>
      </c>
      <c r="N3" s="270">
        <f>'Total Fuel Prices'!N39*(INDEX(Tax_share,MATCH('Total Fuel Prices'!$A$36,tax_fuel_labels,0),MATCH(N$1,'Tax_Share of Price'!$B$1:$AI$1,0)))</f>
        <v>0</v>
      </c>
      <c r="O3" s="270">
        <f>'Total Fuel Prices'!O39*(INDEX(Tax_share,MATCH('Total Fuel Prices'!$A$36,tax_fuel_labels,0),MATCH(O$1,'Tax_Share of Price'!$B$1:$AI$1,0)))</f>
        <v>0</v>
      </c>
      <c r="P3" s="270">
        <f>'Total Fuel Prices'!P39*(INDEX(Tax_share,MATCH('Total Fuel Prices'!$A$36,tax_fuel_labels,0),MATCH(P$1,'Tax_Share of Price'!$B$1:$AI$1,0)))</f>
        <v>0</v>
      </c>
      <c r="Q3" s="270">
        <f>'Total Fuel Prices'!Q39*(INDEX(Tax_share,MATCH('Total Fuel Prices'!$A$36,tax_fuel_labels,0),MATCH(Q$1,'Tax_Share of Price'!$B$1:$AI$1,0)))</f>
        <v>0</v>
      </c>
      <c r="R3" s="270">
        <f>'Total Fuel Prices'!R39*(INDEX(Tax_share,MATCH('Total Fuel Prices'!$A$36,tax_fuel_labels,0),MATCH(R$1,'Tax_Share of Price'!$B$1:$AI$1,0)))</f>
        <v>0</v>
      </c>
      <c r="S3" s="270">
        <f>'Total Fuel Prices'!S39*(INDEX(Tax_share,MATCH('Total Fuel Prices'!$A$36,tax_fuel_labels,0),MATCH(S$1,'Tax_Share of Price'!$B$1:$AI$1,0)))</f>
        <v>0</v>
      </c>
      <c r="T3" s="270">
        <f>'Total Fuel Prices'!T39*(INDEX(Tax_share,MATCH('Total Fuel Prices'!$A$36,tax_fuel_labels,0),MATCH(T$1,'Tax_Share of Price'!$B$1:$AI$1,0)))</f>
        <v>0</v>
      </c>
      <c r="U3" s="270">
        <f>'Total Fuel Prices'!U39*(INDEX(Tax_share,MATCH('Total Fuel Prices'!$A$36,tax_fuel_labels,0),MATCH(U$1,'Tax_Share of Price'!$B$1:$AI$1,0)))</f>
        <v>0</v>
      </c>
      <c r="V3" s="270">
        <f>'Total Fuel Prices'!V39*(INDEX(Tax_share,MATCH('Total Fuel Prices'!$A$36,tax_fuel_labels,0),MATCH(V$1,'Tax_Share of Price'!$B$1:$AI$1,0)))</f>
        <v>0</v>
      </c>
      <c r="W3" s="270">
        <f>'Total Fuel Prices'!W39*(INDEX(Tax_share,MATCH('Total Fuel Prices'!$A$36,tax_fuel_labels,0),MATCH(W$1,'Tax_Share of Price'!$B$1:$AI$1,0)))</f>
        <v>0</v>
      </c>
      <c r="X3" s="270">
        <f>'Total Fuel Prices'!X39*(INDEX(Tax_share,MATCH('Total Fuel Prices'!$A$36,tax_fuel_labels,0),MATCH(X$1,'Tax_Share of Price'!$B$1:$AI$1,0)))</f>
        <v>0</v>
      </c>
      <c r="Y3" s="270">
        <f>'Total Fuel Prices'!Y39*(INDEX(Tax_share,MATCH('Total Fuel Prices'!$A$36,tax_fuel_labels,0),MATCH(Y$1,'Tax_Share of Price'!$B$1:$AI$1,0)))</f>
        <v>0</v>
      </c>
      <c r="Z3" s="270">
        <f>'Total Fuel Prices'!Z39*(INDEX(Tax_share,MATCH('Total Fuel Prices'!$A$36,tax_fuel_labels,0),MATCH(Z$1,'Tax_Share of Price'!$B$1:$AI$1,0)))</f>
        <v>0</v>
      </c>
      <c r="AA3" s="270">
        <f>'Total Fuel Prices'!AA39*(INDEX(Tax_share,MATCH('Total Fuel Prices'!$A$36,tax_fuel_labels,0),MATCH(AA$1,'Tax_Share of Price'!$B$1:$AI$1,0)))</f>
        <v>0</v>
      </c>
      <c r="AB3" s="270">
        <f>'Total Fuel Prices'!AB39*(INDEX(Tax_share,MATCH('Total Fuel Prices'!$A$36,tax_fuel_labels,0),MATCH(AB$1,'Tax_Share of Price'!$B$1:$AI$1,0)))</f>
        <v>0</v>
      </c>
      <c r="AC3" s="270">
        <f>'Total Fuel Prices'!AC39*(INDEX(Tax_share,MATCH('Total Fuel Prices'!$A$36,tax_fuel_labels,0),MATCH(AC$1,'Tax_Share of Price'!$B$1:$AI$1,0)))</f>
        <v>0</v>
      </c>
      <c r="AD3" s="270">
        <f>'Total Fuel Prices'!AD39*(INDEX(Tax_share,MATCH('Total Fuel Prices'!$A$36,tax_fuel_labels,0),MATCH(AD$1,'Tax_Share of Price'!$B$1:$AI$1,0)))</f>
        <v>0</v>
      </c>
      <c r="AE3" s="270">
        <f>'Total Fuel Prices'!AE39*(INDEX(Tax_share,MATCH('Total Fuel Prices'!$A$36,tax_fuel_labels,0),MATCH(AE$1,'Tax_Share of Price'!$B$1:$AI$1,0)))</f>
        <v>0</v>
      </c>
      <c r="AF3" s="270">
        <f>'Total Fuel Prices'!AF39*(INDEX(Tax_share,MATCH('Total Fuel Prices'!$A$36,tax_fuel_labels,0),MATCH(AF$1,'Tax_Share of Price'!$B$1:$AI$1,0)))</f>
        <v>0</v>
      </c>
      <c r="AG3" s="270">
        <f>'Total Fuel Prices'!AG39*(INDEX(Tax_share,MATCH('Total Fuel Prices'!$A$36,tax_fuel_labels,0),MATCH(AG$1,'Tax_Share of Price'!$B$1:$AI$1,0)))</f>
        <v>0</v>
      </c>
      <c r="AH3" s="270">
        <f>'Total Fuel Prices'!AH39*(INDEX(Tax_share,MATCH('Total Fuel Prices'!$A$36,tax_fuel_labels,0),MATCH(AH$1,'Tax_Share of Price'!$B$1:$AI$1,0)))</f>
        <v>0</v>
      </c>
      <c r="AI3" s="270">
        <f>'Total Fuel Prices'!AI39*(INDEX(Tax_share,MATCH('Total Fuel Prices'!$A$36,tax_fuel_labels,0),MATCH(AI$1,'Tax_Share of Price'!$B$1:$AI$1,0)))</f>
        <v>0</v>
      </c>
      <c r="AJ3" s="9"/>
      <c r="AK3" s="9"/>
    </row>
    <row r="4" spans="1:37" x14ac:dyDescent="0.45">
      <c r="A4" s="12" t="s">
        <v>272</v>
      </c>
      <c r="B4" s="35">
        <f>'Total Fuel Prices'!B40*(INDEX(Tax_share,MATCH('Total Fuel Prices'!$A$36,tax_fuel_labels,0),MATCH(B$1,'Tax_Share of Price'!$B$1:$AI$1,0)))</f>
        <v>0</v>
      </c>
      <c r="C4" s="35">
        <f>'Total Fuel Prices'!C40*(INDEX(Tax_share,MATCH('Total Fuel Prices'!$A$36,tax_fuel_labels,0),MATCH(C$1,'Tax_Share of Price'!$B$1:$AI$1,0)))</f>
        <v>0</v>
      </c>
      <c r="D4" s="35">
        <f>'Total Fuel Prices'!D40*(INDEX(Tax_share,MATCH('Total Fuel Prices'!$A$36,tax_fuel_labels,0),MATCH(D$1,'Tax_Share of Price'!$B$1:$AI$1,0)))</f>
        <v>0</v>
      </c>
      <c r="E4" s="35">
        <f>'Total Fuel Prices'!E40*(INDEX(Tax_share,MATCH('Total Fuel Prices'!$A$36,tax_fuel_labels,0),MATCH(E$1,'Tax_Share of Price'!$B$1:$AI$1,0)))</f>
        <v>0</v>
      </c>
      <c r="F4" s="35">
        <f>'Total Fuel Prices'!F40*(INDEX(Tax_share,MATCH('Total Fuel Prices'!$A$36,tax_fuel_labels,0),MATCH(F$1,'Tax_Share of Price'!$B$1:$AI$1,0)))</f>
        <v>0</v>
      </c>
      <c r="G4" s="35">
        <f>'Total Fuel Prices'!G40*(INDEX(Tax_share,MATCH('Total Fuel Prices'!$A$36,tax_fuel_labels,0),MATCH(G$1,'Tax_Share of Price'!$B$1:$AI$1,0)))</f>
        <v>0</v>
      </c>
      <c r="H4" s="35">
        <f>'Total Fuel Prices'!H40*(INDEX(Tax_share,MATCH('Total Fuel Prices'!$A$36,tax_fuel_labels,0),MATCH(H$1,'Tax_Share of Price'!$B$1:$AI$1,0)))</f>
        <v>0</v>
      </c>
      <c r="I4" s="35">
        <f>'Total Fuel Prices'!I40*(INDEX(Tax_share,MATCH('Total Fuel Prices'!$A$36,tax_fuel_labels,0),MATCH(I$1,'Tax_Share of Price'!$B$1:$AI$1,0)))</f>
        <v>0</v>
      </c>
      <c r="J4" s="35">
        <f>'Total Fuel Prices'!J40*(INDEX(Tax_share,MATCH('Total Fuel Prices'!$A$36,tax_fuel_labels,0),MATCH(J$1,'Tax_Share of Price'!$B$1:$AI$1,0)))</f>
        <v>0</v>
      </c>
      <c r="K4" s="35">
        <f>'Total Fuel Prices'!K40*(INDEX(Tax_share,MATCH('Total Fuel Prices'!$A$36,tax_fuel_labels,0),MATCH(K$1,'Tax_Share of Price'!$B$1:$AI$1,0)))</f>
        <v>0</v>
      </c>
      <c r="L4" s="35">
        <f>'Total Fuel Prices'!L40*(INDEX(Tax_share,MATCH('Total Fuel Prices'!$A$36,tax_fuel_labels,0),MATCH(L$1,'Tax_Share of Price'!$B$1:$AI$1,0)))</f>
        <v>0</v>
      </c>
      <c r="M4" s="35">
        <f>'Total Fuel Prices'!M40*(INDEX(Tax_share,MATCH('Total Fuel Prices'!$A$36,tax_fuel_labels,0),MATCH(M$1,'Tax_Share of Price'!$B$1:$AI$1,0)))</f>
        <v>0</v>
      </c>
      <c r="N4" s="35">
        <f>'Total Fuel Prices'!N40*(INDEX(Tax_share,MATCH('Total Fuel Prices'!$A$36,tax_fuel_labels,0),MATCH(N$1,'Tax_Share of Price'!$B$1:$AI$1,0)))</f>
        <v>0</v>
      </c>
      <c r="O4" s="35">
        <f>'Total Fuel Prices'!O40*(INDEX(Tax_share,MATCH('Total Fuel Prices'!$A$36,tax_fuel_labels,0),MATCH(O$1,'Tax_Share of Price'!$B$1:$AI$1,0)))</f>
        <v>0</v>
      </c>
      <c r="P4" s="35">
        <f>'Total Fuel Prices'!P40*(INDEX(Tax_share,MATCH('Total Fuel Prices'!$A$36,tax_fuel_labels,0),MATCH(P$1,'Tax_Share of Price'!$B$1:$AI$1,0)))</f>
        <v>0</v>
      </c>
      <c r="Q4" s="35">
        <f>'Total Fuel Prices'!Q40*(INDEX(Tax_share,MATCH('Total Fuel Prices'!$A$36,tax_fuel_labels,0),MATCH(Q$1,'Tax_Share of Price'!$B$1:$AI$1,0)))</f>
        <v>0</v>
      </c>
      <c r="R4" s="35">
        <f>'Total Fuel Prices'!R40*(INDEX(Tax_share,MATCH('Total Fuel Prices'!$A$36,tax_fuel_labels,0),MATCH(R$1,'Tax_Share of Price'!$B$1:$AI$1,0)))</f>
        <v>0</v>
      </c>
      <c r="S4" s="35">
        <f>'Total Fuel Prices'!S40*(INDEX(Tax_share,MATCH('Total Fuel Prices'!$A$36,tax_fuel_labels,0),MATCH(S$1,'Tax_Share of Price'!$B$1:$AI$1,0)))</f>
        <v>0</v>
      </c>
      <c r="T4" s="35">
        <f>'Total Fuel Prices'!T40*(INDEX(Tax_share,MATCH('Total Fuel Prices'!$A$36,tax_fuel_labels,0),MATCH(T$1,'Tax_Share of Price'!$B$1:$AI$1,0)))</f>
        <v>0</v>
      </c>
      <c r="U4" s="35">
        <f>'Total Fuel Prices'!U40*(INDEX(Tax_share,MATCH('Total Fuel Prices'!$A$36,tax_fuel_labels,0),MATCH(U$1,'Tax_Share of Price'!$B$1:$AI$1,0)))</f>
        <v>0</v>
      </c>
      <c r="V4" s="35">
        <f>'Total Fuel Prices'!V40*(INDEX(Tax_share,MATCH('Total Fuel Prices'!$A$36,tax_fuel_labels,0),MATCH(V$1,'Tax_Share of Price'!$B$1:$AI$1,0)))</f>
        <v>0</v>
      </c>
      <c r="W4" s="35">
        <f>'Total Fuel Prices'!W40*(INDEX(Tax_share,MATCH('Total Fuel Prices'!$A$36,tax_fuel_labels,0),MATCH(W$1,'Tax_Share of Price'!$B$1:$AI$1,0)))</f>
        <v>0</v>
      </c>
      <c r="X4" s="35">
        <f>'Total Fuel Prices'!X40*(INDEX(Tax_share,MATCH('Total Fuel Prices'!$A$36,tax_fuel_labels,0),MATCH(X$1,'Tax_Share of Price'!$B$1:$AI$1,0)))</f>
        <v>0</v>
      </c>
      <c r="Y4" s="35">
        <f>'Total Fuel Prices'!Y40*(INDEX(Tax_share,MATCH('Total Fuel Prices'!$A$36,tax_fuel_labels,0),MATCH(Y$1,'Tax_Share of Price'!$B$1:$AI$1,0)))</f>
        <v>0</v>
      </c>
      <c r="Z4" s="35">
        <f>'Total Fuel Prices'!Z40*(INDEX(Tax_share,MATCH('Total Fuel Prices'!$A$36,tax_fuel_labels,0),MATCH(Z$1,'Tax_Share of Price'!$B$1:$AI$1,0)))</f>
        <v>0</v>
      </c>
      <c r="AA4" s="35">
        <f>'Total Fuel Prices'!AA40*(INDEX(Tax_share,MATCH('Total Fuel Prices'!$A$36,tax_fuel_labels,0),MATCH(AA$1,'Tax_Share of Price'!$B$1:$AI$1,0)))</f>
        <v>0</v>
      </c>
      <c r="AB4" s="35">
        <f>'Total Fuel Prices'!AB40*(INDEX(Tax_share,MATCH('Total Fuel Prices'!$A$36,tax_fuel_labels,0),MATCH(AB$1,'Tax_Share of Price'!$B$1:$AI$1,0)))</f>
        <v>0</v>
      </c>
      <c r="AC4" s="35">
        <f>'Total Fuel Prices'!AC40*(INDEX(Tax_share,MATCH('Total Fuel Prices'!$A$36,tax_fuel_labels,0),MATCH(AC$1,'Tax_Share of Price'!$B$1:$AI$1,0)))</f>
        <v>0</v>
      </c>
      <c r="AD4" s="35">
        <f>'Total Fuel Prices'!AD40*(INDEX(Tax_share,MATCH('Total Fuel Prices'!$A$36,tax_fuel_labels,0),MATCH(AD$1,'Tax_Share of Price'!$B$1:$AI$1,0)))</f>
        <v>0</v>
      </c>
      <c r="AE4" s="35">
        <f>'Total Fuel Prices'!AE40*(INDEX(Tax_share,MATCH('Total Fuel Prices'!$A$36,tax_fuel_labels,0),MATCH(AE$1,'Tax_Share of Price'!$B$1:$AI$1,0)))</f>
        <v>0</v>
      </c>
      <c r="AF4" s="35">
        <f>'Total Fuel Prices'!AF40*(INDEX(Tax_share,MATCH('Total Fuel Prices'!$A$36,tax_fuel_labels,0),MATCH(AF$1,'Tax_Share of Price'!$B$1:$AI$1,0)))</f>
        <v>0</v>
      </c>
      <c r="AG4" s="35">
        <f>'Total Fuel Prices'!AG40*(INDEX(Tax_share,MATCH('Total Fuel Prices'!$A$36,tax_fuel_labels,0),MATCH(AG$1,'Tax_Share of Price'!$B$1:$AI$1,0)))</f>
        <v>0</v>
      </c>
      <c r="AH4" s="35">
        <f>'Total Fuel Prices'!AH40*(INDEX(Tax_share,MATCH('Total Fuel Prices'!$A$36,tax_fuel_labels,0),MATCH(AH$1,'Tax_Share of Price'!$B$1:$AI$1,0)))</f>
        <v>0</v>
      </c>
      <c r="AI4" s="35">
        <f>'Total Fuel Prices'!AI40*(INDEX(Tax_share,MATCH('Total Fuel Prices'!$A$36,tax_fuel_labels,0),MATCH(AI$1,'Tax_Share of Price'!$B$1:$AI$1,0)))</f>
        <v>0</v>
      </c>
    </row>
    <row r="5" spans="1:37" x14ac:dyDescent="0.45">
      <c r="A5" s="12" t="s">
        <v>273</v>
      </c>
      <c r="B5" s="35">
        <f>'Total Fuel Prices'!B41*(INDEX(Tax_share,MATCH('Total Fuel Prices'!$A$36,tax_fuel_labels,0),MATCH(B$1,'Tax_Share of Price'!$B$1:$AI$1,0)))</f>
        <v>0</v>
      </c>
      <c r="C5" s="35">
        <f>'Total Fuel Prices'!C41*(INDEX(Tax_share,MATCH('Total Fuel Prices'!$A$36,tax_fuel_labels,0),MATCH(C$1,'Tax_Share of Price'!$B$1:$AI$1,0)))</f>
        <v>0</v>
      </c>
      <c r="D5" s="35">
        <f>'Total Fuel Prices'!D41*(INDEX(Tax_share,MATCH('Total Fuel Prices'!$A$36,tax_fuel_labels,0),MATCH(D$1,'Tax_Share of Price'!$B$1:$AI$1,0)))</f>
        <v>0</v>
      </c>
      <c r="E5" s="35">
        <f>'Total Fuel Prices'!E41*(INDEX(Tax_share,MATCH('Total Fuel Prices'!$A$36,tax_fuel_labels,0),MATCH(E$1,'Tax_Share of Price'!$B$1:$AI$1,0)))</f>
        <v>0</v>
      </c>
      <c r="F5" s="35">
        <f>'Total Fuel Prices'!F41*(INDEX(Tax_share,MATCH('Total Fuel Prices'!$A$36,tax_fuel_labels,0),MATCH(F$1,'Tax_Share of Price'!$B$1:$AI$1,0)))</f>
        <v>0</v>
      </c>
      <c r="G5" s="35">
        <f>'Total Fuel Prices'!G41*(INDEX(Tax_share,MATCH('Total Fuel Prices'!$A$36,tax_fuel_labels,0),MATCH(G$1,'Tax_Share of Price'!$B$1:$AI$1,0)))</f>
        <v>0</v>
      </c>
      <c r="H5" s="35">
        <f>'Total Fuel Prices'!H41*(INDEX(Tax_share,MATCH('Total Fuel Prices'!$A$36,tax_fuel_labels,0),MATCH(H$1,'Tax_Share of Price'!$B$1:$AI$1,0)))</f>
        <v>0</v>
      </c>
      <c r="I5" s="35">
        <f>'Total Fuel Prices'!I41*(INDEX(Tax_share,MATCH('Total Fuel Prices'!$A$36,tax_fuel_labels,0),MATCH(I$1,'Tax_Share of Price'!$B$1:$AI$1,0)))</f>
        <v>0</v>
      </c>
      <c r="J5" s="35">
        <f>'Total Fuel Prices'!J41*(INDEX(Tax_share,MATCH('Total Fuel Prices'!$A$36,tax_fuel_labels,0),MATCH(J$1,'Tax_Share of Price'!$B$1:$AI$1,0)))</f>
        <v>0</v>
      </c>
      <c r="K5" s="35">
        <f>'Total Fuel Prices'!K41*(INDEX(Tax_share,MATCH('Total Fuel Prices'!$A$36,tax_fuel_labels,0),MATCH(K$1,'Tax_Share of Price'!$B$1:$AI$1,0)))</f>
        <v>0</v>
      </c>
      <c r="L5" s="35">
        <f>'Total Fuel Prices'!L41*(INDEX(Tax_share,MATCH('Total Fuel Prices'!$A$36,tax_fuel_labels,0),MATCH(L$1,'Tax_Share of Price'!$B$1:$AI$1,0)))</f>
        <v>0</v>
      </c>
      <c r="M5" s="35">
        <f>'Total Fuel Prices'!M41*(INDEX(Tax_share,MATCH('Total Fuel Prices'!$A$36,tax_fuel_labels,0),MATCH(M$1,'Tax_Share of Price'!$B$1:$AI$1,0)))</f>
        <v>0</v>
      </c>
      <c r="N5" s="35">
        <f>'Total Fuel Prices'!N41*(INDEX(Tax_share,MATCH('Total Fuel Prices'!$A$36,tax_fuel_labels,0),MATCH(N$1,'Tax_Share of Price'!$B$1:$AI$1,0)))</f>
        <v>0</v>
      </c>
      <c r="O5" s="35">
        <f>'Total Fuel Prices'!O41*(INDEX(Tax_share,MATCH('Total Fuel Prices'!$A$36,tax_fuel_labels,0),MATCH(O$1,'Tax_Share of Price'!$B$1:$AI$1,0)))</f>
        <v>0</v>
      </c>
      <c r="P5" s="35">
        <f>'Total Fuel Prices'!P41*(INDEX(Tax_share,MATCH('Total Fuel Prices'!$A$36,tax_fuel_labels,0),MATCH(P$1,'Tax_Share of Price'!$B$1:$AI$1,0)))</f>
        <v>0</v>
      </c>
      <c r="Q5" s="35">
        <f>'Total Fuel Prices'!Q41*(INDEX(Tax_share,MATCH('Total Fuel Prices'!$A$36,tax_fuel_labels,0),MATCH(Q$1,'Tax_Share of Price'!$B$1:$AI$1,0)))</f>
        <v>0</v>
      </c>
      <c r="R5" s="35">
        <f>'Total Fuel Prices'!R41*(INDEX(Tax_share,MATCH('Total Fuel Prices'!$A$36,tax_fuel_labels,0),MATCH(R$1,'Tax_Share of Price'!$B$1:$AI$1,0)))</f>
        <v>0</v>
      </c>
      <c r="S5" s="35">
        <f>'Total Fuel Prices'!S41*(INDEX(Tax_share,MATCH('Total Fuel Prices'!$A$36,tax_fuel_labels,0),MATCH(S$1,'Tax_Share of Price'!$B$1:$AI$1,0)))</f>
        <v>0</v>
      </c>
      <c r="T5" s="35">
        <f>'Total Fuel Prices'!T41*(INDEX(Tax_share,MATCH('Total Fuel Prices'!$A$36,tax_fuel_labels,0),MATCH(T$1,'Tax_Share of Price'!$B$1:$AI$1,0)))</f>
        <v>0</v>
      </c>
      <c r="U5" s="35">
        <f>'Total Fuel Prices'!U41*(INDEX(Tax_share,MATCH('Total Fuel Prices'!$A$36,tax_fuel_labels,0),MATCH(U$1,'Tax_Share of Price'!$B$1:$AI$1,0)))</f>
        <v>0</v>
      </c>
      <c r="V5" s="35">
        <f>'Total Fuel Prices'!V41*(INDEX(Tax_share,MATCH('Total Fuel Prices'!$A$36,tax_fuel_labels,0),MATCH(V$1,'Tax_Share of Price'!$B$1:$AI$1,0)))</f>
        <v>0</v>
      </c>
      <c r="W5" s="35">
        <f>'Total Fuel Prices'!W41*(INDEX(Tax_share,MATCH('Total Fuel Prices'!$A$36,tax_fuel_labels,0),MATCH(W$1,'Tax_Share of Price'!$B$1:$AI$1,0)))</f>
        <v>0</v>
      </c>
      <c r="X5" s="35">
        <f>'Total Fuel Prices'!X41*(INDEX(Tax_share,MATCH('Total Fuel Prices'!$A$36,tax_fuel_labels,0),MATCH(X$1,'Tax_Share of Price'!$B$1:$AI$1,0)))</f>
        <v>0</v>
      </c>
      <c r="Y5" s="35">
        <f>'Total Fuel Prices'!Y41*(INDEX(Tax_share,MATCH('Total Fuel Prices'!$A$36,tax_fuel_labels,0),MATCH(Y$1,'Tax_Share of Price'!$B$1:$AI$1,0)))</f>
        <v>0</v>
      </c>
      <c r="Z5" s="35">
        <f>'Total Fuel Prices'!Z41*(INDEX(Tax_share,MATCH('Total Fuel Prices'!$A$36,tax_fuel_labels,0),MATCH(Z$1,'Tax_Share of Price'!$B$1:$AI$1,0)))</f>
        <v>0</v>
      </c>
      <c r="AA5" s="35">
        <f>'Total Fuel Prices'!AA41*(INDEX(Tax_share,MATCH('Total Fuel Prices'!$A$36,tax_fuel_labels,0),MATCH(AA$1,'Tax_Share of Price'!$B$1:$AI$1,0)))</f>
        <v>0</v>
      </c>
      <c r="AB5" s="35">
        <f>'Total Fuel Prices'!AB41*(INDEX(Tax_share,MATCH('Total Fuel Prices'!$A$36,tax_fuel_labels,0),MATCH(AB$1,'Tax_Share of Price'!$B$1:$AI$1,0)))</f>
        <v>0</v>
      </c>
      <c r="AC5" s="35">
        <f>'Total Fuel Prices'!AC41*(INDEX(Tax_share,MATCH('Total Fuel Prices'!$A$36,tax_fuel_labels,0),MATCH(AC$1,'Tax_Share of Price'!$B$1:$AI$1,0)))</f>
        <v>0</v>
      </c>
      <c r="AD5" s="35">
        <f>'Total Fuel Prices'!AD41*(INDEX(Tax_share,MATCH('Total Fuel Prices'!$A$36,tax_fuel_labels,0),MATCH(AD$1,'Tax_Share of Price'!$B$1:$AI$1,0)))</f>
        <v>0</v>
      </c>
      <c r="AE5" s="35">
        <f>'Total Fuel Prices'!AE41*(INDEX(Tax_share,MATCH('Total Fuel Prices'!$A$36,tax_fuel_labels,0),MATCH(AE$1,'Tax_Share of Price'!$B$1:$AI$1,0)))</f>
        <v>0</v>
      </c>
      <c r="AF5" s="35">
        <f>'Total Fuel Prices'!AF41*(INDEX(Tax_share,MATCH('Total Fuel Prices'!$A$36,tax_fuel_labels,0),MATCH(AF$1,'Tax_Share of Price'!$B$1:$AI$1,0)))</f>
        <v>0</v>
      </c>
      <c r="AG5" s="35">
        <f>'Total Fuel Prices'!AG41*(INDEX(Tax_share,MATCH('Total Fuel Prices'!$A$36,tax_fuel_labels,0),MATCH(AG$1,'Tax_Share of Price'!$B$1:$AI$1,0)))</f>
        <v>0</v>
      </c>
      <c r="AH5" s="35">
        <f>'Total Fuel Prices'!AH41*(INDEX(Tax_share,MATCH('Total Fuel Prices'!$A$36,tax_fuel_labels,0),MATCH(AH$1,'Tax_Share of Price'!$B$1:$AI$1,0)))</f>
        <v>0</v>
      </c>
      <c r="AI5" s="35">
        <f>'Total Fuel Prices'!AI41*(INDEX(Tax_share,MATCH('Total Fuel Prices'!$A$36,tax_fuel_labels,0),MATCH(AI$1,'Tax_Share of Price'!$B$1:$AI$1,0)))</f>
        <v>0</v>
      </c>
    </row>
    <row r="6" spans="1:37" x14ac:dyDescent="0.45">
      <c r="A6" s="12" t="s">
        <v>274</v>
      </c>
      <c r="B6" s="35">
        <f>'Total Fuel Prices'!B42*(INDEX(Tax_share,MATCH('Total Fuel Prices'!$A$36,tax_fuel_labels,0),MATCH(B$1,'Tax_Share of Price'!$B$1:$AI$1,0)))</f>
        <v>0</v>
      </c>
      <c r="C6" s="35">
        <f>'Total Fuel Prices'!C42*(INDEX(Tax_share,MATCH('Total Fuel Prices'!$A$36,tax_fuel_labels,0),MATCH(C$1,'Tax_Share of Price'!$B$1:$AI$1,0)))</f>
        <v>0</v>
      </c>
      <c r="D6" s="35">
        <f>'Total Fuel Prices'!D42*(INDEX(Tax_share,MATCH('Total Fuel Prices'!$A$36,tax_fuel_labels,0),MATCH(D$1,'Tax_Share of Price'!$B$1:$AI$1,0)))</f>
        <v>0</v>
      </c>
      <c r="E6" s="35">
        <f>'Total Fuel Prices'!E42*(INDEX(Tax_share,MATCH('Total Fuel Prices'!$A$36,tax_fuel_labels,0),MATCH(E$1,'Tax_Share of Price'!$B$1:$AI$1,0)))</f>
        <v>0</v>
      </c>
      <c r="F6" s="35">
        <f>'Total Fuel Prices'!F42*(INDEX(Tax_share,MATCH('Total Fuel Prices'!$A$36,tax_fuel_labels,0),MATCH(F$1,'Tax_Share of Price'!$B$1:$AI$1,0)))</f>
        <v>0</v>
      </c>
      <c r="G6" s="35">
        <f>'Total Fuel Prices'!G42*(INDEX(Tax_share,MATCH('Total Fuel Prices'!$A$36,tax_fuel_labels,0),MATCH(G$1,'Tax_Share of Price'!$B$1:$AI$1,0)))</f>
        <v>0</v>
      </c>
      <c r="H6" s="35">
        <f>'Total Fuel Prices'!H42*(INDEX(Tax_share,MATCH('Total Fuel Prices'!$A$36,tax_fuel_labels,0),MATCH(H$1,'Tax_Share of Price'!$B$1:$AI$1,0)))</f>
        <v>0</v>
      </c>
      <c r="I6" s="35">
        <f>'Total Fuel Prices'!I42*(INDEX(Tax_share,MATCH('Total Fuel Prices'!$A$36,tax_fuel_labels,0),MATCH(I$1,'Tax_Share of Price'!$B$1:$AI$1,0)))</f>
        <v>0</v>
      </c>
      <c r="J6" s="35">
        <f>'Total Fuel Prices'!J42*(INDEX(Tax_share,MATCH('Total Fuel Prices'!$A$36,tax_fuel_labels,0),MATCH(J$1,'Tax_Share of Price'!$B$1:$AI$1,0)))</f>
        <v>0</v>
      </c>
      <c r="K6" s="35">
        <f>'Total Fuel Prices'!K42*(INDEX(Tax_share,MATCH('Total Fuel Prices'!$A$36,tax_fuel_labels,0),MATCH(K$1,'Tax_Share of Price'!$B$1:$AI$1,0)))</f>
        <v>0</v>
      </c>
      <c r="L6" s="35">
        <f>'Total Fuel Prices'!L42*(INDEX(Tax_share,MATCH('Total Fuel Prices'!$A$36,tax_fuel_labels,0),MATCH(L$1,'Tax_Share of Price'!$B$1:$AI$1,0)))</f>
        <v>0</v>
      </c>
      <c r="M6" s="35">
        <f>'Total Fuel Prices'!M42*(INDEX(Tax_share,MATCH('Total Fuel Prices'!$A$36,tax_fuel_labels,0),MATCH(M$1,'Tax_Share of Price'!$B$1:$AI$1,0)))</f>
        <v>0</v>
      </c>
      <c r="N6" s="35">
        <f>'Total Fuel Prices'!N42*(INDEX(Tax_share,MATCH('Total Fuel Prices'!$A$36,tax_fuel_labels,0),MATCH(N$1,'Tax_Share of Price'!$B$1:$AI$1,0)))</f>
        <v>0</v>
      </c>
      <c r="O6" s="35">
        <f>'Total Fuel Prices'!O42*(INDEX(Tax_share,MATCH('Total Fuel Prices'!$A$36,tax_fuel_labels,0),MATCH(O$1,'Tax_Share of Price'!$B$1:$AI$1,0)))</f>
        <v>0</v>
      </c>
      <c r="P6" s="35">
        <f>'Total Fuel Prices'!P42*(INDEX(Tax_share,MATCH('Total Fuel Prices'!$A$36,tax_fuel_labels,0),MATCH(P$1,'Tax_Share of Price'!$B$1:$AI$1,0)))</f>
        <v>0</v>
      </c>
      <c r="Q6" s="35">
        <f>'Total Fuel Prices'!Q42*(INDEX(Tax_share,MATCH('Total Fuel Prices'!$A$36,tax_fuel_labels,0),MATCH(Q$1,'Tax_Share of Price'!$B$1:$AI$1,0)))</f>
        <v>0</v>
      </c>
      <c r="R6" s="35">
        <f>'Total Fuel Prices'!R42*(INDEX(Tax_share,MATCH('Total Fuel Prices'!$A$36,tax_fuel_labels,0),MATCH(R$1,'Tax_Share of Price'!$B$1:$AI$1,0)))</f>
        <v>0</v>
      </c>
      <c r="S6" s="35">
        <f>'Total Fuel Prices'!S42*(INDEX(Tax_share,MATCH('Total Fuel Prices'!$A$36,tax_fuel_labels,0),MATCH(S$1,'Tax_Share of Price'!$B$1:$AI$1,0)))</f>
        <v>0</v>
      </c>
      <c r="T6" s="35">
        <f>'Total Fuel Prices'!T42*(INDEX(Tax_share,MATCH('Total Fuel Prices'!$A$36,tax_fuel_labels,0),MATCH(T$1,'Tax_Share of Price'!$B$1:$AI$1,0)))</f>
        <v>0</v>
      </c>
      <c r="U6" s="35">
        <f>'Total Fuel Prices'!U42*(INDEX(Tax_share,MATCH('Total Fuel Prices'!$A$36,tax_fuel_labels,0),MATCH(U$1,'Tax_Share of Price'!$B$1:$AI$1,0)))</f>
        <v>0</v>
      </c>
      <c r="V6" s="35">
        <f>'Total Fuel Prices'!V42*(INDEX(Tax_share,MATCH('Total Fuel Prices'!$A$36,tax_fuel_labels,0),MATCH(V$1,'Tax_Share of Price'!$B$1:$AI$1,0)))</f>
        <v>0</v>
      </c>
      <c r="W6" s="35">
        <f>'Total Fuel Prices'!W42*(INDEX(Tax_share,MATCH('Total Fuel Prices'!$A$36,tax_fuel_labels,0),MATCH(W$1,'Tax_Share of Price'!$B$1:$AI$1,0)))</f>
        <v>0</v>
      </c>
      <c r="X6" s="35">
        <f>'Total Fuel Prices'!X42*(INDEX(Tax_share,MATCH('Total Fuel Prices'!$A$36,tax_fuel_labels,0),MATCH(X$1,'Tax_Share of Price'!$B$1:$AI$1,0)))</f>
        <v>0</v>
      </c>
      <c r="Y6" s="35">
        <f>'Total Fuel Prices'!Y42*(INDEX(Tax_share,MATCH('Total Fuel Prices'!$A$36,tax_fuel_labels,0),MATCH(Y$1,'Tax_Share of Price'!$B$1:$AI$1,0)))</f>
        <v>0</v>
      </c>
      <c r="Z6" s="35">
        <f>'Total Fuel Prices'!Z42*(INDEX(Tax_share,MATCH('Total Fuel Prices'!$A$36,tax_fuel_labels,0),MATCH(Z$1,'Tax_Share of Price'!$B$1:$AI$1,0)))</f>
        <v>0</v>
      </c>
      <c r="AA6" s="35">
        <f>'Total Fuel Prices'!AA42*(INDEX(Tax_share,MATCH('Total Fuel Prices'!$A$36,tax_fuel_labels,0),MATCH(AA$1,'Tax_Share of Price'!$B$1:$AI$1,0)))</f>
        <v>0</v>
      </c>
      <c r="AB6" s="35">
        <f>'Total Fuel Prices'!AB42*(INDEX(Tax_share,MATCH('Total Fuel Prices'!$A$36,tax_fuel_labels,0),MATCH(AB$1,'Tax_Share of Price'!$B$1:$AI$1,0)))</f>
        <v>0</v>
      </c>
      <c r="AC6" s="35">
        <f>'Total Fuel Prices'!AC42*(INDEX(Tax_share,MATCH('Total Fuel Prices'!$A$36,tax_fuel_labels,0),MATCH(AC$1,'Tax_Share of Price'!$B$1:$AI$1,0)))</f>
        <v>0</v>
      </c>
      <c r="AD6" s="35">
        <f>'Total Fuel Prices'!AD42*(INDEX(Tax_share,MATCH('Total Fuel Prices'!$A$36,tax_fuel_labels,0),MATCH(AD$1,'Tax_Share of Price'!$B$1:$AI$1,0)))</f>
        <v>0</v>
      </c>
      <c r="AE6" s="35">
        <f>'Total Fuel Prices'!AE42*(INDEX(Tax_share,MATCH('Total Fuel Prices'!$A$36,tax_fuel_labels,0),MATCH(AE$1,'Tax_Share of Price'!$B$1:$AI$1,0)))</f>
        <v>0</v>
      </c>
      <c r="AF6" s="35">
        <f>'Total Fuel Prices'!AF42*(INDEX(Tax_share,MATCH('Total Fuel Prices'!$A$36,tax_fuel_labels,0),MATCH(AF$1,'Tax_Share of Price'!$B$1:$AI$1,0)))</f>
        <v>0</v>
      </c>
      <c r="AG6" s="35">
        <f>'Total Fuel Prices'!AG42*(INDEX(Tax_share,MATCH('Total Fuel Prices'!$A$36,tax_fuel_labels,0),MATCH(AG$1,'Tax_Share of Price'!$B$1:$AI$1,0)))</f>
        <v>0</v>
      </c>
      <c r="AH6" s="35">
        <f>'Total Fuel Prices'!AH42*(INDEX(Tax_share,MATCH('Total Fuel Prices'!$A$36,tax_fuel_labels,0),MATCH(AH$1,'Tax_Share of Price'!$B$1:$AI$1,0)))</f>
        <v>0</v>
      </c>
      <c r="AI6" s="35">
        <f>'Total Fuel Prices'!AI42*(INDEX(Tax_share,MATCH('Total Fuel Prices'!$A$36,tax_fuel_labels,0),MATCH(AI$1,'Tax_Share of Price'!$B$1:$AI$1,0)))</f>
        <v>0</v>
      </c>
    </row>
    <row r="7" spans="1:37" x14ac:dyDescent="0.45">
      <c r="A7" s="12" t="s">
        <v>275</v>
      </c>
      <c r="B7" s="35">
        <f>'Total Fuel Prices'!B43*(INDEX(Tax_share,MATCH('Total Fuel Prices'!$A$36,tax_fuel_labels,0),MATCH(B$1,'Tax_Share of Price'!$B$1:$AI$1,0)))</f>
        <v>0</v>
      </c>
      <c r="C7" s="35">
        <f>'Total Fuel Prices'!C43*(INDEX(Tax_share,MATCH('Total Fuel Prices'!$A$36,tax_fuel_labels,0),MATCH(C$1,'Tax_Share of Price'!$B$1:$AI$1,0)))</f>
        <v>0</v>
      </c>
      <c r="D7" s="35">
        <f>'Total Fuel Prices'!D43*(INDEX(Tax_share,MATCH('Total Fuel Prices'!$A$36,tax_fuel_labels,0),MATCH(D$1,'Tax_Share of Price'!$B$1:$AI$1,0)))</f>
        <v>0</v>
      </c>
      <c r="E7" s="35">
        <f>'Total Fuel Prices'!E43*(INDEX(Tax_share,MATCH('Total Fuel Prices'!$A$36,tax_fuel_labels,0),MATCH(E$1,'Tax_Share of Price'!$B$1:$AI$1,0)))</f>
        <v>0</v>
      </c>
      <c r="F7" s="35">
        <f>'Total Fuel Prices'!F43*(INDEX(Tax_share,MATCH('Total Fuel Prices'!$A$36,tax_fuel_labels,0),MATCH(F$1,'Tax_Share of Price'!$B$1:$AI$1,0)))</f>
        <v>0</v>
      </c>
      <c r="G7" s="35">
        <f>'Total Fuel Prices'!G43*(INDEX(Tax_share,MATCH('Total Fuel Prices'!$A$36,tax_fuel_labels,0),MATCH(G$1,'Tax_Share of Price'!$B$1:$AI$1,0)))</f>
        <v>0</v>
      </c>
      <c r="H7" s="35">
        <f>'Total Fuel Prices'!H43*(INDEX(Tax_share,MATCH('Total Fuel Prices'!$A$36,tax_fuel_labels,0),MATCH(H$1,'Tax_Share of Price'!$B$1:$AI$1,0)))</f>
        <v>0</v>
      </c>
      <c r="I7" s="35">
        <f>'Total Fuel Prices'!I43*(INDEX(Tax_share,MATCH('Total Fuel Prices'!$A$36,tax_fuel_labels,0),MATCH(I$1,'Tax_Share of Price'!$B$1:$AI$1,0)))</f>
        <v>0</v>
      </c>
      <c r="J7" s="35">
        <f>'Total Fuel Prices'!J43*(INDEX(Tax_share,MATCH('Total Fuel Prices'!$A$36,tax_fuel_labels,0),MATCH(J$1,'Tax_Share of Price'!$B$1:$AI$1,0)))</f>
        <v>0</v>
      </c>
      <c r="K7" s="35">
        <f>'Total Fuel Prices'!K43*(INDEX(Tax_share,MATCH('Total Fuel Prices'!$A$36,tax_fuel_labels,0),MATCH(K$1,'Tax_Share of Price'!$B$1:$AI$1,0)))</f>
        <v>0</v>
      </c>
      <c r="L7" s="35">
        <f>'Total Fuel Prices'!L43*(INDEX(Tax_share,MATCH('Total Fuel Prices'!$A$36,tax_fuel_labels,0),MATCH(L$1,'Tax_Share of Price'!$B$1:$AI$1,0)))</f>
        <v>0</v>
      </c>
      <c r="M7" s="35">
        <f>'Total Fuel Prices'!M43*(INDEX(Tax_share,MATCH('Total Fuel Prices'!$A$36,tax_fuel_labels,0),MATCH(M$1,'Tax_Share of Price'!$B$1:$AI$1,0)))</f>
        <v>0</v>
      </c>
      <c r="N7" s="35">
        <f>'Total Fuel Prices'!N43*(INDEX(Tax_share,MATCH('Total Fuel Prices'!$A$36,tax_fuel_labels,0),MATCH(N$1,'Tax_Share of Price'!$B$1:$AI$1,0)))</f>
        <v>0</v>
      </c>
      <c r="O7" s="35">
        <f>'Total Fuel Prices'!O43*(INDEX(Tax_share,MATCH('Total Fuel Prices'!$A$36,tax_fuel_labels,0),MATCH(O$1,'Tax_Share of Price'!$B$1:$AI$1,0)))</f>
        <v>0</v>
      </c>
      <c r="P7" s="35">
        <f>'Total Fuel Prices'!P43*(INDEX(Tax_share,MATCH('Total Fuel Prices'!$A$36,tax_fuel_labels,0),MATCH(P$1,'Tax_Share of Price'!$B$1:$AI$1,0)))</f>
        <v>0</v>
      </c>
      <c r="Q7" s="35">
        <f>'Total Fuel Prices'!Q43*(INDEX(Tax_share,MATCH('Total Fuel Prices'!$A$36,tax_fuel_labels,0),MATCH(Q$1,'Tax_Share of Price'!$B$1:$AI$1,0)))</f>
        <v>0</v>
      </c>
      <c r="R7" s="35">
        <f>'Total Fuel Prices'!R43*(INDEX(Tax_share,MATCH('Total Fuel Prices'!$A$36,tax_fuel_labels,0),MATCH(R$1,'Tax_Share of Price'!$B$1:$AI$1,0)))</f>
        <v>0</v>
      </c>
      <c r="S7" s="35">
        <f>'Total Fuel Prices'!S43*(INDEX(Tax_share,MATCH('Total Fuel Prices'!$A$36,tax_fuel_labels,0),MATCH(S$1,'Tax_Share of Price'!$B$1:$AI$1,0)))</f>
        <v>0</v>
      </c>
      <c r="T7" s="35">
        <f>'Total Fuel Prices'!T43*(INDEX(Tax_share,MATCH('Total Fuel Prices'!$A$36,tax_fuel_labels,0),MATCH(T$1,'Tax_Share of Price'!$B$1:$AI$1,0)))</f>
        <v>0</v>
      </c>
      <c r="U7" s="35">
        <f>'Total Fuel Prices'!U43*(INDEX(Tax_share,MATCH('Total Fuel Prices'!$A$36,tax_fuel_labels,0),MATCH(U$1,'Tax_Share of Price'!$B$1:$AI$1,0)))</f>
        <v>0</v>
      </c>
      <c r="V7" s="35">
        <f>'Total Fuel Prices'!V43*(INDEX(Tax_share,MATCH('Total Fuel Prices'!$A$36,tax_fuel_labels,0),MATCH(V$1,'Tax_Share of Price'!$B$1:$AI$1,0)))</f>
        <v>0</v>
      </c>
      <c r="W7" s="35">
        <f>'Total Fuel Prices'!W43*(INDEX(Tax_share,MATCH('Total Fuel Prices'!$A$36,tax_fuel_labels,0),MATCH(W$1,'Tax_Share of Price'!$B$1:$AI$1,0)))</f>
        <v>0</v>
      </c>
      <c r="X7" s="35">
        <f>'Total Fuel Prices'!X43*(INDEX(Tax_share,MATCH('Total Fuel Prices'!$A$36,tax_fuel_labels,0),MATCH(X$1,'Tax_Share of Price'!$B$1:$AI$1,0)))</f>
        <v>0</v>
      </c>
      <c r="Y7" s="35">
        <f>'Total Fuel Prices'!Y43*(INDEX(Tax_share,MATCH('Total Fuel Prices'!$A$36,tax_fuel_labels,0),MATCH(Y$1,'Tax_Share of Price'!$B$1:$AI$1,0)))</f>
        <v>0</v>
      </c>
      <c r="Z7" s="35">
        <f>'Total Fuel Prices'!Z43*(INDEX(Tax_share,MATCH('Total Fuel Prices'!$A$36,tax_fuel_labels,0),MATCH(Z$1,'Tax_Share of Price'!$B$1:$AI$1,0)))</f>
        <v>0</v>
      </c>
      <c r="AA7" s="35">
        <f>'Total Fuel Prices'!AA43*(INDEX(Tax_share,MATCH('Total Fuel Prices'!$A$36,tax_fuel_labels,0),MATCH(AA$1,'Tax_Share of Price'!$B$1:$AI$1,0)))</f>
        <v>0</v>
      </c>
      <c r="AB7" s="35">
        <f>'Total Fuel Prices'!AB43*(INDEX(Tax_share,MATCH('Total Fuel Prices'!$A$36,tax_fuel_labels,0),MATCH(AB$1,'Tax_Share of Price'!$B$1:$AI$1,0)))</f>
        <v>0</v>
      </c>
      <c r="AC7" s="35">
        <f>'Total Fuel Prices'!AC43*(INDEX(Tax_share,MATCH('Total Fuel Prices'!$A$36,tax_fuel_labels,0),MATCH(AC$1,'Tax_Share of Price'!$B$1:$AI$1,0)))</f>
        <v>0</v>
      </c>
      <c r="AD7" s="35">
        <f>'Total Fuel Prices'!AD43*(INDEX(Tax_share,MATCH('Total Fuel Prices'!$A$36,tax_fuel_labels,0),MATCH(AD$1,'Tax_Share of Price'!$B$1:$AI$1,0)))</f>
        <v>0</v>
      </c>
      <c r="AE7" s="35">
        <f>'Total Fuel Prices'!AE43*(INDEX(Tax_share,MATCH('Total Fuel Prices'!$A$36,tax_fuel_labels,0),MATCH(AE$1,'Tax_Share of Price'!$B$1:$AI$1,0)))</f>
        <v>0</v>
      </c>
      <c r="AF7" s="35">
        <f>'Total Fuel Prices'!AF43*(INDEX(Tax_share,MATCH('Total Fuel Prices'!$A$36,tax_fuel_labels,0),MATCH(AF$1,'Tax_Share of Price'!$B$1:$AI$1,0)))</f>
        <v>0</v>
      </c>
      <c r="AG7" s="35">
        <f>'Total Fuel Prices'!AG43*(INDEX(Tax_share,MATCH('Total Fuel Prices'!$A$36,tax_fuel_labels,0),MATCH(AG$1,'Tax_Share of Price'!$B$1:$AI$1,0)))</f>
        <v>0</v>
      </c>
      <c r="AH7" s="35">
        <f>'Total Fuel Prices'!AH43*(INDEX(Tax_share,MATCH('Total Fuel Prices'!$A$36,tax_fuel_labels,0),MATCH(AH$1,'Tax_Share of Price'!$B$1:$AI$1,0)))</f>
        <v>0</v>
      </c>
      <c r="AI7" s="35">
        <f>'Total Fuel Prices'!AI43*(INDEX(Tax_share,MATCH('Total Fuel Prices'!$A$36,tax_fuel_labels,0),MATCH(AI$1,'Tax_Share of Price'!$B$1:$AI$1,0)))</f>
        <v>0</v>
      </c>
    </row>
    <row r="8" spans="1:37" x14ac:dyDescent="0.45">
      <c r="A8" s="12" t="s">
        <v>276</v>
      </c>
      <c r="B8" s="35">
        <f>'Total Fuel Prices'!B44*(INDEX(Tax_share,MATCH('Total Fuel Prices'!$A$36,tax_fuel_labels,0),MATCH(B$1,'Tax_Share of Price'!$B$1:$AI$1,0)))</f>
        <v>0</v>
      </c>
      <c r="C8" s="35">
        <f>'Total Fuel Prices'!C44*(INDEX(Tax_share,MATCH('Total Fuel Prices'!$A$36,tax_fuel_labels,0),MATCH(C$1,'Tax_Share of Price'!$B$1:$AI$1,0)))</f>
        <v>0</v>
      </c>
      <c r="D8" s="35">
        <f>'Total Fuel Prices'!D44*(INDEX(Tax_share,MATCH('Total Fuel Prices'!$A$36,tax_fuel_labels,0),MATCH(D$1,'Tax_Share of Price'!$B$1:$AI$1,0)))</f>
        <v>0</v>
      </c>
      <c r="E8" s="35">
        <f>'Total Fuel Prices'!E44*(INDEX(Tax_share,MATCH('Total Fuel Prices'!$A$36,tax_fuel_labels,0),MATCH(E$1,'Tax_Share of Price'!$B$1:$AI$1,0)))</f>
        <v>0</v>
      </c>
      <c r="F8" s="35">
        <f>'Total Fuel Prices'!F44*(INDEX(Tax_share,MATCH('Total Fuel Prices'!$A$36,tax_fuel_labels,0),MATCH(F$1,'Tax_Share of Price'!$B$1:$AI$1,0)))</f>
        <v>0</v>
      </c>
      <c r="G8" s="35">
        <f>'Total Fuel Prices'!G44*(INDEX(Tax_share,MATCH('Total Fuel Prices'!$A$36,tax_fuel_labels,0),MATCH(G$1,'Tax_Share of Price'!$B$1:$AI$1,0)))</f>
        <v>0</v>
      </c>
      <c r="H8" s="35">
        <f>'Total Fuel Prices'!H44*(INDEX(Tax_share,MATCH('Total Fuel Prices'!$A$36,tax_fuel_labels,0),MATCH(H$1,'Tax_Share of Price'!$B$1:$AI$1,0)))</f>
        <v>0</v>
      </c>
      <c r="I8" s="35">
        <f>'Total Fuel Prices'!I44*(INDEX(Tax_share,MATCH('Total Fuel Prices'!$A$36,tax_fuel_labels,0),MATCH(I$1,'Tax_Share of Price'!$B$1:$AI$1,0)))</f>
        <v>0</v>
      </c>
      <c r="J8" s="35">
        <f>'Total Fuel Prices'!J44*(INDEX(Tax_share,MATCH('Total Fuel Prices'!$A$36,tax_fuel_labels,0),MATCH(J$1,'Tax_Share of Price'!$B$1:$AI$1,0)))</f>
        <v>0</v>
      </c>
      <c r="K8" s="35">
        <f>'Total Fuel Prices'!K44*(INDEX(Tax_share,MATCH('Total Fuel Prices'!$A$36,tax_fuel_labels,0),MATCH(K$1,'Tax_Share of Price'!$B$1:$AI$1,0)))</f>
        <v>0</v>
      </c>
      <c r="L8" s="35">
        <f>'Total Fuel Prices'!L44*(INDEX(Tax_share,MATCH('Total Fuel Prices'!$A$36,tax_fuel_labels,0),MATCH(L$1,'Tax_Share of Price'!$B$1:$AI$1,0)))</f>
        <v>0</v>
      </c>
      <c r="M8" s="35">
        <f>'Total Fuel Prices'!M44*(INDEX(Tax_share,MATCH('Total Fuel Prices'!$A$36,tax_fuel_labels,0),MATCH(M$1,'Tax_Share of Price'!$B$1:$AI$1,0)))</f>
        <v>0</v>
      </c>
      <c r="N8" s="35">
        <f>'Total Fuel Prices'!N44*(INDEX(Tax_share,MATCH('Total Fuel Prices'!$A$36,tax_fuel_labels,0),MATCH(N$1,'Tax_Share of Price'!$B$1:$AI$1,0)))</f>
        <v>0</v>
      </c>
      <c r="O8" s="35">
        <f>'Total Fuel Prices'!O44*(INDEX(Tax_share,MATCH('Total Fuel Prices'!$A$36,tax_fuel_labels,0),MATCH(O$1,'Tax_Share of Price'!$B$1:$AI$1,0)))</f>
        <v>0</v>
      </c>
      <c r="P8" s="35">
        <f>'Total Fuel Prices'!P44*(INDEX(Tax_share,MATCH('Total Fuel Prices'!$A$36,tax_fuel_labels,0),MATCH(P$1,'Tax_Share of Price'!$B$1:$AI$1,0)))</f>
        <v>0</v>
      </c>
      <c r="Q8" s="35">
        <f>'Total Fuel Prices'!Q44*(INDEX(Tax_share,MATCH('Total Fuel Prices'!$A$36,tax_fuel_labels,0),MATCH(Q$1,'Tax_Share of Price'!$B$1:$AI$1,0)))</f>
        <v>0</v>
      </c>
      <c r="R8" s="35">
        <f>'Total Fuel Prices'!R44*(INDEX(Tax_share,MATCH('Total Fuel Prices'!$A$36,tax_fuel_labels,0),MATCH(R$1,'Tax_Share of Price'!$B$1:$AI$1,0)))</f>
        <v>0</v>
      </c>
      <c r="S8" s="35">
        <f>'Total Fuel Prices'!S44*(INDEX(Tax_share,MATCH('Total Fuel Prices'!$A$36,tax_fuel_labels,0),MATCH(S$1,'Tax_Share of Price'!$B$1:$AI$1,0)))</f>
        <v>0</v>
      </c>
      <c r="T8" s="35">
        <f>'Total Fuel Prices'!T44*(INDEX(Tax_share,MATCH('Total Fuel Prices'!$A$36,tax_fuel_labels,0),MATCH(T$1,'Tax_Share of Price'!$B$1:$AI$1,0)))</f>
        <v>0</v>
      </c>
      <c r="U8" s="35">
        <f>'Total Fuel Prices'!U44*(INDEX(Tax_share,MATCH('Total Fuel Prices'!$A$36,tax_fuel_labels,0),MATCH(U$1,'Tax_Share of Price'!$B$1:$AI$1,0)))</f>
        <v>0</v>
      </c>
      <c r="V8" s="35">
        <f>'Total Fuel Prices'!V44*(INDEX(Tax_share,MATCH('Total Fuel Prices'!$A$36,tax_fuel_labels,0),MATCH(V$1,'Tax_Share of Price'!$B$1:$AI$1,0)))</f>
        <v>0</v>
      </c>
      <c r="W8" s="35">
        <f>'Total Fuel Prices'!W44*(INDEX(Tax_share,MATCH('Total Fuel Prices'!$A$36,tax_fuel_labels,0),MATCH(W$1,'Tax_Share of Price'!$B$1:$AI$1,0)))</f>
        <v>0</v>
      </c>
      <c r="X8" s="35">
        <f>'Total Fuel Prices'!X44*(INDEX(Tax_share,MATCH('Total Fuel Prices'!$A$36,tax_fuel_labels,0),MATCH(X$1,'Tax_Share of Price'!$B$1:$AI$1,0)))</f>
        <v>0</v>
      </c>
      <c r="Y8" s="35">
        <f>'Total Fuel Prices'!Y44*(INDEX(Tax_share,MATCH('Total Fuel Prices'!$A$36,tax_fuel_labels,0),MATCH(Y$1,'Tax_Share of Price'!$B$1:$AI$1,0)))</f>
        <v>0</v>
      </c>
      <c r="Z8" s="35">
        <f>'Total Fuel Prices'!Z44*(INDEX(Tax_share,MATCH('Total Fuel Prices'!$A$36,tax_fuel_labels,0),MATCH(Z$1,'Tax_Share of Price'!$B$1:$AI$1,0)))</f>
        <v>0</v>
      </c>
      <c r="AA8" s="35">
        <f>'Total Fuel Prices'!AA44*(INDEX(Tax_share,MATCH('Total Fuel Prices'!$A$36,tax_fuel_labels,0),MATCH(AA$1,'Tax_Share of Price'!$B$1:$AI$1,0)))</f>
        <v>0</v>
      </c>
      <c r="AB8" s="35">
        <f>'Total Fuel Prices'!AB44*(INDEX(Tax_share,MATCH('Total Fuel Prices'!$A$36,tax_fuel_labels,0),MATCH(AB$1,'Tax_Share of Price'!$B$1:$AI$1,0)))</f>
        <v>0</v>
      </c>
      <c r="AC8" s="35">
        <f>'Total Fuel Prices'!AC44*(INDEX(Tax_share,MATCH('Total Fuel Prices'!$A$36,tax_fuel_labels,0),MATCH(AC$1,'Tax_Share of Price'!$B$1:$AI$1,0)))</f>
        <v>0</v>
      </c>
      <c r="AD8" s="35">
        <f>'Total Fuel Prices'!AD44*(INDEX(Tax_share,MATCH('Total Fuel Prices'!$A$36,tax_fuel_labels,0),MATCH(AD$1,'Tax_Share of Price'!$B$1:$AI$1,0)))</f>
        <v>0</v>
      </c>
      <c r="AE8" s="35">
        <f>'Total Fuel Prices'!AE44*(INDEX(Tax_share,MATCH('Total Fuel Prices'!$A$36,tax_fuel_labels,0),MATCH(AE$1,'Tax_Share of Price'!$B$1:$AI$1,0)))</f>
        <v>0</v>
      </c>
      <c r="AF8" s="35">
        <f>'Total Fuel Prices'!AF44*(INDEX(Tax_share,MATCH('Total Fuel Prices'!$A$36,tax_fuel_labels,0),MATCH(AF$1,'Tax_Share of Price'!$B$1:$AI$1,0)))</f>
        <v>0</v>
      </c>
      <c r="AG8" s="35">
        <f>'Total Fuel Prices'!AG44*(INDEX(Tax_share,MATCH('Total Fuel Prices'!$A$36,tax_fuel_labels,0),MATCH(AG$1,'Tax_Share of Price'!$B$1:$AI$1,0)))</f>
        <v>0</v>
      </c>
      <c r="AH8" s="35">
        <f>'Total Fuel Prices'!AH44*(INDEX(Tax_share,MATCH('Total Fuel Prices'!$A$36,tax_fuel_labels,0),MATCH(AH$1,'Tax_Share of Price'!$B$1:$AI$1,0)))</f>
        <v>0</v>
      </c>
      <c r="AI8" s="35">
        <f>'Total Fuel Prices'!AI44*(INDEX(Tax_share,MATCH('Total Fuel Prices'!$A$36,tax_fuel_labels,0),MATCH(AI$1,'Tax_Share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Prices'!B45*(INDEX(Tax_share,MATCH('Total Fuel Prices'!$A$36,tax_fuel_labels,0),MATCH(B$1,'Tax_Share of Price'!$B$1:$AI$1,0)))</f>
        <v>0</v>
      </c>
      <c r="C9" s="35">
        <f>'Total Fuel Prices'!C45*(INDEX(Tax_share,MATCH('Total Fuel Prices'!$A$36,tax_fuel_labels,0),MATCH(C$1,'Tax_Share of Price'!$B$1:$AI$1,0)))</f>
        <v>0</v>
      </c>
      <c r="D9" s="35">
        <f>'Total Fuel Prices'!D45*(INDEX(Tax_share,MATCH('Total Fuel Prices'!$A$36,tax_fuel_labels,0),MATCH(D$1,'Tax_Share of Price'!$B$1:$AI$1,0)))</f>
        <v>0</v>
      </c>
      <c r="E9" s="35">
        <f>'Total Fuel Prices'!E45*(INDEX(Tax_share,MATCH('Total Fuel Prices'!$A$36,tax_fuel_labels,0),MATCH(E$1,'Tax_Share of Price'!$B$1:$AI$1,0)))</f>
        <v>0</v>
      </c>
      <c r="F9" s="35">
        <f>'Total Fuel Prices'!F45*(INDEX(Tax_share,MATCH('Total Fuel Prices'!$A$36,tax_fuel_labels,0),MATCH(F$1,'Tax_Share of Price'!$B$1:$AI$1,0)))</f>
        <v>0</v>
      </c>
      <c r="G9" s="35">
        <f>'Total Fuel Prices'!G45*(INDEX(Tax_share,MATCH('Total Fuel Prices'!$A$36,tax_fuel_labels,0),MATCH(G$1,'Tax_Share of Price'!$B$1:$AI$1,0)))</f>
        <v>0</v>
      </c>
      <c r="H9" s="35">
        <f>'Total Fuel Prices'!H45*(INDEX(Tax_share,MATCH('Total Fuel Prices'!$A$36,tax_fuel_labels,0),MATCH(H$1,'Tax_Share of Price'!$B$1:$AI$1,0)))</f>
        <v>0</v>
      </c>
      <c r="I9" s="35">
        <f>'Total Fuel Prices'!I45*(INDEX(Tax_share,MATCH('Total Fuel Prices'!$A$36,tax_fuel_labels,0),MATCH(I$1,'Tax_Share of Price'!$B$1:$AI$1,0)))</f>
        <v>0</v>
      </c>
      <c r="J9" s="35">
        <f>'Total Fuel Prices'!J45*(INDEX(Tax_share,MATCH('Total Fuel Prices'!$A$36,tax_fuel_labels,0),MATCH(J$1,'Tax_Share of Price'!$B$1:$AI$1,0)))</f>
        <v>0</v>
      </c>
      <c r="K9" s="35">
        <f>'Total Fuel Prices'!K45*(INDEX(Tax_share,MATCH('Total Fuel Prices'!$A$36,tax_fuel_labels,0),MATCH(K$1,'Tax_Share of Price'!$B$1:$AI$1,0)))</f>
        <v>0</v>
      </c>
      <c r="L9" s="35">
        <f>'Total Fuel Prices'!L45*(INDEX(Tax_share,MATCH('Total Fuel Prices'!$A$36,tax_fuel_labels,0),MATCH(L$1,'Tax_Share of Price'!$B$1:$AI$1,0)))</f>
        <v>0</v>
      </c>
      <c r="M9" s="35">
        <f>'Total Fuel Prices'!M45*(INDEX(Tax_share,MATCH('Total Fuel Prices'!$A$36,tax_fuel_labels,0),MATCH(M$1,'Tax_Share of Price'!$B$1:$AI$1,0)))</f>
        <v>0</v>
      </c>
      <c r="N9" s="35">
        <f>'Total Fuel Prices'!N45*(INDEX(Tax_share,MATCH('Total Fuel Prices'!$A$36,tax_fuel_labels,0),MATCH(N$1,'Tax_Share of Price'!$B$1:$AI$1,0)))</f>
        <v>0</v>
      </c>
      <c r="O9" s="35">
        <f>'Total Fuel Prices'!O45*(INDEX(Tax_share,MATCH('Total Fuel Prices'!$A$36,tax_fuel_labels,0),MATCH(O$1,'Tax_Share of Price'!$B$1:$AI$1,0)))</f>
        <v>0</v>
      </c>
      <c r="P9" s="35">
        <f>'Total Fuel Prices'!P45*(INDEX(Tax_share,MATCH('Total Fuel Prices'!$A$36,tax_fuel_labels,0),MATCH(P$1,'Tax_Share of Price'!$B$1:$AI$1,0)))</f>
        <v>0</v>
      </c>
      <c r="Q9" s="35">
        <f>'Total Fuel Prices'!Q45*(INDEX(Tax_share,MATCH('Total Fuel Prices'!$A$36,tax_fuel_labels,0),MATCH(Q$1,'Tax_Share of Price'!$B$1:$AI$1,0)))</f>
        <v>0</v>
      </c>
      <c r="R9" s="35">
        <f>'Total Fuel Prices'!R45*(INDEX(Tax_share,MATCH('Total Fuel Prices'!$A$36,tax_fuel_labels,0),MATCH(R$1,'Tax_Share of Price'!$B$1:$AI$1,0)))</f>
        <v>0</v>
      </c>
      <c r="S9" s="35">
        <f>'Total Fuel Prices'!S45*(INDEX(Tax_share,MATCH('Total Fuel Prices'!$A$36,tax_fuel_labels,0),MATCH(S$1,'Tax_Share of Price'!$B$1:$AI$1,0)))</f>
        <v>0</v>
      </c>
      <c r="T9" s="35">
        <f>'Total Fuel Prices'!T45*(INDEX(Tax_share,MATCH('Total Fuel Prices'!$A$36,tax_fuel_labels,0),MATCH(T$1,'Tax_Share of Price'!$B$1:$AI$1,0)))</f>
        <v>0</v>
      </c>
      <c r="U9" s="35">
        <f>'Total Fuel Prices'!U45*(INDEX(Tax_share,MATCH('Total Fuel Prices'!$A$36,tax_fuel_labels,0),MATCH(U$1,'Tax_Share of Price'!$B$1:$AI$1,0)))</f>
        <v>0</v>
      </c>
      <c r="V9" s="35">
        <f>'Total Fuel Prices'!V45*(INDEX(Tax_share,MATCH('Total Fuel Prices'!$A$36,tax_fuel_labels,0),MATCH(V$1,'Tax_Share of Price'!$B$1:$AI$1,0)))</f>
        <v>0</v>
      </c>
      <c r="W9" s="35">
        <f>'Total Fuel Prices'!W45*(INDEX(Tax_share,MATCH('Total Fuel Prices'!$A$36,tax_fuel_labels,0),MATCH(W$1,'Tax_Share of Price'!$B$1:$AI$1,0)))</f>
        <v>0</v>
      </c>
      <c r="X9" s="35">
        <f>'Total Fuel Prices'!X45*(INDEX(Tax_share,MATCH('Total Fuel Prices'!$A$36,tax_fuel_labels,0),MATCH(X$1,'Tax_Share of Price'!$B$1:$AI$1,0)))</f>
        <v>0</v>
      </c>
      <c r="Y9" s="35">
        <f>'Total Fuel Prices'!Y45*(INDEX(Tax_share,MATCH('Total Fuel Prices'!$A$36,tax_fuel_labels,0),MATCH(Y$1,'Tax_Share of Price'!$B$1:$AI$1,0)))</f>
        <v>0</v>
      </c>
      <c r="Z9" s="35">
        <f>'Total Fuel Prices'!Z45*(INDEX(Tax_share,MATCH('Total Fuel Prices'!$A$36,tax_fuel_labels,0),MATCH(Z$1,'Tax_Share of Price'!$B$1:$AI$1,0)))</f>
        <v>0</v>
      </c>
      <c r="AA9" s="35">
        <f>'Total Fuel Prices'!AA45*(INDEX(Tax_share,MATCH('Total Fuel Prices'!$A$36,tax_fuel_labels,0),MATCH(AA$1,'Tax_Share of Price'!$B$1:$AI$1,0)))</f>
        <v>0</v>
      </c>
      <c r="AB9" s="35">
        <f>'Total Fuel Prices'!AB45*(INDEX(Tax_share,MATCH('Total Fuel Prices'!$A$36,tax_fuel_labels,0),MATCH(AB$1,'Tax_Share of Price'!$B$1:$AI$1,0)))</f>
        <v>0</v>
      </c>
      <c r="AC9" s="35">
        <f>'Total Fuel Prices'!AC45*(INDEX(Tax_share,MATCH('Total Fuel Prices'!$A$36,tax_fuel_labels,0),MATCH(AC$1,'Tax_Share of Price'!$B$1:$AI$1,0)))</f>
        <v>0</v>
      </c>
      <c r="AD9" s="35">
        <f>'Total Fuel Prices'!AD45*(INDEX(Tax_share,MATCH('Total Fuel Prices'!$A$36,tax_fuel_labels,0),MATCH(AD$1,'Tax_Share of Price'!$B$1:$AI$1,0)))</f>
        <v>0</v>
      </c>
      <c r="AE9" s="35">
        <f>'Total Fuel Prices'!AE45*(INDEX(Tax_share,MATCH('Total Fuel Prices'!$A$36,tax_fuel_labels,0),MATCH(AE$1,'Tax_Share of Price'!$B$1:$AI$1,0)))</f>
        <v>0</v>
      </c>
      <c r="AF9" s="35">
        <f>'Total Fuel Prices'!AF45*(INDEX(Tax_share,MATCH('Total Fuel Prices'!$A$36,tax_fuel_labels,0),MATCH(AF$1,'Tax_Share of Price'!$B$1:$AI$1,0)))</f>
        <v>0</v>
      </c>
      <c r="AG9" s="35">
        <f>'Total Fuel Prices'!AG45*(INDEX(Tax_share,MATCH('Total Fuel Prices'!$A$36,tax_fuel_labels,0),MATCH(AG$1,'Tax_Share of Price'!$B$1:$AI$1,0)))</f>
        <v>0</v>
      </c>
      <c r="AH9" s="35">
        <f>'Total Fuel Prices'!AH45*(INDEX(Tax_share,MATCH('Total Fuel Prices'!$A$36,tax_fuel_labels,0),MATCH(AH$1,'Tax_Share of Price'!$B$1:$AI$1,0)))</f>
        <v>0</v>
      </c>
      <c r="AI9" s="35">
        <f>'Total Fuel Prices'!AI45*(INDEX(Tax_share,MATCH('Total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3.39843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Prices'!B49*(INDEX(Tax_share,MATCH('Total Fuel Prices'!$A$47,tax_fuel_labels,0),MATCH(B$1,'Tax_Share of Price'!$B$1:$AI$1,0)))</f>
        <v>0</v>
      </c>
      <c r="C2" s="35">
        <f>'Total Fuel Prices'!C49*(INDEX(Tax_share,MATCH('Total Fuel Prices'!$A$47,tax_fuel_labels,0),MATCH(C$1,'Tax_Share of Price'!$B$1:$AI$1,0)))</f>
        <v>0</v>
      </c>
      <c r="D2" s="35">
        <f>'Total Fuel Prices'!D49*(INDEX(Tax_share,MATCH('Total Fuel Prices'!$A$47,tax_fuel_labels,0),MATCH(D$1,'Tax_Share of Price'!$B$1:$AI$1,0)))</f>
        <v>0</v>
      </c>
      <c r="E2" s="35">
        <f>'Total Fuel Prices'!E49*(INDEX(Tax_share,MATCH('Total Fuel Prices'!$A$47,tax_fuel_labels,0),MATCH(E$1,'Tax_Share of Price'!$B$1:$AI$1,0)))</f>
        <v>0</v>
      </c>
      <c r="F2" s="35">
        <f>'Total Fuel Prices'!F49*(INDEX(Tax_share,MATCH('Total Fuel Prices'!$A$47,tax_fuel_labels,0),MATCH(F$1,'Tax_Share of Price'!$B$1:$AI$1,0)))</f>
        <v>0</v>
      </c>
      <c r="G2" s="35">
        <f>'Total Fuel Prices'!G49*(INDEX(Tax_share,MATCH('Total Fuel Prices'!$A$47,tax_fuel_labels,0),MATCH(G$1,'Tax_Share of Price'!$B$1:$AI$1,0)))</f>
        <v>0</v>
      </c>
      <c r="H2" s="35">
        <f>'Total Fuel Prices'!H49*(INDEX(Tax_share,MATCH('Total Fuel Prices'!$A$47,tax_fuel_labels,0),MATCH(H$1,'Tax_Share of Price'!$B$1:$AI$1,0)))</f>
        <v>0</v>
      </c>
      <c r="I2" s="35">
        <f>'Total Fuel Prices'!I49*(INDEX(Tax_share,MATCH('Total Fuel Prices'!$A$47,tax_fuel_labels,0),MATCH(I$1,'Tax_Share of Price'!$B$1:$AI$1,0)))</f>
        <v>0</v>
      </c>
      <c r="J2" s="35">
        <f>'Total Fuel Prices'!J49*(INDEX(Tax_share,MATCH('Total Fuel Prices'!$A$47,tax_fuel_labels,0),MATCH(J$1,'Tax_Share of Price'!$B$1:$AI$1,0)))</f>
        <v>0</v>
      </c>
      <c r="K2" s="35">
        <f>'Total Fuel Prices'!K49*(INDEX(Tax_share,MATCH('Total Fuel Prices'!$A$47,tax_fuel_labels,0),MATCH(K$1,'Tax_Share of Price'!$B$1:$AI$1,0)))</f>
        <v>0</v>
      </c>
      <c r="L2" s="35">
        <f>'Total Fuel Prices'!L49*(INDEX(Tax_share,MATCH('Total Fuel Prices'!$A$47,tax_fuel_labels,0),MATCH(L$1,'Tax_Share of Price'!$B$1:$AI$1,0)))</f>
        <v>0</v>
      </c>
      <c r="M2" s="35">
        <f>'Total Fuel Prices'!M49*(INDEX(Tax_share,MATCH('Total Fuel Prices'!$A$47,tax_fuel_labels,0),MATCH(M$1,'Tax_Share of Price'!$B$1:$AI$1,0)))</f>
        <v>0</v>
      </c>
      <c r="N2" s="35">
        <f>'Total Fuel Prices'!N49*(INDEX(Tax_share,MATCH('Total Fuel Prices'!$A$47,tax_fuel_labels,0),MATCH(N$1,'Tax_Share of Price'!$B$1:$AI$1,0)))</f>
        <v>0</v>
      </c>
      <c r="O2" s="35">
        <f>'Total Fuel Prices'!O49*(INDEX(Tax_share,MATCH('Total Fuel Prices'!$A$47,tax_fuel_labels,0),MATCH(O$1,'Tax_Share of Price'!$B$1:$AI$1,0)))</f>
        <v>0</v>
      </c>
      <c r="P2" s="35">
        <f>'Total Fuel Prices'!P49*(INDEX(Tax_share,MATCH('Total Fuel Prices'!$A$47,tax_fuel_labels,0),MATCH(P$1,'Tax_Share of Price'!$B$1:$AI$1,0)))</f>
        <v>0</v>
      </c>
      <c r="Q2" s="35">
        <f>'Total Fuel Prices'!Q49*(INDEX(Tax_share,MATCH('Total Fuel Prices'!$A$47,tax_fuel_labels,0),MATCH(Q$1,'Tax_Share of Price'!$B$1:$AI$1,0)))</f>
        <v>0</v>
      </c>
      <c r="R2" s="35">
        <f>'Total Fuel Prices'!R49*(INDEX(Tax_share,MATCH('Total Fuel Prices'!$A$47,tax_fuel_labels,0),MATCH(R$1,'Tax_Share of Price'!$B$1:$AI$1,0)))</f>
        <v>0</v>
      </c>
      <c r="S2" s="35">
        <f>'Total Fuel Prices'!S49*(INDEX(Tax_share,MATCH('Total Fuel Prices'!$A$47,tax_fuel_labels,0),MATCH(S$1,'Tax_Share of Price'!$B$1:$AI$1,0)))</f>
        <v>0</v>
      </c>
      <c r="T2" s="35">
        <f>'Total Fuel Prices'!T49*(INDEX(Tax_share,MATCH('Total Fuel Prices'!$A$47,tax_fuel_labels,0),MATCH(T$1,'Tax_Share of Price'!$B$1:$AI$1,0)))</f>
        <v>0</v>
      </c>
      <c r="U2" s="35">
        <f>'Total Fuel Prices'!U49*(INDEX(Tax_share,MATCH('Total Fuel Prices'!$A$47,tax_fuel_labels,0),MATCH(U$1,'Tax_Share of Price'!$B$1:$AI$1,0)))</f>
        <v>0</v>
      </c>
      <c r="V2" s="35">
        <f>'Total Fuel Prices'!V49*(INDEX(Tax_share,MATCH('Total Fuel Prices'!$A$47,tax_fuel_labels,0),MATCH(V$1,'Tax_Share of Price'!$B$1:$AI$1,0)))</f>
        <v>0</v>
      </c>
      <c r="W2" s="35">
        <f>'Total Fuel Prices'!W49*(INDEX(Tax_share,MATCH('Total Fuel Prices'!$A$47,tax_fuel_labels,0),MATCH(W$1,'Tax_Share of Price'!$B$1:$AI$1,0)))</f>
        <v>0</v>
      </c>
      <c r="X2" s="35">
        <f>'Total Fuel Prices'!X49*(INDEX(Tax_share,MATCH('Total Fuel Prices'!$A$47,tax_fuel_labels,0),MATCH(X$1,'Tax_Share of Price'!$B$1:$AI$1,0)))</f>
        <v>0</v>
      </c>
      <c r="Y2" s="35">
        <f>'Total Fuel Prices'!Y49*(INDEX(Tax_share,MATCH('Total Fuel Prices'!$A$47,tax_fuel_labels,0),MATCH(Y$1,'Tax_Share of Price'!$B$1:$AI$1,0)))</f>
        <v>0</v>
      </c>
      <c r="Z2" s="35">
        <f>'Total Fuel Prices'!Z49*(INDEX(Tax_share,MATCH('Total Fuel Prices'!$A$47,tax_fuel_labels,0),MATCH(Z$1,'Tax_Share of Price'!$B$1:$AI$1,0)))</f>
        <v>0</v>
      </c>
      <c r="AA2" s="35">
        <f>'Total Fuel Prices'!AA49*(INDEX(Tax_share,MATCH('Total Fuel Prices'!$A$47,tax_fuel_labels,0),MATCH(AA$1,'Tax_Share of Price'!$B$1:$AI$1,0)))</f>
        <v>0</v>
      </c>
      <c r="AB2" s="35">
        <f>'Total Fuel Prices'!AB49*(INDEX(Tax_share,MATCH('Total Fuel Prices'!$A$47,tax_fuel_labels,0),MATCH(AB$1,'Tax_Share of Price'!$B$1:$AI$1,0)))</f>
        <v>0</v>
      </c>
      <c r="AC2" s="35">
        <f>'Total Fuel Prices'!AC49*(INDEX(Tax_share,MATCH('Total Fuel Prices'!$A$47,tax_fuel_labels,0),MATCH(AC$1,'Tax_Share of Price'!$B$1:$AI$1,0)))</f>
        <v>0</v>
      </c>
      <c r="AD2" s="35">
        <f>'Total Fuel Prices'!AD49*(INDEX(Tax_share,MATCH('Total Fuel Prices'!$A$47,tax_fuel_labels,0),MATCH(AD$1,'Tax_Share of Price'!$B$1:$AI$1,0)))</f>
        <v>0</v>
      </c>
      <c r="AE2" s="35">
        <f>'Total Fuel Prices'!AE49*(INDEX(Tax_share,MATCH('Total Fuel Prices'!$A$47,tax_fuel_labels,0),MATCH(AE$1,'Tax_Share of Price'!$B$1:$AI$1,0)))</f>
        <v>0</v>
      </c>
      <c r="AF2" s="35">
        <f>'Total Fuel Prices'!AF49*(INDEX(Tax_share,MATCH('Total Fuel Prices'!$A$47,tax_fuel_labels,0),MATCH(AF$1,'Tax_Share of Price'!$B$1:$AI$1,0)))</f>
        <v>0</v>
      </c>
      <c r="AG2" s="35">
        <f>'Total Fuel Prices'!AG49*(INDEX(Tax_share,MATCH('Total Fuel Prices'!$A$47,tax_fuel_labels,0),MATCH(AG$1,'Tax_Share of Price'!$B$1:$AI$1,0)))</f>
        <v>0</v>
      </c>
      <c r="AH2" s="35">
        <f>'Total Fuel Prices'!AH49*(INDEX(Tax_share,MATCH('Total Fuel Prices'!$A$47,tax_fuel_labels,0),MATCH(AH$1,'Tax_Share of Price'!$B$1:$AI$1,0)))</f>
        <v>0</v>
      </c>
      <c r="AI2" s="35">
        <f>'Total Fuel Prices'!AI49*(INDEX(Tax_share,MATCH('Total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Prices'!B50*(INDEX(Tax_share,MATCH('Total Fuel Prices'!$A$47,tax_fuel_labels,0),MATCH(B$1,'Tax_Share of Price'!$B$1:$AI$1,0)))</f>
        <v>0</v>
      </c>
      <c r="C3" s="35">
        <f>'Total Fuel Prices'!C50*(INDEX(Tax_share,MATCH('Total Fuel Prices'!$A$47,tax_fuel_labels,0),MATCH(C$1,'Tax_Share of Price'!$B$1:$AI$1,0)))</f>
        <v>0</v>
      </c>
      <c r="D3" s="35">
        <f>'Total Fuel Prices'!D50*(INDEX(Tax_share,MATCH('Total Fuel Prices'!$A$47,tax_fuel_labels,0),MATCH(D$1,'Tax_Share of Price'!$B$1:$AI$1,0)))</f>
        <v>0</v>
      </c>
      <c r="E3" s="35">
        <f>'Total Fuel Prices'!E50*(INDEX(Tax_share,MATCH('Total Fuel Prices'!$A$47,tax_fuel_labels,0),MATCH(E$1,'Tax_Share of Price'!$B$1:$AI$1,0)))</f>
        <v>0</v>
      </c>
      <c r="F3" s="35">
        <f>'Total Fuel Prices'!F50*(INDEX(Tax_share,MATCH('Total Fuel Prices'!$A$47,tax_fuel_labels,0),MATCH(F$1,'Tax_Share of Price'!$B$1:$AI$1,0)))</f>
        <v>0</v>
      </c>
      <c r="G3" s="35">
        <f>'Total Fuel Prices'!G50*(INDEX(Tax_share,MATCH('Total Fuel Prices'!$A$47,tax_fuel_labels,0),MATCH(G$1,'Tax_Share of Price'!$B$1:$AI$1,0)))</f>
        <v>0</v>
      </c>
      <c r="H3" s="35">
        <f>'Total Fuel Prices'!H50*(INDEX(Tax_share,MATCH('Total Fuel Prices'!$A$47,tax_fuel_labels,0),MATCH(H$1,'Tax_Share of Price'!$B$1:$AI$1,0)))</f>
        <v>0</v>
      </c>
      <c r="I3" s="35">
        <f>'Total Fuel Prices'!I50*(INDEX(Tax_share,MATCH('Total Fuel Prices'!$A$47,tax_fuel_labels,0),MATCH(I$1,'Tax_Share of Price'!$B$1:$AI$1,0)))</f>
        <v>0</v>
      </c>
      <c r="J3" s="35">
        <f>'Total Fuel Prices'!J50*(INDEX(Tax_share,MATCH('Total Fuel Prices'!$A$47,tax_fuel_labels,0),MATCH(J$1,'Tax_Share of Price'!$B$1:$AI$1,0)))</f>
        <v>0</v>
      </c>
      <c r="K3" s="35">
        <f>'Total Fuel Prices'!K50*(INDEX(Tax_share,MATCH('Total Fuel Prices'!$A$47,tax_fuel_labels,0),MATCH(K$1,'Tax_Share of Price'!$B$1:$AI$1,0)))</f>
        <v>0</v>
      </c>
      <c r="L3" s="35">
        <f>'Total Fuel Prices'!L50*(INDEX(Tax_share,MATCH('Total Fuel Prices'!$A$47,tax_fuel_labels,0),MATCH(L$1,'Tax_Share of Price'!$B$1:$AI$1,0)))</f>
        <v>0</v>
      </c>
      <c r="M3" s="35">
        <f>'Total Fuel Prices'!M50*(INDEX(Tax_share,MATCH('Total Fuel Prices'!$A$47,tax_fuel_labels,0),MATCH(M$1,'Tax_Share of Price'!$B$1:$AI$1,0)))</f>
        <v>0</v>
      </c>
      <c r="N3" s="35">
        <f>'Total Fuel Prices'!N50*(INDEX(Tax_share,MATCH('Total Fuel Prices'!$A$47,tax_fuel_labels,0),MATCH(N$1,'Tax_Share of Price'!$B$1:$AI$1,0)))</f>
        <v>0</v>
      </c>
      <c r="O3" s="35">
        <f>'Total Fuel Prices'!O50*(INDEX(Tax_share,MATCH('Total Fuel Prices'!$A$47,tax_fuel_labels,0),MATCH(O$1,'Tax_Share of Price'!$B$1:$AI$1,0)))</f>
        <v>0</v>
      </c>
      <c r="P3" s="35">
        <f>'Total Fuel Prices'!P50*(INDEX(Tax_share,MATCH('Total Fuel Prices'!$A$47,tax_fuel_labels,0),MATCH(P$1,'Tax_Share of Price'!$B$1:$AI$1,0)))</f>
        <v>0</v>
      </c>
      <c r="Q3" s="35">
        <f>'Total Fuel Prices'!Q50*(INDEX(Tax_share,MATCH('Total Fuel Prices'!$A$47,tax_fuel_labels,0),MATCH(Q$1,'Tax_Share of Price'!$B$1:$AI$1,0)))</f>
        <v>0</v>
      </c>
      <c r="R3" s="35">
        <f>'Total Fuel Prices'!R50*(INDEX(Tax_share,MATCH('Total Fuel Prices'!$A$47,tax_fuel_labels,0),MATCH(R$1,'Tax_Share of Price'!$B$1:$AI$1,0)))</f>
        <v>0</v>
      </c>
      <c r="S3" s="35">
        <f>'Total Fuel Prices'!S50*(INDEX(Tax_share,MATCH('Total Fuel Prices'!$A$47,tax_fuel_labels,0),MATCH(S$1,'Tax_Share of Price'!$B$1:$AI$1,0)))</f>
        <v>0</v>
      </c>
      <c r="T3" s="35">
        <f>'Total Fuel Prices'!T50*(INDEX(Tax_share,MATCH('Total Fuel Prices'!$A$47,tax_fuel_labels,0),MATCH(T$1,'Tax_Share of Price'!$B$1:$AI$1,0)))</f>
        <v>0</v>
      </c>
      <c r="U3" s="35">
        <f>'Total Fuel Prices'!U50*(INDEX(Tax_share,MATCH('Total Fuel Prices'!$A$47,tax_fuel_labels,0),MATCH(U$1,'Tax_Share of Price'!$B$1:$AI$1,0)))</f>
        <v>0</v>
      </c>
      <c r="V3" s="35">
        <f>'Total Fuel Prices'!V50*(INDEX(Tax_share,MATCH('Total Fuel Prices'!$A$47,tax_fuel_labels,0),MATCH(V$1,'Tax_Share of Price'!$B$1:$AI$1,0)))</f>
        <v>0</v>
      </c>
      <c r="W3" s="35">
        <f>'Total Fuel Prices'!W50*(INDEX(Tax_share,MATCH('Total Fuel Prices'!$A$47,tax_fuel_labels,0),MATCH(W$1,'Tax_Share of Price'!$B$1:$AI$1,0)))</f>
        <v>0</v>
      </c>
      <c r="X3" s="35">
        <f>'Total Fuel Prices'!X50*(INDEX(Tax_share,MATCH('Total Fuel Prices'!$A$47,tax_fuel_labels,0),MATCH(X$1,'Tax_Share of Price'!$B$1:$AI$1,0)))</f>
        <v>0</v>
      </c>
      <c r="Y3" s="35">
        <f>'Total Fuel Prices'!Y50*(INDEX(Tax_share,MATCH('Total Fuel Prices'!$A$47,tax_fuel_labels,0),MATCH(Y$1,'Tax_Share of Price'!$B$1:$AI$1,0)))</f>
        <v>0</v>
      </c>
      <c r="Z3" s="35">
        <f>'Total Fuel Prices'!Z50*(INDEX(Tax_share,MATCH('Total Fuel Prices'!$A$47,tax_fuel_labels,0),MATCH(Z$1,'Tax_Share of Price'!$B$1:$AI$1,0)))</f>
        <v>0</v>
      </c>
      <c r="AA3" s="35">
        <f>'Total Fuel Prices'!AA50*(INDEX(Tax_share,MATCH('Total Fuel Prices'!$A$47,tax_fuel_labels,0),MATCH(AA$1,'Tax_Share of Price'!$B$1:$AI$1,0)))</f>
        <v>0</v>
      </c>
      <c r="AB3" s="35">
        <f>'Total Fuel Prices'!AB50*(INDEX(Tax_share,MATCH('Total Fuel Prices'!$A$47,tax_fuel_labels,0),MATCH(AB$1,'Tax_Share of Price'!$B$1:$AI$1,0)))</f>
        <v>0</v>
      </c>
      <c r="AC3" s="35">
        <f>'Total Fuel Prices'!AC50*(INDEX(Tax_share,MATCH('Total Fuel Prices'!$A$47,tax_fuel_labels,0),MATCH(AC$1,'Tax_Share of Price'!$B$1:$AI$1,0)))</f>
        <v>0</v>
      </c>
      <c r="AD3" s="35">
        <f>'Total Fuel Prices'!AD50*(INDEX(Tax_share,MATCH('Total Fuel Prices'!$A$47,tax_fuel_labels,0),MATCH(AD$1,'Tax_Share of Price'!$B$1:$AI$1,0)))</f>
        <v>0</v>
      </c>
      <c r="AE3" s="35">
        <f>'Total Fuel Prices'!AE50*(INDEX(Tax_share,MATCH('Total Fuel Prices'!$A$47,tax_fuel_labels,0),MATCH(AE$1,'Tax_Share of Price'!$B$1:$AI$1,0)))</f>
        <v>0</v>
      </c>
      <c r="AF3" s="35">
        <f>'Total Fuel Prices'!AF50*(INDEX(Tax_share,MATCH('Total Fuel Prices'!$A$47,tax_fuel_labels,0),MATCH(AF$1,'Tax_Share of Price'!$B$1:$AI$1,0)))</f>
        <v>0</v>
      </c>
      <c r="AG3" s="35">
        <f>'Total Fuel Prices'!AG50*(INDEX(Tax_share,MATCH('Total Fuel Prices'!$A$47,tax_fuel_labels,0),MATCH(AG$1,'Tax_Share of Price'!$B$1:$AI$1,0)))</f>
        <v>0</v>
      </c>
      <c r="AH3" s="35">
        <f>'Total Fuel Prices'!AH50*(INDEX(Tax_share,MATCH('Total Fuel Prices'!$A$47,tax_fuel_labels,0),MATCH(AH$1,'Tax_Share of Price'!$B$1:$AI$1,0)))</f>
        <v>0</v>
      </c>
      <c r="AI3" s="35">
        <f>'Total Fuel Prices'!AI50*(INDEX(Tax_share,MATCH('Total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Prices'!B51*(INDEX(Tax_share,MATCH('Total Fuel Prices'!$A$47,tax_fuel_labels,0),MATCH(B$1,'Tax_Share of Price'!$B$1:$AI$1,0)))</f>
        <v>0</v>
      </c>
      <c r="C4" s="35">
        <f>'Total Fuel Prices'!C51*(INDEX(Tax_share,MATCH('Total Fuel Prices'!$A$47,tax_fuel_labels,0),MATCH(C$1,'Tax_Share of Price'!$B$1:$AI$1,0)))</f>
        <v>0</v>
      </c>
      <c r="D4" s="35">
        <f>'Total Fuel Prices'!D51*(INDEX(Tax_share,MATCH('Total Fuel Prices'!$A$47,tax_fuel_labels,0),MATCH(D$1,'Tax_Share of Price'!$B$1:$AI$1,0)))</f>
        <v>0</v>
      </c>
      <c r="E4" s="35">
        <f>'Total Fuel Prices'!E51*(INDEX(Tax_share,MATCH('Total Fuel Prices'!$A$47,tax_fuel_labels,0),MATCH(E$1,'Tax_Share of Price'!$B$1:$AI$1,0)))</f>
        <v>0</v>
      </c>
      <c r="F4" s="35">
        <f>'Total Fuel Prices'!F51*(INDEX(Tax_share,MATCH('Total Fuel Prices'!$A$47,tax_fuel_labels,0),MATCH(F$1,'Tax_Share of Price'!$B$1:$AI$1,0)))</f>
        <v>0</v>
      </c>
      <c r="G4" s="35">
        <f>'Total Fuel Prices'!G51*(INDEX(Tax_share,MATCH('Total Fuel Prices'!$A$47,tax_fuel_labels,0),MATCH(G$1,'Tax_Share of Price'!$B$1:$AI$1,0)))</f>
        <v>0</v>
      </c>
      <c r="H4" s="35">
        <f>'Total Fuel Prices'!H51*(INDEX(Tax_share,MATCH('Total Fuel Prices'!$A$47,tax_fuel_labels,0),MATCH(H$1,'Tax_Share of Price'!$B$1:$AI$1,0)))</f>
        <v>0</v>
      </c>
      <c r="I4" s="35">
        <f>'Total Fuel Prices'!I51*(INDEX(Tax_share,MATCH('Total Fuel Prices'!$A$47,tax_fuel_labels,0),MATCH(I$1,'Tax_Share of Price'!$B$1:$AI$1,0)))</f>
        <v>0</v>
      </c>
      <c r="J4" s="35">
        <f>'Total Fuel Prices'!J51*(INDEX(Tax_share,MATCH('Total Fuel Prices'!$A$47,tax_fuel_labels,0),MATCH(J$1,'Tax_Share of Price'!$B$1:$AI$1,0)))</f>
        <v>0</v>
      </c>
      <c r="K4" s="35">
        <f>'Total Fuel Prices'!K51*(INDEX(Tax_share,MATCH('Total Fuel Prices'!$A$47,tax_fuel_labels,0),MATCH(K$1,'Tax_Share of Price'!$B$1:$AI$1,0)))</f>
        <v>0</v>
      </c>
      <c r="L4" s="35">
        <f>'Total Fuel Prices'!L51*(INDEX(Tax_share,MATCH('Total Fuel Prices'!$A$47,tax_fuel_labels,0),MATCH(L$1,'Tax_Share of Price'!$B$1:$AI$1,0)))</f>
        <v>0</v>
      </c>
      <c r="M4" s="35">
        <f>'Total Fuel Prices'!M51*(INDEX(Tax_share,MATCH('Total Fuel Prices'!$A$47,tax_fuel_labels,0),MATCH(M$1,'Tax_Share of Price'!$B$1:$AI$1,0)))</f>
        <v>0</v>
      </c>
      <c r="N4" s="35">
        <f>'Total Fuel Prices'!N51*(INDEX(Tax_share,MATCH('Total Fuel Prices'!$A$47,tax_fuel_labels,0),MATCH(N$1,'Tax_Share of Price'!$B$1:$AI$1,0)))</f>
        <v>0</v>
      </c>
      <c r="O4" s="35">
        <f>'Total Fuel Prices'!O51*(INDEX(Tax_share,MATCH('Total Fuel Prices'!$A$47,tax_fuel_labels,0),MATCH(O$1,'Tax_Share of Price'!$B$1:$AI$1,0)))</f>
        <v>0</v>
      </c>
      <c r="P4" s="35">
        <f>'Total Fuel Prices'!P51*(INDEX(Tax_share,MATCH('Total Fuel Prices'!$A$47,tax_fuel_labels,0),MATCH(P$1,'Tax_Share of Price'!$B$1:$AI$1,0)))</f>
        <v>0</v>
      </c>
      <c r="Q4" s="35">
        <f>'Total Fuel Prices'!Q51*(INDEX(Tax_share,MATCH('Total Fuel Prices'!$A$47,tax_fuel_labels,0),MATCH(Q$1,'Tax_Share of Price'!$B$1:$AI$1,0)))</f>
        <v>0</v>
      </c>
      <c r="R4" s="35">
        <f>'Total Fuel Prices'!R51*(INDEX(Tax_share,MATCH('Total Fuel Prices'!$A$47,tax_fuel_labels,0),MATCH(R$1,'Tax_Share of Price'!$B$1:$AI$1,0)))</f>
        <v>0</v>
      </c>
      <c r="S4" s="35">
        <f>'Total Fuel Prices'!S51*(INDEX(Tax_share,MATCH('Total Fuel Prices'!$A$47,tax_fuel_labels,0),MATCH(S$1,'Tax_Share of Price'!$B$1:$AI$1,0)))</f>
        <v>0</v>
      </c>
      <c r="T4" s="35">
        <f>'Total Fuel Prices'!T51*(INDEX(Tax_share,MATCH('Total Fuel Prices'!$A$47,tax_fuel_labels,0),MATCH(T$1,'Tax_Share of Price'!$B$1:$AI$1,0)))</f>
        <v>0</v>
      </c>
      <c r="U4" s="35">
        <f>'Total Fuel Prices'!U51*(INDEX(Tax_share,MATCH('Total Fuel Prices'!$A$47,tax_fuel_labels,0),MATCH(U$1,'Tax_Share of Price'!$B$1:$AI$1,0)))</f>
        <v>0</v>
      </c>
      <c r="V4" s="35">
        <f>'Total Fuel Prices'!V51*(INDEX(Tax_share,MATCH('Total Fuel Prices'!$A$47,tax_fuel_labels,0),MATCH(V$1,'Tax_Share of Price'!$B$1:$AI$1,0)))</f>
        <v>0</v>
      </c>
      <c r="W4" s="35">
        <f>'Total Fuel Prices'!W51*(INDEX(Tax_share,MATCH('Total Fuel Prices'!$A$47,tax_fuel_labels,0),MATCH(W$1,'Tax_Share of Price'!$B$1:$AI$1,0)))</f>
        <v>0</v>
      </c>
      <c r="X4" s="35">
        <f>'Total Fuel Prices'!X51*(INDEX(Tax_share,MATCH('Total Fuel Prices'!$A$47,tax_fuel_labels,0),MATCH(X$1,'Tax_Share of Price'!$B$1:$AI$1,0)))</f>
        <v>0</v>
      </c>
      <c r="Y4" s="35">
        <f>'Total Fuel Prices'!Y51*(INDEX(Tax_share,MATCH('Total Fuel Prices'!$A$47,tax_fuel_labels,0),MATCH(Y$1,'Tax_Share of Price'!$B$1:$AI$1,0)))</f>
        <v>0</v>
      </c>
      <c r="Z4" s="35">
        <f>'Total Fuel Prices'!Z51*(INDEX(Tax_share,MATCH('Total Fuel Prices'!$A$47,tax_fuel_labels,0),MATCH(Z$1,'Tax_Share of Price'!$B$1:$AI$1,0)))</f>
        <v>0</v>
      </c>
      <c r="AA4" s="35">
        <f>'Total Fuel Prices'!AA51*(INDEX(Tax_share,MATCH('Total Fuel Prices'!$A$47,tax_fuel_labels,0),MATCH(AA$1,'Tax_Share of Price'!$B$1:$AI$1,0)))</f>
        <v>0</v>
      </c>
      <c r="AB4" s="35">
        <f>'Total Fuel Prices'!AB51*(INDEX(Tax_share,MATCH('Total Fuel Prices'!$A$47,tax_fuel_labels,0),MATCH(AB$1,'Tax_Share of Price'!$B$1:$AI$1,0)))</f>
        <v>0</v>
      </c>
      <c r="AC4" s="35">
        <f>'Total Fuel Prices'!AC51*(INDEX(Tax_share,MATCH('Total Fuel Prices'!$A$47,tax_fuel_labels,0),MATCH(AC$1,'Tax_Share of Price'!$B$1:$AI$1,0)))</f>
        <v>0</v>
      </c>
      <c r="AD4" s="35">
        <f>'Total Fuel Prices'!AD51*(INDEX(Tax_share,MATCH('Total Fuel Prices'!$A$47,tax_fuel_labels,0),MATCH(AD$1,'Tax_Share of Price'!$B$1:$AI$1,0)))</f>
        <v>0</v>
      </c>
      <c r="AE4" s="35">
        <f>'Total Fuel Prices'!AE51*(INDEX(Tax_share,MATCH('Total Fuel Prices'!$A$47,tax_fuel_labels,0),MATCH(AE$1,'Tax_Share of Price'!$B$1:$AI$1,0)))</f>
        <v>0</v>
      </c>
      <c r="AF4" s="35">
        <f>'Total Fuel Prices'!AF51*(INDEX(Tax_share,MATCH('Total Fuel Prices'!$A$47,tax_fuel_labels,0),MATCH(AF$1,'Tax_Share of Price'!$B$1:$AI$1,0)))</f>
        <v>0</v>
      </c>
      <c r="AG4" s="35">
        <f>'Total Fuel Prices'!AG51*(INDEX(Tax_share,MATCH('Total Fuel Prices'!$A$47,tax_fuel_labels,0),MATCH(AG$1,'Tax_Share of Price'!$B$1:$AI$1,0)))</f>
        <v>0</v>
      </c>
      <c r="AH4" s="35">
        <f>'Total Fuel Prices'!AH51*(INDEX(Tax_share,MATCH('Total Fuel Prices'!$A$47,tax_fuel_labels,0),MATCH(AH$1,'Tax_Share of Price'!$B$1:$AI$1,0)))</f>
        <v>0</v>
      </c>
      <c r="AI4" s="35">
        <f>'Total Fuel Prices'!AI51*(INDEX(Tax_share,MATCH('Total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Prices'!B52*(INDEX(Tax_share,MATCH('Total Fuel Prices'!$A$47,tax_fuel_labels,0),MATCH(B$1,'Tax_Share of Price'!$B$1:$AI$1,0)))</f>
        <v>0</v>
      </c>
      <c r="C5" s="35">
        <f>'Total Fuel Prices'!C52*(INDEX(Tax_share,MATCH('Total Fuel Prices'!$A$47,tax_fuel_labels,0),MATCH(C$1,'Tax_Share of Price'!$B$1:$AI$1,0)))</f>
        <v>0</v>
      </c>
      <c r="D5" s="35">
        <f>'Total Fuel Prices'!D52*(INDEX(Tax_share,MATCH('Total Fuel Prices'!$A$47,tax_fuel_labels,0),MATCH(D$1,'Tax_Share of Price'!$B$1:$AI$1,0)))</f>
        <v>0</v>
      </c>
      <c r="E5" s="35">
        <f>'Total Fuel Prices'!E52*(INDEX(Tax_share,MATCH('Total Fuel Prices'!$A$47,tax_fuel_labels,0),MATCH(E$1,'Tax_Share of Price'!$B$1:$AI$1,0)))</f>
        <v>0</v>
      </c>
      <c r="F5" s="35">
        <f>'Total Fuel Prices'!F52*(INDEX(Tax_share,MATCH('Total Fuel Prices'!$A$47,tax_fuel_labels,0),MATCH(F$1,'Tax_Share of Price'!$B$1:$AI$1,0)))</f>
        <v>0</v>
      </c>
      <c r="G5" s="35">
        <f>'Total Fuel Prices'!G52*(INDEX(Tax_share,MATCH('Total Fuel Prices'!$A$47,tax_fuel_labels,0),MATCH(G$1,'Tax_Share of Price'!$B$1:$AI$1,0)))</f>
        <v>0</v>
      </c>
      <c r="H5" s="35">
        <f>'Total Fuel Prices'!H52*(INDEX(Tax_share,MATCH('Total Fuel Prices'!$A$47,tax_fuel_labels,0),MATCH(H$1,'Tax_Share of Price'!$B$1:$AI$1,0)))</f>
        <v>0</v>
      </c>
      <c r="I5" s="35">
        <f>'Total Fuel Prices'!I52*(INDEX(Tax_share,MATCH('Total Fuel Prices'!$A$47,tax_fuel_labels,0),MATCH(I$1,'Tax_Share of Price'!$B$1:$AI$1,0)))</f>
        <v>0</v>
      </c>
      <c r="J5" s="35">
        <f>'Total Fuel Prices'!J52*(INDEX(Tax_share,MATCH('Total Fuel Prices'!$A$47,tax_fuel_labels,0),MATCH(J$1,'Tax_Share of Price'!$B$1:$AI$1,0)))</f>
        <v>0</v>
      </c>
      <c r="K5" s="35">
        <f>'Total Fuel Prices'!K52*(INDEX(Tax_share,MATCH('Total Fuel Prices'!$A$47,tax_fuel_labels,0),MATCH(K$1,'Tax_Share of Price'!$B$1:$AI$1,0)))</f>
        <v>0</v>
      </c>
      <c r="L5" s="35">
        <f>'Total Fuel Prices'!L52*(INDEX(Tax_share,MATCH('Total Fuel Prices'!$A$47,tax_fuel_labels,0),MATCH(L$1,'Tax_Share of Price'!$B$1:$AI$1,0)))</f>
        <v>0</v>
      </c>
      <c r="M5" s="35">
        <f>'Total Fuel Prices'!M52*(INDEX(Tax_share,MATCH('Total Fuel Prices'!$A$47,tax_fuel_labels,0),MATCH(M$1,'Tax_Share of Price'!$B$1:$AI$1,0)))</f>
        <v>0</v>
      </c>
      <c r="N5" s="35">
        <f>'Total Fuel Prices'!N52*(INDEX(Tax_share,MATCH('Total Fuel Prices'!$A$47,tax_fuel_labels,0),MATCH(N$1,'Tax_Share of Price'!$B$1:$AI$1,0)))</f>
        <v>0</v>
      </c>
      <c r="O5" s="35">
        <f>'Total Fuel Prices'!O52*(INDEX(Tax_share,MATCH('Total Fuel Prices'!$A$47,tax_fuel_labels,0),MATCH(O$1,'Tax_Share of Price'!$B$1:$AI$1,0)))</f>
        <v>0</v>
      </c>
      <c r="P5" s="35">
        <f>'Total Fuel Prices'!P52*(INDEX(Tax_share,MATCH('Total Fuel Prices'!$A$47,tax_fuel_labels,0),MATCH(P$1,'Tax_Share of Price'!$B$1:$AI$1,0)))</f>
        <v>0</v>
      </c>
      <c r="Q5" s="35">
        <f>'Total Fuel Prices'!Q52*(INDEX(Tax_share,MATCH('Total Fuel Prices'!$A$47,tax_fuel_labels,0),MATCH(Q$1,'Tax_Share of Price'!$B$1:$AI$1,0)))</f>
        <v>0</v>
      </c>
      <c r="R5" s="35">
        <f>'Total Fuel Prices'!R52*(INDEX(Tax_share,MATCH('Total Fuel Prices'!$A$47,tax_fuel_labels,0),MATCH(R$1,'Tax_Share of Price'!$B$1:$AI$1,0)))</f>
        <v>0</v>
      </c>
      <c r="S5" s="35">
        <f>'Total Fuel Prices'!S52*(INDEX(Tax_share,MATCH('Total Fuel Prices'!$A$47,tax_fuel_labels,0),MATCH(S$1,'Tax_Share of Price'!$B$1:$AI$1,0)))</f>
        <v>0</v>
      </c>
      <c r="T5" s="35">
        <f>'Total Fuel Prices'!T52*(INDEX(Tax_share,MATCH('Total Fuel Prices'!$A$47,tax_fuel_labels,0),MATCH(T$1,'Tax_Share of Price'!$B$1:$AI$1,0)))</f>
        <v>0</v>
      </c>
      <c r="U5" s="35">
        <f>'Total Fuel Prices'!U52*(INDEX(Tax_share,MATCH('Total Fuel Prices'!$A$47,tax_fuel_labels,0),MATCH(U$1,'Tax_Share of Price'!$B$1:$AI$1,0)))</f>
        <v>0</v>
      </c>
      <c r="V5" s="35">
        <f>'Total Fuel Prices'!V52*(INDEX(Tax_share,MATCH('Total Fuel Prices'!$A$47,tax_fuel_labels,0),MATCH(V$1,'Tax_Share of Price'!$B$1:$AI$1,0)))</f>
        <v>0</v>
      </c>
      <c r="W5" s="35">
        <f>'Total Fuel Prices'!W52*(INDEX(Tax_share,MATCH('Total Fuel Prices'!$A$47,tax_fuel_labels,0),MATCH(W$1,'Tax_Share of Price'!$B$1:$AI$1,0)))</f>
        <v>0</v>
      </c>
      <c r="X5" s="35">
        <f>'Total Fuel Prices'!X52*(INDEX(Tax_share,MATCH('Total Fuel Prices'!$A$47,tax_fuel_labels,0),MATCH(X$1,'Tax_Share of Price'!$B$1:$AI$1,0)))</f>
        <v>0</v>
      </c>
      <c r="Y5" s="35">
        <f>'Total Fuel Prices'!Y52*(INDEX(Tax_share,MATCH('Total Fuel Prices'!$A$47,tax_fuel_labels,0),MATCH(Y$1,'Tax_Share of Price'!$B$1:$AI$1,0)))</f>
        <v>0</v>
      </c>
      <c r="Z5" s="35">
        <f>'Total Fuel Prices'!Z52*(INDEX(Tax_share,MATCH('Total Fuel Prices'!$A$47,tax_fuel_labels,0),MATCH(Z$1,'Tax_Share of Price'!$B$1:$AI$1,0)))</f>
        <v>0</v>
      </c>
      <c r="AA5" s="35">
        <f>'Total Fuel Prices'!AA52*(INDEX(Tax_share,MATCH('Total Fuel Prices'!$A$47,tax_fuel_labels,0),MATCH(AA$1,'Tax_Share of Price'!$B$1:$AI$1,0)))</f>
        <v>0</v>
      </c>
      <c r="AB5" s="35">
        <f>'Total Fuel Prices'!AB52*(INDEX(Tax_share,MATCH('Total Fuel Prices'!$A$47,tax_fuel_labels,0),MATCH(AB$1,'Tax_Share of Price'!$B$1:$AI$1,0)))</f>
        <v>0</v>
      </c>
      <c r="AC5" s="35">
        <f>'Total Fuel Prices'!AC52*(INDEX(Tax_share,MATCH('Total Fuel Prices'!$A$47,tax_fuel_labels,0),MATCH(AC$1,'Tax_Share of Price'!$B$1:$AI$1,0)))</f>
        <v>0</v>
      </c>
      <c r="AD5" s="35">
        <f>'Total Fuel Prices'!AD52*(INDEX(Tax_share,MATCH('Total Fuel Prices'!$A$47,tax_fuel_labels,0),MATCH(AD$1,'Tax_Share of Price'!$B$1:$AI$1,0)))</f>
        <v>0</v>
      </c>
      <c r="AE5" s="35">
        <f>'Total Fuel Prices'!AE52*(INDEX(Tax_share,MATCH('Total Fuel Prices'!$A$47,tax_fuel_labels,0),MATCH(AE$1,'Tax_Share of Price'!$B$1:$AI$1,0)))</f>
        <v>0</v>
      </c>
      <c r="AF5" s="35">
        <f>'Total Fuel Prices'!AF52*(INDEX(Tax_share,MATCH('Total Fuel Prices'!$A$47,tax_fuel_labels,0),MATCH(AF$1,'Tax_Share of Price'!$B$1:$AI$1,0)))</f>
        <v>0</v>
      </c>
      <c r="AG5" s="35">
        <f>'Total Fuel Prices'!AG52*(INDEX(Tax_share,MATCH('Total Fuel Prices'!$A$47,tax_fuel_labels,0),MATCH(AG$1,'Tax_Share of Price'!$B$1:$AI$1,0)))</f>
        <v>0</v>
      </c>
      <c r="AH5" s="35">
        <f>'Total Fuel Prices'!AH52*(INDEX(Tax_share,MATCH('Total Fuel Prices'!$A$47,tax_fuel_labels,0),MATCH(AH$1,'Tax_Share of Price'!$B$1:$AI$1,0)))</f>
        <v>0</v>
      </c>
      <c r="AI5" s="35">
        <f>'Total Fuel Prices'!AI52*(INDEX(Tax_share,MATCH('Total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Prices'!B53*(INDEX(Tax_share,MATCH('Total Fuel Prices'!$A$47,tax_fuel_labels,0),MATCH(B$1,'Tax_Share of Price'!$B$1:$AI$1,0)))</f>
        <v>0</v>
      </c>
      <c r="C6" s="35">
        <f>'Total Fuel Prices'!C53*(INDEX(Tax_share,MATCH('Total Fuel Prices'!$A$47,tax_fuel_labels,0),MATCH(C$1,'Tax_Share of Price'!$B$1:$AI$1,0)))</f>
        <v>0</v>
      </c>
      <c r="D6" s="35">
        <f>'Total Fuel Prices'!D53*(INDEX(Tax_share,MATCH('Total Fuel Prices'!$A$47,tax_fuel_labels,0),MATCH(D$1,'Tax_Share of Price'!$B$1:$AI$1,0)))</f>
        <v>0</v>
      </c>
      <c r="E6" s="35">
        <f>'Total Fuel Prices'!E53*(INDEX(Tax_share,MATCH('Total Fuel Prices'!$A$47,tax_fuel_labels,0),MATCH(E$1,'Tax_Share of Price'!$B$1:$AI$1,0)))</f>
        <v>0</v>
      </c>
      <c r="F6" s="35">
        <f>'Total Fuel Prices'!F53*(INDEX(Tax_share,MATCH('Total Fuel Prices'!$A$47,tax_fuel_labels,0),MATCH(F$1,'Tax_Share of Price'!$B$1:$AI$1,0)))</f>
        <v>0</v>
      </c>
      <c r="G6" s="35">
        <f>'Total Fuel Prices'!G53*(INDEX(Tax_share,MATCH('Total Fuel Prices'!$A$47,tax_fuel_labels,0),MATCH(G$1,'Tax_Share of Price'!$B$1:$AI$1,0)))</f>
        <v>0</v>
      </c>
      <c r="H6" s="35">
        <f>'Total Fuel Prices'!H53*(INDEX(Tax_share,MATCH('Total Fuel Prices'!$A$47,tax_fuel_labels,0),MATCH(H$1,'Tax_Share of Price'!$B$1:$AI$1,0)))</f>
        <v>0</v>
      </c>
      <c r="I6" s="35">
        <f>'Total Fuel Prices'!I53*(INDEX(Tax_share,MATCH('Total Fuel Prices'!$A$47,tax_fuel_labels,0),MATCH(I$1,'Tax_Share of Price'!$B$1:$AI$1,0)))</f>
        <v>0</v>
      </c>
      <c r="J6" s="35">
        <f>'Total Fuel Prices'!J53*(INDEX(Tax_share,MATCH('Total Fuel Prices'!$A$47,tax_fuel_labels,0),MATCH(J$1,'Tax_Share of Price'!$B$1:$AI$1,0)))</f>
        <v>0</v>
      </c>
      <c r="K6" s="35">
        <f>'Total Fuel Prices'!K53*(INDEX(Tax_share,MATCH('Total Fuel Prices'!$A$47,tax_fuel_labels,0),MATCH(K$1,'Tax_Share of Price'!$B$1:$AI$1,0)))</f>
        <v>0</v>
      </c>
      <c r="L6" s="35">
        <f>'Total Fuel Prices'!L53*(INDEX(Tax_share,MATCH('Total Fuel Prices'!$A$47,tax_fuel_labels,0),MATCH(L$1,'Tax_Share of Price'!$B$1:$AI$1,0)))</f>
        <v>0</v>
      </c>
      <c r="M6" s="35">
        <f>'Total Fuel Prices'!M53*(INDEX(Tax_share,MATCH('Total Fuel Prices'!$A$47,tax_fuel_labels,0),MATCH(M$1,'Tax_Share of Price'!$B$1:$AI$1,0)))</f>
        <v>0</v>
      </c>
      <c r="N6" s="35">
        <f>'Total Fuel Prices'!N53*(INDEX(Tax_share,MATCH('Total Fuel Prices'!$A$47,tax_fuel_labels,0),MATCH(N$1,'Tax_Share of Price'!$B$1:$AI$1,0)))</f>
        <v>0</v>
      </c>
      <c r="O6" s="35">
        <f>'Total Fuel Prices'!O53*(INDEX(Tax_share,MATCH('Total Fuel Prices'!$A$47,tax_fuel_labels,0),MATCH(O$1,'Tax_Share of Price'!$B$1:$AI$1,0)))</f>
        <v>0</v>
      </c>
      <c r="P6" s="35">
        <f>'Total Fuel Prices'!P53*(INDEX(Tax_share,MATCH('Total Fuel Prices'!$A$47,tax_fuel_labels,0),MATCH(P$1,'Tax_Share of Price'!$B$1:$AI$1,0)))</f>
        <v>0</v>
      </c>
      <c r="Q6" s="35">
        <f>'Total Fuel Prices'!Q53*(INDEX(Tax_share,MATCH('Total Fuel Prices'!$A$47,tax_fuel_labels,0),MATCH(Q$1,'Tax_Share of Price'!$B$1:$AI$1,0)))</f>
        <v>0</v>
      </c>
      <c r="R6" s="35">
        <f>'Total Fuel Prices'!R53*(INDEX(Tax_share,MATCH('Total Fuel Prices'!$A$47,tax_fuel_labels,0),MATCH(R$1,'Tax_Share of Price'!$B$1:$AI$1,0)))</f>
        <v>0</v>
      </c>
      <c r="S6" s="35">
        <f>'Total Fuel Prices'!S53*(INDEX(Tax_share,MATCH('Total Fuel Prices'!$A$47,tax_fuel_labels,0),MATCH(S$1,'Tax_Share of Price'!$B$1:$AI$1,0)))</f>
        <v>0</v>
      </c>
      <c r="T6" s="35">
        <f>'Total Fuel Prices'!T53*(INDEX(Tax_share,MATCH('Total Fuel Prices'!$A$47,tax_fuel_labels,0),MATCH(T$1,'Tax_Share of Price'!$B$1:$AI$1,0)))</f>
        <v>0</v>
      </c>
      <c r="U6" s="35">
        <f>'Total Fuel Prices'!U53*(INDEX(Tax_share,MATCH('Total Fuel Prices'!$A$47,tax_fuel_labels,0),MATCH(U$1,'Tax_Share of Price'!$B$1:$AI$1,0)))</f>
        <v>0</v>
      </c>
      <c r="V6" s="35">
        <f>'Total Fuel Prices'!V53*(INDEX(Tax_share,MATCH('Total Fuel Prices'!$A$47,tax_fuel_labels,0),MATCH(V$1,'Tax_Share of Price'!$B$1:$AI$1,0)))</f>
        <v>0</v>
      </c>
      <c r="W6" s="35">
        <f>'Total Fuel Prices'!W53*(INDEX(Tax_share,MATCH('Total Fuel Prices'!$A$47,tax_fuel_labels,0),MATCH(W$1,'Tax_Share of Price'!$B$1:$AI$1,0)))</f>
        <v>0</v>
      </c>
      <c r="X6" s="35">
        <f>'Total Fuel Prices'!X53*(INDEX(Tax_share,MATCH('Total Fuel Prices'!$A$47,tax_fuel_labels,0),MATCH(X$1,'Tax_Share of Price'!$B$1:$AI$1,0)))</f>
        <v>0</v>
      </c>
      <c r="Y6" s="35">
        <f>'Total Fuel Prices'!Y53*(INDEX(Tax_share,MATCH('Total Fuel Prices'!$A$47,tax_fuel_labels,0),MATCH(Y$1,'Tax_Share of Price'!$B$1:$AI$1,0)))</f>
        <v>0</v>
      </c>
      <c r="Z6" s="35">
        <f>'Total Fuel Prices'!Z53*(INDEX(Tax_share,MATCH('Total Fuel Prices'!$A$47,tax_fuel_labels,0),MATCH(Z$1,'Tax_Share of Price'!$B$1:$AI$1,0)))</f>
        <v>0</v>
      </c>
      <c r="AA6" s="35">
        <f>'Total Fuel Prices'!AA53*(INDEX(Tax_share,MATCH('Total Fuel Prices'!$A$47,tax_fuel_labels,0),MATCH(AA$1,'Tax_Share of Price'!$B$1:$AI$1,0)))</f>
        <v>0</v>
      </c>
      <c r="AB6" s="35">
        <f>'Total Fuel Prices'!AB53*(INDEX(Tax_share,MATCH('Total Fuel Prices'!$A$47,tax_fuel_labels,0),MATCH(AB$1,'Tax_Share of Price'!$B$1:$AI$1,0)))</f>
        <v>0</v>
      </c>
      <c r="AC6" s="35">
        <f>'Total Fuel Prices'!AC53*(INDEX(Tax_share,MATCH('Total Fuel Prices'!$A$47,tax_fuel_labels,0),MATCH(AC$1,'Tax_Share of Price'!$B$1:$AI$1,0)))</f>
        <v>0</v>
      </c>
      <c r="AD6" s="35">
        <f>'Total Fuel Prices'!AD53*(INDEX(Tax_share,MATCH('Total Fuel Prices'!$A$47,tax_fuel_labels,0),MATCH(AD$1,'Tax_Share of Price'!$B$1:$AI$1,0)))</f>
        <v>0</v>
      </c>
      <c r="AE6" s="35">
        <f>'Total Fuel Prices'!AE53*(INDEX(Tax_share,MATCH('Total Fuel Prices'!$A$47,tax_fuel_labels,0),MATCH(AE$1,'Tax_Share of Price'!$B$1:$AI$1,0)))</f>
        <v>0</v>
      </c>
      <c r="AF6" s="35">
        <f>'Total Fuel Prices'!AF53*(INDEX(Tax_share,MATCH('Total Fuel Prices'!$A$47,tax_fuel_labels,0),MATCH(AF$1,'Tax_Share of Price'!$B$1:$AI$1,0)))</f>
        <v>0</v>
      </c>
      <c r="AG6" s="35">
        <f>'Total Fuel Prices'!AG53*(INDEX(Tax_share,MATCH('Total Fuel Prices'!$A$47,tax_fuel_labels,0),MATCH(AG$1,'Tax_Share of Price'!$B$1:$AI$1,0)))</f>
        <v>0</v>
      </c>
      <c r="AH6" s="35">
        <f>'Total Fuel Prices'!AH53*(INDEX(Tax_share,MATCH('Total Fuel Prices'!$A$47,tax_fuel_labels,0),MATCH(AH$1,'Tax_Share of Price'!$B$1:$AI$1,0)))</f>
        <v>0</v>
      </c>
      <c r="AI6" s="35">
        <f>'Total Fuel Prices'!AI53*(INDEX(Tax_share,MATCH('Total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Prices'!B54*(INDEX(Tax_share,MATCH('Total Fuel Prices'!$A$47,tax_fuel_labels,0),MATCH(B$1,'Tax_Share of Price'!$B$1:$AI$1,0)))</f>
        <v>0</v>
      </c>
      <c r="C7" s="35">
        <f>'Total Fuel Prices'!C54*(INDEX(Tax_share,MATCH('Total Fuel Prices'!$A$47,tax_fuel_labels,0),MATCH(C$1,'Tax_Share of Price'!$B$1:$AI$1,0)))</f>
        <v>0</v>
      </c>
      <c r="D7" s="35">
        <f>'Total Fuel Prices'!D54*(INDEX(Tax_share,MATCH('Total Fuel Prices'!$A$47,tax_fuel_labels,0),MATCH(D$1,'Tax_Share of Price'!$B$1:$AI$1,0)))</f>
        <v>0</v>
      </c>
      <c r="E7" s="35">
        <f>'Total Fuel Prices'!E54*(INDEX(Tax_share,MATCH('Total Fuel Prices'!$A$47,tax_fuel_labels,0),MATCH(E$1,'Tax_Share of Price'!$B$1:$AI$1,0)))</f>
        <v>0</v>
      </c>
      <c r="F7" s="35">
        <f>'Total Fuel Prices'!F54*(INDEX(Tax_share,MATCH('Total Fuel Prices'!$A$47,tax_fuel_labels,0),MATCH(F$1,'Tax_Share of Price'!$B$1:$AI$1,0)))</f>
        <v>0</v>
      </c>
      <c r="G7" s="35">
        <f>'Total Fuel Prices'!G54*(INDEX(Tax_share,MATCH('Total Fuel Prices'!$A$47,tax_fuel_labels,0),MATCH(G$1,'Tax_Share of Price'!$B$1:$AI$1,0)))</f>
        <v>0</v>
      </c>
      <c r="H7" s="35">
        <f>'Total Fuel Prices'!H54*(INDEX(Tax_share,MATCH('Total Fuel Prices'!$A$47,tax_fuel_labels,0),MATCH(H$1,'Tax_Share of Price'!$B$1:$AI$1,0)))</f>
        <v>0</v>
      </c>
      <c r="I7" s="35">
        <f>'Total Fuel Prices'!I54*(INDEX(Tax_share,MATCH('Total Fuel Prices'!$A$47,tax_fuel_labels,0),MATCH(I$1,'Tax_Share of Price'!$B$1:$AI$1,0)))</f>
        <v>0</v>
      </c>
      <c r="J7" s="35">
        <f>'Total Fuel Prices'!J54*(INDEX(Tax_share,MATCH('Total Fuel Prices'!$A$47,tax_fuel_labels,0),MATCH(J$1,'Tax_Share of Price'!$B$1:$AI$1,0)))</f>
        <v>0</v>
      </c>
      <c r="K7" s="35">
        <f>'Total Fuel Prices'!K54*(INDEX(Tax_share,MATCH('Total Fuel Prices'!$A$47,tax_fuel_labels,0),MATCH(K$1,'Tax_Share of Price'!$B$1:$AI$1,0)))</f>
        <v>0</v>
      </c>
      <c r="L7" s="35">
        <f>'Total Fuel Prices'!L54*(INDEX(Tax_share,MATCH('Total Fuel Prices'!$A$47,tax_fuel_labels,0),MATCH(L$1,'Tax_Share of Price'!$B$1:$AI$1,0)))</f>
        <v>0</v>
      </c>
      <c r="M7" s="35">
        <f>'Total Fuel Prices'!M54*(INDEX(Tax_share,MATCH('Total Fuel Prices'!$A$47,tax_fuel_labels,0),MATCH(M$1,'Tax_Share of Price'!$B$1:$AI$1,0)))</f>
        <v>0</v>
      </c>
      <c r="N7" s="35">
        <f>'Total Fuel Prices'!N54*(INDEX(Tax_share,MATCH('Total Fuel Prices'!$A$47,tax_fuel_labels,0),MATCH(N$1,'Tax_Share of Price'!$B$1:$AI$1,0)))</f>
        <v>0</v>
      </c>
      <c r="O7" s="35">
        <f>'Total Fuel Prices'!O54*(INDEX(Tax_share,MATCH('Total Fuel Prices'!$A$47,tax_fuel_labels,0),MATCH(O$1,'Tax_Share of Price'!$B$1:$AI$1,0)))</f>
        <v>0</v>
      </c>
      <c r="P7" s="35">
        <f>'Total Fuel Prices'!P54*(INDEX(Tax_share,MATCH('Total Fuel Prices'!$A$47,tax_fuel_labels,0),MATCH(P$1,'Tax_Share of Price'!$B$1:$AI$1,0)))</f>
        <v>0</v>
      </c>
      <c r="Q7" s="35">
        <f>'Total Fuel Prices'!Q54*(INDEX(Tax_share,MATCH('Total Fuel Prices'!$A$47,tax_fuel_labels,0),MATCH(Q$1,'Tax_Share of Price'!$B$1:$AI$1,0)))</f>
        <v>0</v>
      </c>
      <c r="R7" s="35">
        <f>'Total Fuel Prices'!R54*(INDEX(Tax_share,MATCH('Total Fuel Prices'!$A$47,tax_fuel_labels,0),MATCH(R$1,'Tax_Share of Price'!$B$1:$AI$1,0)))</f>
        <v>0</v>
      </c>
      <c r="S7" s="35">
        <f>'Total Fuel Prices'!S54*(INDEX(Tax_share,MATCH('Total Fuel Prices'!$A$47,tax_fuel_labels,0),MATCH(S$1,'Tax_Share of Price'!$B$1:$AI$1,0)))</f>
        <v>0</v>
      </c>
      <c r="T7" s="35">
        <f>'Total Fuel Prices'!T54*(INDEX(Tax_share,MATCH('Total Fuel Prices'!$A$47,tax_fuel_labels,0),MATCH(T$1,'Tax_Share of Price'!$B$1:$AI$1,0)))</f>
        <v>0</v>
      </c>
      <c r="U7" s="35">
        <f>'Total Fuel Prices'!U54*(INDEX(Tax_share,MATCH('Total Fuel Prices'!$A$47,tax_fuel_labels,0),MATCH(U$1,'Tax_Share of Price'!$B$1:$AI$1,0)))</f>
        <v>0</v>
      </c>
      <c r="V7" s="35">
        <f>'Total Fuel Prices'!V54*(INDEX(Tax_share,MATCH('Total Fuel Prices'!$A$47,tax_fuel_labels,0),MATCH(V$1,'Tax_Share of Price'!$B$1:$AI$1,0)))</f>
        <v>0</v>
      </c>
      <c r="W7" s="35">
        <f>'Total Fuel Prices'!W54*(INDEX(Tax_share,MATCH('Total Fuel Prices'!$A$47,tax_fuel_labels,0),MATCH(W$1,'Tax_Share of Price'!$B$1:$AI$1,0)))</f>
        <v>0</v>
      </c>
      <c r="X7" s="35">
        <f>'Total Fuel Prices'!X54*(INDEX(Tax_share,MATCH('Total Fuel Prices'!$A$47,tax_fuel_labels,0),MATCH(X$1,'Tax_Share of Price'!$B$1:$AI$1,0)))</f>
        <v>0</v>
      </c>
      <c r="Y7" s="35">
        <f>'Total Fuel Prices'!Y54*(INDEX(Tax_share,MATCH('Total Fuel Prices'!$A$47,tax_fuel_labels,0),MATCH(Y$1,'Tax_Share of Price'!$B$1:$AI$1,0)))</f>
        <v>0</v>
      </c>
      <c r="Z7" s="35">
        <f>'Total Fuel Prices'!Z54*(INDEX(Tax_share,MATCH('Total Fuel Prices'!$A$47,tax_fuel_labels,0),MATCH(Z$1,'Tax_Share of Price'!$B$1:$AI$1,0)))</f>
        <v>0</v>
      </c>
      <c r="AA7" s="35">
        <f>'Total Fuel Prices'!AA54*(INDEX(Tax_share,MATCH('Total Fuel Prices'!$A$47,tax_fuel_labels,0),MATCH(AA$1,'Tax_Share of Price'!$B$1:$AI$1,0)))</f>
        <v>0</v>
      </c>
      <c r="AB7" s="35">
        <f>'Total Fuel Prices'!AB54*(INDEX(Tax_share,MATCH('Total Fuel Prices'!$A$47,tax_fuel_labels,0),MATCH(AB$1,'Tax_Share of Price'!$B$1:$AI$1,0)))</f>
        <v>0</v>
      </c>
      <c r="AC7" s="35">
        <f>'Total Fuel Prices'!AC54*(INDEX(Tax_share,MATCH('Total Fuel Prices'!$A$47,tax_fuel_labels,0),MATCH(AC$1,'Tax_Share of Price'!$B$1:$AI$1,0)))</f>
        <v>0</v>
      </c>
      <c r="AD7" s="35">
        <f>'Total Fuel Prices'!AD54*(INDEX(Tax_share,MATCH('Total Fuel Prices'!$A$47,tax_fuel_labels,0),MATCH(AD$1,'Tax_Share of Price'!$B$1:$AI$1,0)))</f>
        <v>0</v>
      </c>
      <c r="AE7" s="35">
        <f>'Total Fuel Prices'!AE54*(INDEX(Tax_share,MATCH('Total Fuel Prices'!$A$47,tax_fuel_labels,0),MATCH(AE$1,'Tax_Share of Price'!$B$1:$AI$1,0)))</f>
        <v>0</v>
      </c>
      <c r="AF7" s="35">
        <f>'Total Fuel Prices'!AF54*(INDEX(Tax_share,MATCH('Total Fuel Prices'!$A$47,tax_fuel_labels,0),MATCH(AF$1,'Tax_Share of Price'!$B$1:$AI$1,0)))</f>
        <v>0</v>
      </c>
      <c r="AG7" s="35">
        <f>'Total Fuel Prices'!AG54*(INDEX(Tax_share,MATCH('Total Fuel Prices'!$A$47,tax_fuel_labels,0),MATCH(AG$1,'Tax_Share of Price'!$B$1:$AI$1,0)))</f>
        <v>0</v>
      </c>
      <c r="AH7" s="35">
        <f>'Total Fuel Prices'!AH54*(INDEX(Tax_share,MATCH('Total Fuel Prices'!$A$47,tax_fuel_labels,0),MATCH(AH$1,'Tax_Share of Price'!$B$1:$AI$1,0)))</f>
        <v>0</v>
      </c>
      <c r="AI7" s="35">
        <f>'Total Fuel Prices'!AI54*(INDEX(Tax_share,MATCH('Total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Prices'!B55*(INDEX(Tax_share,MATCH('Total Fuel Prices'!$A$47,tax_fuel_labels,0),MATCH(B$1,'Tax_Share of Price'!$B$1:$AI$1,0)))</f>
        <v>0</v>
      </c>
      <c r="C8" s="35">
        <f>'Total Fuel Prices'!C55*(INDEX(Tax_share,MATCH('Total Fuel Prices'!$A$47,tax_fuel_labels,0),MATCH(C$1,'Tax_Share of Price'!$B$1:$AI$1,0)))</f>
        <v>0</v>
      </c>
      <c r="D8" s="35">
        <f>'Total Fuel Prices'!D55*(INDEX(Tax_share,MATCH('Total Fuel Prices'!$A$47,tax_fuel_labels,0),MATCH(D$1,'Tax_Share of Price'!$B$1:$AI$1,0)))</f>
        <v>0</v>
      </c>
      <c r="E8" s="35">
        <f>'Total Fuel Prices'!E55*(INDEX(Tax_share,MATCH('Total Fuel Prices'!$A$47,tax_fuel_labels,0),MATCH(E$1,'Tax_Share of Price'!$B$1:$AI$1,0)))</f>
        <v>0</v>
      </c>
      <c r="F8" s="35">
        <f>'Total Fuel Prices'!F55*(INDEX(Tax_share,MATCH('Total Fuel Prices'!$A$47,tax_fuel_labels,0),MATCH(F$1,'Tax_Share of Price'!$B$1:$AI$1,0)))</f>
        <v>0</v>
      </c>
      <c r="G8" s="35">
        <f>'Total Fuel Prices'!G55*(INDEX(Tax_share,MATCH('Total Fuel Prices'!$A$47,tax_fuel_labels,0),MATCH(G$1,'Tax_Share of Price'!$B$1:$AI$1,0)))</f>
        <v>0</v>
      </c>
      <c r="H8" s="35">
        <f>'Total Fuel Prices'!H55*(INDEX(Tax_share,MATCH('Total Fuel Prices'!$A$47,tax_fuel_labels,0),MATCH(H$1,'Tax_Share of Price'!$B$1:$AI$1,0)))</f>
        <v>0</v>
      </c>
      <c r="I8" s="35">
        <f>'Total Fuel Prices'!I55*(INDEX(Tax_share,MATCH('Total Fuel Prices'!$A$47,tax_fuel_labels,0),MATCH(I$1,'Tax_Share of Price'!$B$1:$AI$1,0)))</f>
        <v>0</v>
      </c>
      <c r="J8" s="35">
        <f>'Total Fuel Prices'!J55*(INDEX(Tax_share,MATCH('Total Fuel Prices'!$A$47,tax_fuel_labels,0),MATCH(J$1,'Tax_Share of Price'!$B$1:$AI$1,0)))</f>
        <v>0</v>
      </c>
      <c r="K8" s="35">
        <f>'Total Fuel Prices'!K55*(INDEX(Tax_share,MATCH('Total Fuel Prices'!$A$47,tax_fuel_labels,0),MATCH(K$1,'Tax_Share of Price'!$B$1:$AI$1,0)))</f>
        <v>0</v>
      </c>
      <c r="L8" s="35">
        <f>'Total Fuel Prices'!L55*(INDEX(Tax_share,MATCH('Total Fuel Prices'!$A$47,tax_fuel_labels,0),MATCH(L$1,'Tax_Share of Price'!$B$1:$AI$1,0)))</f>
        <v>0</v>
      </c>
      <c r="M8" s="35">
        <f>'Total Fuel Prices'!M55*(INDEX(Tax_share,MATCH('Total Fuel Prices'!$A$47,tax_fuel_labels,0),MATCH(M$1,'Tax_Share of Price'!$B$1:$AI$1,0)))</f>
        <v>0</v>
      </c>
      <c r="N8" s="35">
        <f>'Total Fuel Prices'!N55*(INDEX(Tax_share,MATCH('Total Fuel Prices'!$A$47,tax_fuel_labels,0),MATCH(N$1,'Tax_Share of Price'!$B$1:$AI$1,0)))</f>
        <v>0</v>
      </c>
      <c r="O8" s="35">
        <f>'Total Fuel Prices'!O55*(INDEX(Tax_share,MATCH('Total Fuel Prices'!$A$47,tax_fuel_labels,0),MATCH(O$1,'Tax_Share of Price'!$B$1:$AI$1,0)))</f>
        <v>0</v>
      </c>
      <c r="P8" s="35">
        <f>'Total Fuel Prices'!P55*(INDEX(Tax_share,MATCH('Total Fuel Prices'!$A$47,tax_fuel_labels,0),MATCH(P$1,'Tax_Share of Price'!$B$1:$AI$1,0)))</f>
        <v>0</v>
      </c>
      <c r="Q8" s="35">
        <f>'Total Fuel Prices'!Q55*(INDEX(Tax_share,MATCH('Total Fuel Prices'!$A$47,tax_fuel_labels,0),MATCH(Q$1,'Tax_Share of Price'!$B$1:$AI$1,0)))</f>
        <v>0</v>
      </c>
      <c r="R8" s="35">
        <f>'Total Fuel Prices'!R55*(INDEX(Tax_share,MATCH('Total Fuel Prices'!$A$47,tax_fuel_labels,0),MATCH(R$1,'Tax_Share of Price'!$B$1:$AI$1,0)))</f>
        <v>0</v>
      </c>
      <c r="S8" s="35">
        <f>'Total Fuel Prices'!S55*(INDEX(Tax_share,MATCH('Total Fuel Prices'!$A$47,tax_fuel_labels,0),MATCH(S$1,'Tax_Share of Price'!$B$1:$AI$1,0)))</f>
        <v>0</v>
      </c>
      <c r="T8" s="35">
        <f>'Total Fuel Prices'!T55*(INDEX(Tax_share,MATCH('Total Fuel Prices'!$A$47,tax_fuel_labels,0),MATCH(T$1,'Tax_Share of Price'!$B$1:$AI$1,0)))</f>
        <v>0</v>
      </c>
      <c r="U8" s="35">
        <f>'Total Fuel Prices'!U55*(INDEX(Tax_share,MATCH('Total Fuel Prices'!$A$47,tax_fuel_labels,0),MATCH(U$1,'Tax_Share of Price'!$B$1:$AI$1,0)))</f>
        <v>0</v>
      </c>
      <c r="V8" s="35">
        <f>'Total Fuel Prices'!V55*(INDEX(Tax_share,MATCH('Total Fuel Prices'!$A$47,tax_fuel_labels,0),MATCH(V$1,'Tax_Share of Price'!$B$1:$AI$1,0)))</f>
        <v>0</v>
      </c>
      <c r="W8" s="35">
        <f>'Total Fuel Prices'!W55*(INDEX(Tax_share,MATCH('Total Fuel Prices'!$A$47,tax_fuel_labels,0),MATCH(W$1,'Tax_Share of Price'!$B$1:$AI$1,0)))</f>
        <v>0</v>
      </c>
      <c r="X8" s="35">
        <f>'Total Fuel Prices'!X55*(INDEX(Tax_share,MATCH('Total Fuel Prices'!$A$47,tax_fuel_labels,0),MATCH(X$1,'Tax_Share of Price'!$B$1:$AI$1,0)))</f>
        <v>0</v>
      </c>
      <c r="Y8" s="35">
        <f>'Total Fuel Prices'!Y55*(INDEX(Tax_share,MATCH('Total Fuel Prices'!$A$47,tax_fuel_labels,0),MATCH(Y$1,'Tax_Share of Price'!$B$1:$AI$1,0)))</f>
        <v>0</v>
      </c>
      <c r="Z8" s="35">
        <f>'Total Fuel Prices'!Z55*(INDEX(Tax_share,MATCH('Total Fuel Prices'!$A$47,tax_fuel_labels,0),MATCH(Z$1,'Tax_Share of Price'!$B$1:$AI$1,0)))</f>
        <v>0</v>
      </c>
      <c r="AA8" s="35">
        <f>'Total Fuel Prices'!AA55*(INDEX(Tax_share,MATCH('Total Fuel Prices'!$A$47,tax_fuel_labels,0),MATCH(AA$1,'Tax_Share of Price'!$B$1:$AI$1,0)))</f>
        <v>0</v>
      </c>
      <c r="AB8" s="35">
        <f>'Total Fuel Prices'!AB55*(INDEX(Tax_share,MATCH('Total Fuel Prices'!$A$47,tax_fuel_labels,0),MATCH(AB$1,'Tax_Share of Price'!$B$1:$AI$1,0)))</f>
        <v>0</v>
      </c>
      <c r="AC8" s="35">
        <f>'Total Fuel Prices'!AC55*(INDEX(Tax_share,MATCH('Total Fuel Prices'!$A$47,tax_fuel_labels,0),MATCH(AC$1,'Tax_Share of Price'!$B$1:$AI$1,0)))</f>
        <v>0</v>
      </c>
      <c r="AD8" s="35">
        <f>'Total Fuel Prices'!AD55*(INDEX(Tax_share,MATCH('Total Fuel Prices'!$A$47,tax_fuel_labels,0),MATCH(AD$1,'Tax_Share of Price'!$B$1:$AI$1,0)))</f>
        <v>0</v>
      </c>
      <c r="AE8" s="35">
        <f>'Total Fuel Prices'!AE55*(INDEX(Tax_share,MATCH('Total Fuel Prices'!$A$47,tax_fuel_labels,0),MATCH(AE$1,'Tax_Share of Price'!$B$1:$AI$1,0)))</f>
        <v>0</v>
      </c>
      <c r="AF8" s="35">
        <f>'Total Fuel Prices'!AF55*(INDEX(Tax_share,MATCH('Total Fuel Prices'!$A$47,tax_fuel_labels,0),MATCH(AF$1,'Tax_Share of Price'!$B$1:$AI$1,0)))</f>
        <v>0</v>
      </c>
      <c r="AG8" s="35">
        <f>'Total Fuel Prices'!AG55*(INDEX(Tax_share,MATCH('Total Fuel Prices'!$A$47,tax_fuel_labels,0),MATCH(AG$1,'Tax_Share of Price'!$B$1:$AI$1,0)))</f>
        <v>0</v>
      </c>
      <c r="AH8" s="35">
        <f>'Total Fuel Prices'!AH55*(INDEX(Tax_share,MATCH('Total Fuel Prices'!$A$47,tax_fuel_labels,0),MATCH(AH$1,'Tax_Share of Price'!$B$1:$AI$1,0)))</f>
        <v>0</v>
      </c>
      <c r="AI8" s="35">
        <f>'Total Fuel Prices'!AI55*(INDEX(Tax_share,MATCH('Total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Prices'!B56*(INDEX(Tax_share,MATCH('Total Fuel Prices'!$A$47,tax_fuel_labels,0),MATCH(B$1,'Tax_Share of Price'!$B$1:$AI$1,0)))</f>
        <v>0</v>
      </c>
      <c r="C9" s="35">
        <f>'Total Fuel Prices'!C56*(INDEX(Tax_share,MATCH('Total Fuel Prices'!$A$47,tax_fuel_labels,0),MATCH(C$1,'Tax_Share of Price'!$B$1:$AI$1,0)))</f>
        <v>0</v>
      </c>
      <c r="D9" s="35">
        <f>'Total Fuel Prices'!D56*(INDEX(Tax_share,MATCH('Total Fuel Prices'!$A$47,tax_fuel_labels,0),MATCH(D$1,'Tax_Share of Price'!$B$1:$AI$1,0)))</f>
        <v>0</v>
      </c>
      <c r="E9" s="35">
        <f>'Total Fuel Prices'!E56*(INDEX(Tax_share,MATCH('Total Fuel Prices'!$A$47,tax_fuel_labels,0),MATCH(E$1,'Tax_Share of Price'!$B$1:$AI$1,0)))</f>
        <v>0</v>
      </c>
      <c r="F9" s="35">
        <f>'Total Fuel Prices'!F56*(INDEX(Tax_share,MATCH('Total Fuel Prices'!$A$47,tax_fuel_labels,0),MATCH(F$1,'Tax_Share of Price'!$B$1:$AI$1,0)))</f>
        <v>0</v>
      </c>
      <c r="G9" s="35">
        <f>'Total Fuel Prices'!G56*(INDEX(Tax_share,MATCH('Total Fuel Prices'!$A$47,tax_fuel_labels,0),MATCH(G$1,'Tax_Share of Price'!$B$1:$AI$1,0)))</f>
        <v>0</v>
      </c>
      <c r="H9" s="35">
        <f>'Total Fuel Prices'!H56*(INDEX(Tax_share,MATCH('Total Fuel Prices'!$A$47,tax_fuel_labels,0),MATCH(H$1,'Tax_Share of Price'!$B$1:$AI$1,0)))</f>
        <v>0</v>
      </c>
      <c r="I9" s="35">
        <f>'Total Fuel Prices'!I56*(INDEX(Tax_share,MATCH('Total Fuel Prices'!$A$47,tax_fuel_labels,0),MATCH(I$1,'Tax_Share of Price'!$B$1:$AI$1,0)))</f>
        <v>0</v>
      </c>
      <c r="J9" s="35">
        <f>'Total Fuel Prices'!J56*(INDEX(Tax_share,MATCH('Total Fuel Prices'!$A$47,tax_fuel_labels,0),MATCH(J$1,'Tax_Share of Price'!$B$1:$AI$1,0)))</f>
        <v>0</v>
      </c>
      <c r="K9" s="35">
        <f>'Total Fuel Prices'!K56*(INDEX(Tax_share,MATCH('Total Fuel Prices'!$A$47,tax_fuel_labels,0),MATCH(K$1,'Tax_Share of Price'!$B$1:$AI$1,0)))</f>
        <v>0</v>
      </c>
      <c r="L9" s="35">
        <f>'Total Fuel Prices'!L56*(INDEX(Tax_share,MATCH('Total Fuel Prices'!$A$47,tax_fuel_labels,0),MATCH(L$1,'Tax_Share of Price'!$B$1:$AI$1,0)))</f>
        <v>0</v>
      </c>
      <c r="M9" s="35">
        <f>'Total Fuel Prices'!M56*(INDEX(Tax_share,MATCH('Total Fuel Prices'!$A$47,tax_fuel_labels,0),MATCH(M$1,'Tax_Share of Price'!$B$1:$AI$1,0)))</f>
        <v>0</v>
      </c>
      <c r="N9" s="35">
        <f>'Total Fuel Prices'!N56*(INDEX(Tax_share,MATCH('Total Fuel Prices'!$A$47,tax_fuel_labels,0),MATCH(N$1,'Tax_Share of Price'!$B$1:$AI$1,0)))</f>
        <v>0</v>
      </c>
      <c r="O9" s="35">
        <f>'Total Fuel Prices'!O56*(INDEX(Tax_share,MATCH('Total Fuel Prices'!$A$47,tax_fuel_labels,0),MATCH(O$1,'Tax_Share of Price'!$B$1:$AI$1,0)))</f>
        <v>0</v>
      </c>
      <c r="P9" s="35">
        <f>'Total Fuel Prices'!P56*(INDEX(Tax_share,MATCH('Total Fuel Prices'!$A$47,tax_fuel_labels,0),MATCH(P$1,'Tax_Share of Price'!$B$1:$AI$1,0)))</f>
        <v>0</v>
      </c>
      <c r="Q9" s="35">
        <f>'Total Fuel Prices'!Q56*(INDEX(Tax_share,MATCH('Total Fuel Prices'!$A$47,tax_fuel_labels,0),MATCH(Q$1,'Tax_Share of Price'!$B$1:$AI$1,0)))</f>
        <v>0</v>
      </c>
      <c r="R9" s="35">
        <f>'Total Fuel Prices'!R56*(INDEX(Tax_share,MATCH('Total Fuel Prices'!$A$47,tax_fuel_labels,0),MATCH(R$1,'Tax_Share of Price'!$B$1:$AI$1,0)))</f>
        <v>0</v>
      </c>
      <c r="S9" s="35">
        <f>'Total Fuel Prices'!S56*(INDEX(Tax_share,MATCH('Total Fuel Prices'!$A$47,tax_fuel_labels,0),MATCH(S$1,'Tax_Share of Price'!$B$1:$AI$1,0)))</f>
        <v>0</v>
      </c>
      <c r="T9" s="35">
        <f>'Total Fuel Prices'!T56*(INDEX(Tax_share,MATCH('Total Fuel Prices'!$A$47,tax_fuel_labels,0),MATCH(T$1,'Tax_Share of Price'!$B$1:$AI$1,0)))</f>
        <v>0</v>
      </c>
      <c r="U9" s="35">
        <f>'Total Fuel Prices'!U56*(INDEX(Tax_share,MATCH('Total Fuel Prices'!$A$47,tax_fuel_labels,0),MATCH(U$1,'Tax_Share of Price'!$B$1:$AI$1,0)))</f>
        <v>0</v>
      </c>
      <c r="V9" s="35">
        <f>'Total Fuel Prices'!V56*(INDEX(Tax_share,MATCH('Total Fuel Prices'!$A$47,tax_fuel_labels,0),MATCH(V$1,'Tax_Share of Price'!$B$1:$AI$1,0)))</f>
        <v>0</v>
      </c>
      <c r="W9" s="35">
        <f>'Total Fuel Prices'!W56*(INDEX(Tax_share,MATCH('Total Fuel Prices'!$A$47,tax_fuel_labels,0),MATCH(W$1,'Tax_Share of Price'!$B$1:$AI$1,0)))</f>
        <v>0</v>
      </c>
      <c r="X9" s="35">
        <f>'Total Fuel Prices'!X56*(INDEX(Tax_share,MATCH('Total Fuel Prices'!$A$47,tax_fuel_labels,0),MATCH(X$1,'Tax_Share of Price'!$B$1:$AI$1,0)))</f>
        <v>0</v>
      </c>
      <c r="Y9" s="35">
        <f>'Total Fuel Prices'!Y56*(INDEX(Tax_share,MATCH('Total Fuel Prices'!$A$47,tax_fuel_labels,0),MATCH(Y$1,'Tax_Share of Price'!$B$1:$AI$1,0)))</f>
        <v>0</v>
      </c>
      <c r="Z9" s="35">
        <f>'Total Fuel Prices'!Z56*(INDEX(Tax_share,MATCH('Total Fuel Prices'!$A$47,tax_fuel_labels,0),MATCH(Z$1,'Tax_Share of Price'!$B$1:$AI$1,0)))</f>
        <v>0</v>
      </c>
      <c r="AA9" s="35">
        <f>'Total Fuel Prices'!AA56*(INDEX(Tax_share,MATCH('Total Fuel Prices'!$A$47,tax_fuel_labels,0),MATCH(AA$1,'Tax_Share of Price'!$B$1:$AI$1,0)))</f>
        <v>0</v>
      </c>
      <c r="AB9" s="35">
        <f>'Total Fuel Prices'!AB56*(INDEX(Tax_share,MATCH('Total Fuel Prices'!$A$47,tax_fuel_labels,0),MATCH(AB$1,'Tax_Share of Price'!$B$1:$AI$1,0)))</f>
        <v>0</v>
      </c>
      <c r="AC9" s="35">
        <f>'Total Fuel Prices'!AC56*(INDEX(Tax_share,MATCH('Total Fuel Prices'!$A$47,tax_fuel_labels,0),MATCH(AC$1,'Tax_Share of Price'!$B$1:$AI$1,0)))</f>
        <v>0</v>
      </c>
      <c r="AD9" s="35">
        <f>'Total Fuel Prices'!AD56*(INDEX(Tax_share,MATCH('Total Fuel Prices'!$A$47,tax_fuel_labels,0),MATCH(AD$1,'Tax_Share of Price'!$B$1:$AI$1,0)))</f>
        <v>0</v>
      </c>
      <c r="AE9" s="35">
        <f>'Total Fuel Prices'!AE56*(INDEX(Tax_share,MATCH('Total Fuel Prices'!$A$47,tax_fuel_labels,0),MATCH(AE$1,'Tax_Share of Price'!$B$1:$AI$1,0)))</f>
        <v>0</v>
      </c>
      <c r="AF9" s="35">
        <f>'Total Fuel Prices'!AF56*(INDEX(Tax_share,MATCH('Total Fuel Prices'!$A$47,tax_fuel_labels,0),MATCH(AF$1,'Tax_Share of Price'!$B$1:$AI$1,0)))</f>
        <v>0</v>
      </c>
      <c r="AG9" s="35">
        <f>'Total Fuel Prices'!AG56*(INDEX(Tax_share,MATCH('Total Fuel Prices'!$A$47,tax_fuel_labels,0),MATCH(AG$1,'Tax_Share of Price'!$B$1:$AI$1,0)))</f>
        <v>0</v>
      </c>
      <c r="AH9" s="35">
        <f>'Total Fuel Prices'!AH56*(INDEX(Tax_share,MATCH('Total Fuel Prices'!$A$47,tax_fuel_labels,0),MATCH(AH$1,'Tax_Share of Price'!$B$1:$AI$1,0)))</f>
        <v>0</v>
      </c>
      <c r="AI9" s="35">
        <f>'Total Fuel Prices'!AI56*(INDEX(Tax_share,MATCH('Total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2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Prices'!B59*(INDEX(Tax_share,MATCH('Total Fuel Prices'!$A$57,tax_fuel_labels,0),MATCH(B$1,'Tax_Share of Price'!$B$1:$AI$1,0)))</f>
        <v>0</v>
      </c>
      <c r="C2" s="35">
        <f>'Total Fuel Prices'!C59*(INDEX(Tax_share,MATCH('Total Fuel Prices'!$A$57,tax_fuel_labels,0),MATCH(C$1,'Tax_Share of Price'!$B$1:$AI$1,0)))</f>
        <v>0</v>
      </c>
      <c r="D2" s="35">
        <f>'Total Fuel Prices'!D59*(INDEX(Tax_share,MATCH('Total Fuel Prices'!$A$57,tax_fuel_labels,0),MATCH(D$1,'Tax_Share of Price'!$B$1:$AI$1,0)))</f>
        <v>0</v>
      </c>
      <c r="E2" s="35">
        <f>'Total Fuel Prices'!E59*(INDEX(Tax_share,MATCH('Total Fuel Prices'!$A$57,tax_fuel_labels,0),MATCH(E$1,'Tax_Share of Price'!$B$1:$AI$1,0)))</f>
        <v>0</v>
      </c>
      <c r="F2" s="35">
        <f>'Total Fuel Prices'!F59*(INDEX(Tax_share,MATCH('Total Fuel Prices'!$A$57,tax_fuel_labels,0),MATCH(F$1,'Tax_Share of Price'!$B$1:$AI$1,0)))</f>
        <v>0</v>
      </c>
      <c r="G2" s="35">
        <f>'Total Fuel Prices'!G59*(INDEX(Tax_share,MATCH('Total Fuel Prices'!$A$57,tax_fuel_labels,0),MATCH(G$1,'Tax_Share of Price'!$B$1:$AI$1,0)))</f>
        <v>0</v>
      </c>
      <c r="H2" s="35">
        <f>'Total Fuel Prices'!H59*(INDEX(Tax_share,MATCH('Total Fuel Prices'!$A$57,tax_fuel_labels,0),MATCH(H$1,'Tax_Share of Price'!$B$1:$AI$1,0)))</f>
        <v>0</v>
      </c>
      <c r="I2" s="35">
        <f>'Total Fuel Prices'!I59*(INDEX(Tax_share,MATCH('Total Fuel Prices'!$A$57,tax_fuel_labels,0),MATCH(I$1,'Tax_Share of Price'!$B$1:$AI$1,0)))</f>
        <v>0</v>
      </c>
      <c r="J2" s="35">
        <f>'Total Fuel Prices'!J59*(INDEX(Tax_share,MATCH('Total Fuel Prices'!$A$57,tax_fuel_labels,0),MATCH(J$1,'Tax_Share of Price'!$B$1:$AI$1,0)))</f>
        <v>0</v>
      </c>
      <c r="K2" s="35">
        <f>'Total Fuel Prices'!K59*(INDEX(Tax_share,MATCH('Total Fuel Prices'!$A$57,tax_fuel_labels,0),MATCH(K$1,'Tax_Share of Price'!$B$1:$AI$1,0)))</f>
        <v>0</v>
      </c>
      <c r="L2" s="35">
        <f>'Total Fuel Prices'!L59*(INDEX(Tax_share,MATCH('Total Fuel Prices'!$A$57,tax_fuel_labels,0),MATCH(L$1,'Tax_Share of Price'!$B$1:$AI$1,0)))</f>
        <v>0</v>
      </c>
      <c r="M2" s="35">
        <f>'Total Fuel Prices'!M59*(INDEX(Tax_share,MATCH('Total Fuel Prices'!$A$57,tax_fuel_labels,0),MATCH(M$1,'Tax_Share of Price'!$B$1:$AI$1,0)))</f>
        <v>0</v>
      </c>
      <c r="N2" s="35">
        <f>'Total Fuel Prices'!N59*(INDEX(Tax_share,MATCH('Total Fuel Prices'!$A$57,tax_fuel_labels,0),MATCH(N$1,'Tax_Share of Price'!$B$1:$AI$1,0)))</f>
        <v>0</v>
      </c>
      <c r="O2" s="35">
        <f>'Total Fuel Prices'!O59*(INDEX(Tax_share,MATCH('Total Fuel Prices'!$A$57,tax_fuel_labels,0),MATCH(O$1,'Tax_Share of Price'!$B$1:$AI$1,0)))</f>
        <v>0</v>
      </c>
      <c r="P2" s="35">
        <f>'Total Fuel Prices'!P59*(INDEX(Tax_share,MATCH('Total Fuel Prices'!$A$57,tax_fuel_labels,0),MATCH(P$1,'Tax_Share of Price'!$B$1:$AI$1,0)))</f>
        <v>0</v>
      </c>
      <c r="Q2" s="35">
        <f>'Total Fuel Prices'!Q59*(INDEX(Tax_share,MATCH('Total Fuel Prices'!$A$57,tax_fuel_labels,0),MATCH(Q$1,'Tax_Share of Price'!$B$1:$AI$1,0)))</f>
        <v>0</v>
      </c>
      <c r="R2" s="35">
        <f>'Total Fuel Prices'!R59*(INDEX(Tax_share,MATCH('Total Fuel Prices'!$A$57,tax_fuel_labels,0),MATCH(R$1,'Tax_Share of Price'!$B$1:$AI$1,0)))</f>
        <v>0</v>
      </c>
      <c r="S2" s="35">
        <f>'Total Fuel Prices'!S59*(INDEX(Tax_share,MATCH('Total Fuel Prices'!$A$57,tax_fuel_labels,0),MATCH(S$1,'Tax_Share of Price'!$B$1:$AI$1,0)))</f>
        <v>0</v>
      </c>
      <c r="T2" s="35">
        <f>'Total Fuel Prices'!T59*(INDEX(Tax_share,MATCH('Total Fuel Prices'!$A$57,tax_fuel_labels,0),MATCH(T$1,'Tax_Share of Price'!$B$1:$AI$1,0)))</f>
        <v>0</v>
      </c>
      <c r="U2" s="35">
        <f>'Total Fuel Prices'!U59*(INDEX(Tax_share,MATCH('Total Fuel Prices'!$A$57,tax_fuel_labels,0),MATCH(U$1,'Tax_Share of Price'!$B$1:$AI$1,0)))</f>
        <v>0</v>
      </c>
      <c r="V2" s="35">
        <f>'Total Fuel Prices'!V59*(INDEX(Tax_share,MATCH('Total Fuel Prices'!$A$57,tax_fuel_labels,0),MATCH(V$1,'Tax_Share of Price'!$B$1:$AI$1,0)))</f>
        <v>0</v>
      </c>
      <c r="W2" s="35">
        <f>'Total Fuel Prices'!W59*(INDEX(Tax_share,MATCH('Total Fuel Prices'!$A$57,tax_fuel_labels,0),MATCH(W$1,'Tax_Share of Price'!$B$1:$AI$1,0)))</f>
        <v>0</v>
      </c>
      <c r="X2" s="35">
        <f>'Total Fuel Prices'!X59*(INDEX(Tax_share,MATCH('Total Fuel Prices'!$A$57,tax_fuel_labels,0),MATCH(X$1,'Tax_Share of Price'!$B$1:$AI$1,0)))</f>
        <v>0</v>
      </c>
      <c r="Y2" s="35">
        <f>'Total Fuel Prices'!Y59*(INDEX(Tax_share,MATCH('Total Fuel Prices'!$A$57,tax_fuel_labels,0),MATCH(Y$1,'Tax_Share of Price'!$B$1:$AI$1,0)))</f>
        <v>0</v>
      </c>
      <c r="Z2" s="35">
        <f>'Total Fuel Prices'!Z59*(INDEX(Tax_share,MATCH('Total Fuel Prices'!$A$57,tax_fuel_labels,0),MATCH(Z$1,'Tax_Share of Price'!$B$1:$AI$1,0)))</f>
        <v>0</v>
      </c>
      <c r="AA2" s="35">
        <f>'Total Fuel Prices'!AA59*(INDEX(Tax_share,MATCH('Total Fuel Prices'!$A$57,tax_fuel_labels,0),MATCH(AA$1,'Tax_Share of Price'!$B$1:$AI$1,0)))</f>
        <v>0</v>
      </c>
      <c r="AB2" s="35">
        <f>'Total Fuel Prices'!AB59*(INDEX(Tax_share,MATCH('Total Fuel Prices'!$A$57,tax_fuel_labels,0),MATCH(AB$1,'Tax_Share of Price'!$B$1:$AI$1,0)))</f>
        <v>0</v>
      </c>
      <c r="AC2" s="35">
        <f>'Total Fuel Prices'!AC59*(INDEX(Tax_share,MATCH('Total Fuel Prices'!$A$57,tax_fuel_labels,0),MATCH(AC$1,'Tax_Share of Price'!$B$1:$AI$1,0)))</f>
        <v>0</v>
      </c>
      <c r="AD2" s="35">
        <f>'Total Fuel Prices'!AD59*(INDEX(Tax_share,MATCH('Total Fuel Prices'!$A$57,tax_fuel_labels,0),MATCH(AD$1,'Tax_Share of Price'!$B$1:$AI$1,0)))</f>
        <v>0</v>
      </c>
      <c r="AE2" s="35">
        <f>'Total Fuel Prices'!AE59*(INDEX(Tax_share,MATCH('Total Fuel Prices'!$A$57,tax_fuel_labels,0),MATCH(AE$1,'Tax_Share of Price'!$B$1:$AI$1,0)))</f>
        <v>0</v>
      </c>
      <c r="AF2" s="35">
        <f>'Total Fuel Prices'!AF59*(INDEX(Tax_share,MATCH('Total Fuel Prices'!$A$57,tax_fuel_labels,0),MATCH(AF$1,'Tax_Share of Price'!$B$1:$AI$1,0)))</f>
        <v>0</v>
      </c>
      <c r="AG2" s="35">
        <f>'Total Fuel Prices'!AG59*(INDEX(Tax_share,MATCH('Total Fuel Prices'!$A$57,tax_fuel_labels,0),MATCH(AG$1,'Tax_Share of Price'!$B$1:$AI$1,0)))</f>
        <v>0</v>
      </c>
      <c r="AH2" s="35">
        <f>'Total Fuel Prices'!AH59*(INDEX(Tax_share,MATCH('Total Fuel Prices'!$A$57,tax_fuel_labels,0),MATCH(AH$1,'Tax_Share of Price'!$B$1:$AI$1,0)))</f>
        <v>0</v>
      </c>
      <c r="AI2" s="35">
        <f>'Total Fuel Prices'!AI59*(INDEX(Tax_share,MATCH('Total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Prices'!B60*(INDEX(Tax_share,MATCH('Total Fuel Prices'!$A$57,tax_fuel_labels,0),MATCH(B$1,'Tax_Share of Price'!$B$1:$AI$1,0)))</f>
        <v>0</v>
      </c>
      <c r="C3" s="35">
        <f>'Total Fuel Prices'!C60*(INDEX(Tax_share,MATCH('Total Fuel Prices'!$A$57,tax_fuel_labels,0),MATCH(C$1,'Tax_Share of Price'!$B$1:$AI$1,0)))</f>
        <v>0</v>
      </c>
      <c r="D3" s="35">
        <f>'Total Fuel Prices'!D60*(INDEX(Tax_share,MATCH('Total Fuel Prices'!$A$57,tax_fuel_labels,0),MATCH(D$1,'Tax_Share of Price'!$B$1:$AI$1,0)))</f>
        <v>0</v>
      </c>
      <c r="E3" s="35">
        <f>'Total Fuel Prices'!E60*(INDEX(Tax_share,MATCH('Total Fuel Prices'!$A$57,tax_fuel_labels,0),MATCH(E$1,'Tax_Share of Price'!$B$1:$AI$1,0)))</f>
        <v>0</v>
      </c>
      <c r="F3" s="35">
        <f>'Total Fuel Prices'!F60*(INDEX(Tax_share,MATCH('Total Fuel Prices'!$A$57,tax_fuel_labels,0),MATCH(F$1,'Tax_Share of Price'!$B$1:$AI$1,0)))</f>
        <v>0</v>
      </c>
      <c r="G3" s="35">
        <f>'Total Fuel Prices'!G60*(INDEX(Tax_share,MATCH('Total Fuel Prices'!$A$57,tax_fuel_labels,0),MATCH(G$1,'Tax_Share of Price'!$B$1:$AI$1,0)))</f>
        <v>0</v>
      </c>
      <c r="H3" s="35">
        <f>'Total Fuel Prices'!H60*(INDEX(Tax_share,MATCH('Total Fuel Prices'!$A$57,tax_fuel_labels,0),MATCH(H$1,'Tax_Share of Price'!$B$1:$AI$1,0)))</f>
        <v>0</v>
      </c>
      <c r="I3" s="35">
        <f>'Total Fuel Prices'!I60*(INDEX(Tax_share,MATCH('Total Fuel Prices'!$A$57,tax_fuel_labels,0),MATCH(I$1,'Tax_Share of Price'!$B$1:$AI$1,0)))</f>
        <v>0</v>
      </c>
      <c r="J3" s="35">
        <f>'Total Fuel Prices'!J60*(INDEX(Tax_share,MATCH('Total Fuel Prices'!$A$57,tax_fuel_labels,0),MATCH(J$1,'Tax_Share of Price'!$B$1:$AI$1,0)))</f>
        <v>0</v>
      </c>
      <c r="K3" s="35">
        <f>'Total Fuel Prices'!K60*(INDEX(Tax_share,MATCH('Total Fuel Prices'!$A$57,tax_fuel_labels,0),MATCH(K$1,'Tax_Share of Price'!$B$1:$AI$1,0)))</f>
        <v>0</v>
      </c>
      <c r="L3" s="35">
        <f>'Total Fuel Prices'!L60*(INDEX(Tax_share,MATCH('Total Fuel Prices'!$A$57,tax_fuel_labels,0),MATCH(L$1,'Tax_Share of Price'!$B$1:$AI$1,0)))</f>
        <v>0</v>
      </c>
      <c r="M3" s="35">
        <f>'Total Fuel Prices'!M60*(INDEX(Tax_share,MATCH('Total Fuel Prices'!$A$57,tax_fuel_labels,0),MATCH(M$1,'Tax_Share of Price'!$B$1:$AI$1,0)))</f>
        <v>0</v>
      </c>
      <c r="N3" s="35">
        <f>'Total Fuel Prices'!N60*(INDEX(Tax_share,MATCH('Total Fuel Prices'!$A$57,tax_fuel_labels,0),MATCH(N$1,'Tax_Share of Price'!$B$1:$AI$1,0)))</f>
        <v>0</v>
      </c>
      <c r="O3" s="35">
        <f>'Total Fuel Prices'!O60*(INDEX(Tax_share,MATCH('Total Fuel Prices'!$A$57,tax_fuel_labels,0),MATCH(O$1,'Tax_Share of Price'!$B$1:$AI$1,0)))</f>
        <v>0</v>
      </c>
      <c r="P3" s="35">
        <f>'Total Fuel Prices'!P60*(INDEX(Tax_share,MATCH('Total Fuel Prices'!$A$57,tax_fuel_labels,0),MATCH(P$1,'Tax_Share of Price'!$B$1:$AI$1,0)))</f>
        <v>0</v>
      </c>
      <c r="Q3" s="35">
        <f>'Total Fuel Prices'!Q60*(INDEX(Tax_share,MATCH('Total Fuel Prices'!$A$57,tax_fuel_labels,0),MATCH(Q$1,'Tax_Share of Price'!$B$1:$AI$1,0)))</f>
        <v>0</v>
      </c>
      <c r="R3" s="35">
        <f>'Total Fuel Prices'!R60*(INDEX(Tax_share,MATCH('Total Fuel Prices'!$A$57,tax_fuel_labels,0),MATCH(R$1,'Tax_Share of Price'!$B$1:$AI$1,0)))</f>
        <v>0</v>
      </c>
      <c r="S3" s="35">
        <f>'Total Fuel Prices'!S60*(INDEX(Tax_share,MATCH('Total Fuel Prices'!$A$57,tax_fuel_labels,0),MATCH(S$1,'Tax_Share of Price'!$B$1:$AI$1,0)))</f>
        <v>0</v>
      </c>
      <c r="T3" s="35">
        <f>'Total Fuel Prices'!T60*(INDEX(Tax_share,MATCH('Total Fuel Prices'!$A$57,tax_fuel_labels,0),MATCH(T$1,'Tax_Share of Price'!$B$1:$AI$1,0)))</f>
        <v>0</v>
      </c>
      <c r="U3" s="35">
        <f>'Total Fuel Prices'!U60*(INDEX(Tax_share,MATCH('Total Fuel Prices'!$A$57,tax_fuel_labels,0),MATCH(U$1,'Tax_Share of Price'!$B$1:$AI$1,0)))</f>
        <v>0</v>
      </c>
      <c r="V3" s="35">
        <f>'Total Fuel Prices'!V60*(INDEX(Tax_share,MATCH('Total Fuel Prices'!$A$57,tax_fuel_labels,0),MATCH(V$1,'Tax_Share of Price'!$B$1:$AI$1,0)))</f>
        <v>0</v>
      </c>
      <c r="W3" s="35">
        <f>'Total Fuel Prices'!W60*(INDEX(Tax_share,MATCH('Total Fuel Prices'!$A$57,tax_fuel_labels,0),MATCH(W$1,'Tax_Share of Price'!$B$1:$AI$1,0)))</f>
        <v>0</v>
      </c>
      <c r="X3" s="35">
        <f>'Total Fuel Prices'!X60*(INDEX(Tax_share,MATCH('Total Fuel Prices'!$A$57,tax_fuel_labels,0),MATCH(X$1,'Tax_Share of Price'!$B$1:$AI$1,0)))</f>
        <v>0</v>
      </c>
      <c r="Y3" s="35">
        <f>'Total Fuel Prices'!Y60*(INDEX(Tax_share,MATCH('Total Fuel Prices'!$A$57,tax_fuel_labels,0),MATCH(Y$1,'Tax_Share of Price'!$B$1:$AI$1,0)))</f>
        <v>0</v>
      </c>
      <c r="Z3" s="35">
        <f>'Total Fuel Prices'!Z60*(INDEX(Tax_share,MATCH('Total Fuel Prices'!$A$57,tax_fuel_labels,0),MATCH(Z$1,'Tax_Share of Price'!$B$1:$AI$1,0)))</f>
        <v>0</v>
      </c>
      <c r="AA3" s="35">
        <f>'Total Fuel Prices'!AA60*(INDEX(Tax_share,MATCH('Total Fuel Prices'!$A$57,tax_fuel_labels,0),MATCH(AA$1,'Tax_Share of Price'!$B$1:$AI$1,0)))</f>
        <v>0</v>
      </c>
      <c r="AB3" s="35">
        <f>'Total Fuel Prices'!AB60*(INDEX(Tax_share,MATCH('Total Fuel Prices'!$A$57,tax_fuel_labels,0),MATCH(AB$1,'Tax_Share of Price'!$B$1:$AI$1,0)))</f>
        <v>0</v>
      </c>
      <c r="AC3" s="35">
        <f>'Total Fuel Prices'!AC60*(INDEX(Tax_share,MATCH('Total Fuel Prices'!$A$57,tax_fuel_labels,0),MATCH(AC$1,'Tax_Share of Price'!$B$1:$AI$1,0)))</f>
        <v>0</v>
      </c>
      <c r="AD3" s="35">
        <f>'Total Fuel Prices'!AD60*(INDEX(Tax_share,MATCH('Total Fuel Prices'!$A$57,tax_fuel_labels,0),MATCH(AD$1,'Tax_Share of Price'!$B$1:$AI$1,0)))</f>
        <v>0</v>
      </c>
      <c r="AE3" s="35">
        <f>'Total Fuel Prices'!AE60*(INDEX(Tax_share,MATCH('Total Fuel Prices'!$A$57,tax_fuel_labels,0),MATCH(AE$1,'Tax_Share of Price'!$B$1:$AI$1,0)))</f>
        <v>0</v>
      </c>
      <c r="AF3" s="35">
        <f>'Total Fuel Prices'!AF60*(INDEX(Tax_share,MATCH('Total Fuel Prices'!$A$57,tax_fuel_labels,0),MATCH(AF$1,'Tax_Share of Price'!$B$1:$AI$1,0)))</f>
        <v>0</v>
      </c>
      <c r="AG3" s="35">
        <f>'Total Fuel Prices'!AG60*(INDEX(Tax_share,MATCH('Total Fuel Prices'!$A$57,tax_fuel_labels,0),MATCH(AG$1,'Tax_Share of Price'!$B$1:$AI$1,0)))</f>
        <v>0</v>
      </c>
      <c r="AH3" s="35">
        <f>'Total Fuel Prices'!AH60*(INDEX(Tax_share,MATCH('Total Fuel Prices'!$A$57,tax_fuel_labels,0),MATCH(AH$1,'Tax_Share of Price'!$B$1:$AI$1,0)))</f>
        <v>0</v>
      </c>
      <c r="AI3" s="35">
        <f>'Total Fuel Prices'!AI60*(INDEX(Tax_share,MATCH('Total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Prices'!B61*(INDEX(Tax_share,MATCH('Total Fuel Prices'!$A$57,tax_fuel_labels,0),MATCH(B$1,'Tax_Share of Price'!$B$1:$AI$1,0)))</f>
        <v>0</v>
      </c>
      <c r="C4" s="35">
        <f>'Total Fuel Prices'!C61*(INDEX(Tax_share,MATCH('Total Fuel Prices'!$A$57,tax_fuel_labels,0),MATCH(C$1,'Tax_Share of Price'!$B$1:$AI$1,0)))</f>
        <v>0</v>
      </c>
      <c r="D4" s="35">
        <f>'Total Fuel Prices'!D61*(INDEX(Tax_share,MATCH('Total Fuel Prices'!$A$57,tax_fuel_labels,0),MATCH(D$1,'Tax_Share of Price'!$B$1:$AI$1,0)))</f>
        <v>0</v>
      </c>
      <c r="E4" s="35">
        <f>'Total Fuel Prices'!E61*(INDEX(Tax_share,MATCH('Total Fuel Prices'!$A$57,tax_fuel_labels,0),MATCH(E$1,'Tax_Share of Price'!$B$1:$AI$1,0)))</f>
        <v>0</v>
      </c>
      <c r="F4" s="35">
        <f>'Total Fuel Prices'!F61*(INDEX(Tax_share,MATCH('Total Fuel Prices'!$A$57,tax_fuel_labels,0),MATCH(F$1,'Tax_Share of Price'!$B$1:$AI$1,0)))</f>
        <v>0</v>
      </c>
      <c r="G4" s="35">
        <f>'Total Fuel Prices'!G61*(INDEX(Tax_share,MATCH('Total Fuel Prices'!$A$57,tax_fuel_labels,0),MATCH(G$1,'Tax_Share of Price'!$B$1:$AI$1,0)))</f>
        <v>0</v>
      </c>
      <c r="H4" s="35">
        <f>'Total Fuel Prices'!H61*(INDEX(Tax_share,MATCH('Total Fuel Prices'!$A$57,tax_fuel_labels,0),MATCH(H$1,'Tax_Share of Price'!$B$1:$AI$1,0)))</f>
        <v>0</v>
      </c>
      <c r="I4" s="35">
        <f>'Total Fuel Prices'!I61*(INDEX(Tax_share,MATCH('Total Fuel Prices'!$A$57,tax_fuel_labels,0),MATCH(I$1,'Tax_Share of Price'!$B$1:$AI$1,0)))</f>
        <v>0</v>
      </c>
      <c r="J4" s="35">
        <f>'Total Fuel Prices'!J61*(INDEX(Tax_share,MATCH('Total Fuel Prices'!$A$57,tax_fuel_labels,0),MATCH(J$1,'Tax_Share of Price'!$B$1:$AI$1,0)))</f>
        <v>0</v>
      </c>
      <c r="K4" s="35">
        <f>'Total Fuel Prices'!K61*(INDEX(Tax_share,MATCH('Total Fuel Prices'!$A$57,tax_fuel_labels,0),MATCH(K$1,'Tax_Share of Price'!$B$1:$AI$1,0)))</f>
        <v>0</v>
      </c>
      <c r="L4" s="35">
        <f>'Total Fuel Prices'!L61*(INDEX(Tax_share,MATCH('Total Fuel Prices'!$A$57,tax_fuel_labels,0),MATCH(L$1,'Tax_Share of Price'!$B$1:$AI$1,0)))</f>
        <v>0</v>
      </c>
      <c r="M4" s="35">
        <f>'Total Fuel Prices'!M61*(INDEX(Tax_share,MATCH('Total Fuel Prices'!$A$57,tax_fuel_labels,0),MATCH(M$1,'Tax_Share of Price'!$B$1:$AI$1,0)))</f>
        <v>0</v>
      </c>
      <c r="N4" s="35">
        <f>'Total Fuel Prices'!N61*(INDEX(Tax_share,MATCH('Total Fuel Prices'!$A$57,tax_fuel_labels,0),MATCH(N$1,'Tax_Share of Price'!$B$1:$AI$1,0)))</f>
        <v>0</v>
      </c>
      <c r="O4" s="35">
        <f>'Total Fuel Prices'!O61*(INDEX(Tax_share,MATCH('Total Fuel Prices'!$A$57,tax_fuel_labels,0),MATCH(O$1,'Tax_Share of Price'!$B$1:$AI$1,0)))</f>
        <v>0</v>
      </c>
      <c r="P4" s="35">
        <f>'Total Fuel Prices'!P61*(INDEX(Tax_share,MATCH('Total Fuel Prices'!$A$57,tax_fuel_labels,0),MATCH(P$1,'Tax_Share of Price'!$B$1:$AI$1,0)))</f>
        <v>0</v>
      </c>
      <c r="Q4" s="35">
        <f>'Total Fuel Prices'!Q61*(INDEX(Tax_share,MATCH('Total Fuel Prices'!$A$57,tax_fuel_labels,0),MATCH(Q$1,'Tax_Share of Price'!$B$1:$AI$1,0)))</f>
        <v>0</v>
      </c>
      <c r="R4" s="35">
        <f>'Total Fuel Prices'!R61*(INDEX(Tax_share,MATCH('Total Fuel Prices'!$A$57,tax_fuel_labels,0),MATCH(R$1,'Tax_Share of Price'!$B$1:$AI$1,0)))</f>
        <v>0</v>
      </c>
      <c r="S4" s="35">
        <f>'Total Fuel Prices'!S61*(INDEX(Tax_share,MATCH('Total Fuel Prices'!$A$57,tax_fuel_labels,0),MATCH(S$1,'Tax_Share of Price'!$B$1:$AI$1,0)))</f>
        <v>0</v>
      </c>
      <c r="T4" s="35">
        <f>'Total Fuel Prices'!T61*(INDEX(Tax_share,MATCH('Total Fuel Prices'!$A$57,tax_fuel_labels,0),MATCH(T$1,'Tax_Share of Price'!$B$1:$AI$1,0)))</f>
        <v>0</v>
      </c>
      <c r="U4" s="35">
        <f>'Total Fuel Prices'!U61*(INDEX(Tax_share,MATCH('Total Fuel Prices'!$A$57,tax_fuel_labels,0),MATCH(U$1,'Tax_Share of Price'!$B$1:$AI$1,0)))</f>
        <v>0</v>
      </c>
      <c r="V4" s="35">
        <f>'Total Fuel Prices'!V61*(INDEX(Tax_share,MATCH('Total Fuel Prices'!$A$57,tax_fuel_labels,0),MATCH(V$1,'Tax_Share of Price'!$B$1:$AI$1,0)))</f>
        <v>0</v>
      </c>
      <c r="W4" s="35">
        <f>'Total Fuel Prices'!W61*(INDEX(Tax_share,MATCH('Total Fuel Prices'!$A$57,tax_fuel_labels,0),MATCH(W$1,'Tax_Share of Price'!$B$1:$AI$1,0)))</f>
        <v>0</v>
      </c>
      <c r="X4" s="35">
        <f>'Total Fuel Prices'!X61*(INDEX(Tax_share,MATCH('Total Fuel Prices'!$A$57,tax_fuel_labels,0),MATCH(X$1,'Tax_Share of Price'!$B$1:$AI$1,0)))</f>
        <v>0</v>
      </c>
      <c r="Y4" s="35">
        <f>'Total Fuel Prices'!Y61*(INDEX(Tax_share,MATCH('Total Fuel Prices'!$A$57,tax_fuel_labels,0),MATCH(Y$1,'Tax_Share of Price'!$B$1:$AI$1,0)))</f>
        <v>0</v>
      </c>
      <c r="Z4" s="35">
        <f>'Total Fuel Prices'!Z61*(INDEX(Tax_share,MATCH('Total Fuel Prices'!$A$57,tax_fuel_labels,0),MATCH(Z$1,'Tax_Share of Price'!$B$1:$AI$1,0)))</f>
        <v>0</v>
      </c>
      <c r="AA4" s="35">
        <f>'Total Fuel Prices'!AA61*(INDEX(Tax_share,MATCH('Total Fuel Prices'!$A$57,tax_fuel_labels,0),MATCH(AA$1,'Tax_Share of Price'!$B$1:$AI$1,0)))</f>
        <v>0</v>
      </c>
      <c r="AB4" s="35">
        <f>'Total Fuel Prices'!AB61*(INDEX(Tax_share,MATCH('Total Fuel Prices'!$A$57,tax_fuel_labels,0),MATCH(AB$1,'Tax_Share of Price'!$B$1:$AI$1,0)))</f>
        <v>0</v>
      </c>
      <c r="AC4" s="35">
        <f>'Total Fuel Prices'!AC61*(INDEX(Tax_share,MATCH('Total Fuel Prices'!$A$57,tax_fuel_labels,0),MATCH(AC$1,'Tax_Share of Price'!$B$1:$AI$1,0)))</f>
        <v>0</v>
      </c>
      <c r="AD4" s="35">
        <f>'Total Fuel Prices'!AD61*(INDEX(Tax_share,MATCH('Total Fuel Prices'!$A$57,tax_fuel_labels,0),MATCH(AD$1,'Tax_Share of Price'!$B$1:$AI$1,0)))</f>
        <v>0</v>
      </c>
      <c r="AE4" s="35">
        <f>'Total Fuel Prices'!AE61*(INDEX(Tax_share,MATCH('Total Fuel Prices'!$A$57,tax_fuel_labels,0),MATCH(AE$1,'Tax_Share of Price'!$B$1:$AI$1,0)))</f>
        <v>0</v>
      </c>
      <c r="AF4" s="35">
        <f>'Total Fuel Prices'!AF61*(INDEX(Tax_share,MATCH('Total Fuel Prices'!$A$57,tax_fuel_labels,0),MATCH(AF$1,'Tax_Share of Price'!$B$1:$AI$1,0)))</f>
        <v>0</v>
      </c>
      <c r="AG4" s="35">
        <f>'Total Fuel Prices'!AG61*(INDEX(Tax_share,MATCH('Total Fuel Prices'!$A$57,tax_fuel_labels,0),MATCH(AG$1,'Tax_Share of Price'!$B$1:$AI$1,0)))</f>
        <v>0</v>
      </c>
      <c r="AH4" s="35">
        <f>'Total Fuel Prices'!AH61*(INDEX(Tax_share,MATCH('Total Fuel Prices'!$A$57,tax_fuel_labels,0),MATCH(AH$1,'Tax_Share of Price'!$B$1:$AI$1,0)))</f>
        <v>0</v>
      </c>
      <c r="AI4" s="35">
        <f>'Total Fuel Prices'!AI61*(INDEX(Tax_share,MATCH('Total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Prices'!B62*(INDEX(Tax_share,MATCH('Total Fuel Prices'!$A$57,tax_fuel_labels,0),MATCH(B$1,'Tax_Share of Price'!$B$1:$AI$1,0)))</f>
        <v>0</v>
      </c>
      <c r="C5" s="35">
        <f>'Total Fuel Prices'!C62*(INDEX(Tax_share,MATCH('Total Fuel Prices'!$A$57,tax_fuel_labels,0),MATCH(C$1,'Tax_Share of Price'!$B$1:$AI$1,0)))</f>
        <v>0</v>
      </c>
      <c r="D5" s="35">
        <f>'Total Fuel Prices'!D62*(INDEX(Tax_share,MATCH('Total Fuel Prices'!$A$57,tax_fuel_labels,0),MATCH(D$1,'Tax_Share of Price'!$B$1:$AI$1,0)))</f>
        <v>0</v>
      </c>
      <c r="E5" s="35">
        <f>'Total Fuel Prices'!E62*(INDEX(Tax_share,MATCH('Total Fuel Prices'!$A$57,tax_fuel_labels,0),MATCH(E$1,'Tax_Share of Price'!$B$1:$AI$1,0)))</f>
        <v>0</v>
      </c>
      <c r="F5" s="35">
        <f>'Total Fuel Prices'!F62*(INDEX(Tax_share,MATCH('Total Fuel Prices'!$A$57,tax_fuel_labels,0),MATCH(F$1,'Tax_Share of Price'!$B$1:$AI$1,0)))</f>
        <v>0</v>
      </c>
      <c r="G5" s="35">
        <f>'Total Fuel Prices'!G62*(INDEX(Tax_share,MATCH('Total Fuel Prices'!$A$57,tax_fuel_labels,0),MATCH(G$1,'Tax_Share of Price'!$B$1:$AI$1,0)))</f>
        <v>0</v>
      </c>
      <c r="H5" s="35">
        <f>'Total Fuel Prices'!H62*(INDEX(Tax_share,MATCH('Total Fuel Prices'!$A$57,tax_fuel_labels,0),MATCH(H$1,'Tax_Share of Price'!$B$1:$AI$1,0)))</f>
        <v>0</v>
      </c>
      <c r="I5" s="35">
        <f>'Total Fuel Prices'!I62*(INDEX(Tax_share,MATCH('Total Fuel Prices'!$A$57,tax_fuel_labels,0),MATCH(I$1,'Tax_Share of Price'!$B$1:$AI$1,0)))</f>
        <v>0</v>
      </c>
      <c r="J5" s="35">
        <f>'Total Fuel Prices'!J62*(INDEX(Tax_share,MATCH('Total Fuel Prices'!$A$57,tax_fuel_labels,0),MATCH(J$1,'Tax_Share of Price'!$B$1:$AI$1,0)))</f>
        <v>0</v>
      </c>
      <c r="K5" s="35">
        <f>'Total Fuel Prices'!K62*(INDEX(Tax_share,MATCH('Total Fuel Prices'!$A$57,tax_fuel_labels,0),MATCH(K$1,'Tax_Share of Price'!$B$1:$AI$1,0)))</f>
        <v>0</v>
      </c>
      <c r="L5" s="35">
        <f>'Total Fuel Prices'!L62*(INDEX(Tax_share,MATCH('Total Fuel Prices'!$A$57,tax_fuel_labels,0),MATCH(L$1,'Tax_Share of Price'!$B$1:$AI$1,0)))</f>
        <v>0</v>
      </c>
      <c r="M5" s="35">
        <f>'Total Fuel Prices'!M62*(INDEX(Tax_share,MATCH('Total Fuel Prices'!$A$57,tax_fuel_labels,0),MATCH(M$1,'Tax_Share of Price'!$B$1:$AI$1,0)))</f>
        <v>0</v>
      </c>
      <c r="N5" s="35">
        <f>'Total Fuel Prices'!N62*(INDEX(Tax_share,MATCH('Total Fuel Prices'!$A$57,tax_fuel_labels,0),MATCH(N$1,'Tax_Share of Price'!$B$1:$AI$1,0)))</f>
        <v>0</v>
      </c>
      <c r="O5" s="35">
        <f>'Total Fuel Prices'!O62*(INDEX(Tax_share,MATCH('Total Fuel Prices'!$A$57,tax_fuel_labels,0),MATCH(O$1,'Tax_Share of Price'!$B$1:$AI$1,0)))</f>
        <v>0</v>
      </c>
      <c r="P5" s="35">
        <f>'Total Fuel Prices'!P62*(INDEX(Tax_share,MATCH('Total Fuel Prices'!$A$57,tax_fuel_labels,0),MATCH(P$1,'Tax_Share of Price'!$B$1:$AI$1,0)))</f>
        <v>0</v>
      </c>
      <c r="Q5" s="35">
        <f>'Total Fuel Prices'!Q62*(INDEX(Tax_share,MATCH('Total Fuel Prices'!$A$57,tax_fuel_labels,0),MATCH(Q$1,'Tax_Share of Price'!$B$1:$AI$1,0)))</f>
        <v>0</v>
      </c>
      <c r="R5" s="35">
        <f>'Total Fuel Prices'!R62*(INDEX(Tax_share,MATCH('Total Fuel Prices'!$A$57,tax_fuel_labels,0),MATCH(R$1,'Tax_Share of Price'!$B$1:$AI$1,0)))</f>
        <v>0</v>
      </c>
      <c r="S5" s="35">
        <f>'Total Fuel Prices'!S62*(INDEX(Tax_share,MATCH('Total Fuel Prices'!$A$57,tax_fuel_labels,0),MATCH(S$1,'Tax_Share of Price'!$B$1:$AI$1,0)))</f>
        <v>0</v>
      </c>
      <c r="T5" s="35">
        <f>'Total Fuel Prices'!T62*(INDEX(Tax_share,MATCH('Total Fuel Prices'!$A$57,tax_fuel_labels,0),MATCH(T$1,'Tax_Share of Price'!$B$1:$AI$1,0)))</f>
        <v>0</v>
      </c>
      <c r="U5" s="35">
        <f>'Total Fuel Prices'!U62*(INDEX(Tax_share,MATCH('Total Fuel Prices'!$A$57,tax_fuel_labels,0),MATCH(U$1,'Tax_Share of Price'!$B$1:$AI$1,0)))</f>
        <v>0</v>
      </c>
      <c r="V5" s="35">
        <f>'Total Fuel Prices'!V62*(INDEX(Tax_share,MATCH('Total Fuel Prices'!$A$57,tax_fuel_labels,0),MATCH(V$1,'Tax_Share of Price'!$B$1:$AI$1,0)))</f>
        <v>0</v>
      </c>
      <c r="W5" s="35">
        <f>'Total Fuel Prices'!W62*(INDEX(Tax_share,MATCH('Total Fuel Prices'!$A$57,tax_fuel_labels,0),MATCH(W$1,'Tax_Share of Price'!$B$1:$AI$1,0)))</f>
        <v>0</v>
      </c>
      <c r="X5" s="35">
        <f>'Total Fuel Prices'!X62*(INDEX(Tax_share,MATCH('Total Fuel Prices'!$A$57,tax_fuel_labels,0),MATCH(X$1,'Tax_Share of Price'!$B$1:$AI$1,0)))</f>
        <v>0</v>
      </c>
      <c r="Y5" s="35">
        <f>'Total Fuel Prices'!Y62*(INDEX(Tax_share,MATCH('Total Fuel Prices'!$A$57,tax_fuel_labels,0),MATCH(Y$1,'Tax_Share of Price'!$B$1:$AI$1,0)))</f>
        <v>0</v>
      </c>
      <c r="Z5" s="35">
        <f>'Total Fuel Prices'!Z62*(INDEX(Tax_share,MATCH('Total Fuel Prices'!$A$57,tax_fuel_labels,0),MATCH(Z$1,'Tax_Share of Price'!$B$1:$AI$1,0)))</f>
        <v>0</v>
      </c>
      <c r="AA5" s="35">
        <f>'Total Fuel Prices'!AA62*(INDEX(Tax_share,MATCH('Total Fuel Prices'!$A$57,tax_fuel_labels,0),MATCH(AA$1,'Tax_Share of Price'!$B$1:$AI$1,0)))</f>
        <v>0</v>
      </c>
      <c r="AB5" s="35">
        <f>'Total Fuel Prices'!AB62*(INDEX(Tax_share,MATCH('Total Fuel Prices'!$A$57,tax_fuel_labels,0),MATCH(AB$1,'Tax_Share of Price'!$B$1:$AI$1,0)))</f>
        <v>0</v>
      </c>
      <c r="AC5" s="35">
        <f>'Total Fuel Prices'!AC62*(INDEX(Tax_share,MATCH('Total Fuel Prices'!$A$57,tax_fuel_labels,0),MATCH(AC$1,'Tax_Share of Price'!$B$1:$AI$1,0)))</f>
        <v>0</v>
      </c>
      <c r="AD5" s="35">
        <f>'Total Fuel Prices'!AD62*(INDEX(Tax_share,MATCH('Total Fuel Prices'!$A$57,tax_fuel_labels,0),MATCH(AD$1,'Tax_Share of Price'!$B$1:$AI$1,0)))</f>
        <v>0</v>
      </c>
      <c r="AE5" s="35">
        <f>'Total Fuel Prices'!AE62*(INDEX(Tax_share,MATCH('Total Fuel Prices'!$A$57,tax_fuel_labels,0),MATCH(AE$1,'Tax_Share of Price'!$B$1:$AI$1,0)))</f>
        <v>0</v>
      </c>
      <c r="AF5" s="35">
        <f>'Total Fuel Prices'!AF62*(INDEX(Tax_share,MATCH('Total Fuel Prices'!$A$57,tax_fuel_labels,0),MATCH(AF$1,'Tax_Share of Price'!$B$1:$AI$1,0)))</f>
        <v>0</v>
      </c>
      <c r="AG5" s="35">
        <f>'Total Fuel Prices'!AG62*(INDEX(Tax_share,MATCH('Total Fuel Prices'!$A$57,tax_fuel_labels,0),MATCH(AG$1,'Tax_Share of Price'!$B$1:$AI$1,0)))</f>
        <v>0</v>
      </c>
      <c r="AH5" s="35">
        <f>'Total Fuel Prices'!AH62*(INDEX(Tax_share,MATCH('Total Fuel Prices'!$A$57,tax_fuel_labels,0),MATCH(AH$1,'Tax_Share of Price'!$B$1:$AI$1,0)))</f>
        <v>0</v>
      </c>
      <c r="AI5" s="35">
        <f>'Total Fuel Prices'!AI62*(INDEX(Tax_share,MATCH('Total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Prices'!B63*(INDEX(Tax_share,MATCH('Total Fuel Prices'!$A$57,tax_fuel_labels,0),MATCH(B$1,'Tax_Share of Price'!$B$1:$AI$1,0)))</f>
        <v>0</v>
      </c>
      <c r="C6" s="35">
        <f>'Total Fuel Prices'!C63*(INDEX(Tax_share,MATCH('Total Fuel Prices'!$A$57,tax_fuel_labels,0),MATCH(C$1,'Tax_Share of Price'!$B$1:$AI$1,0)))</f>
        <v>0</v>
      </c>
      <c r="D6" s="35">
        <f>'Total Fuel Prices'!D63*(INDEX(Tax_share,MATCH('Total Fuel Prices'!$A$57,tax_fuel_labels,0),MATCH(D$1,'Tax_Share of Price'!$B$1:$AI$1,0)))</f>
        <v>0</v>
      </c>
      <c r="E6" s="35">
        <f>'Total Fuel Prices'!E63*(INDEX(Tax_share,MATCH('Total Fuel Prices'!$A$57,tax_fuel_labels,0),MATCH(E$1,'Tax_Share of Price'!$B$1:$AI$1,0)))</f>
        <v>0</v>
      </c>
      <c r="F6" s="35">
        <f>'Total Fuel Prices'!F63*(INDEX(Tax_share,MATCH('Total Fuel Prices'!$A$57,tax_fuel_labels,0),MATCH(F$1,'Tax_Share of Price'!$B$1:$AI$1,0)))</f>
        <v>0</v>
      </c>
      <c r="G6" s="35">
        <f>'Total Fuel Prices'!G63*(INDEX(Tax_share,MATCH('Total Fuel Prices'!$A$57,tax_fuel_labels,0),MATCH(G$1,'Tax_Share of Price'!$B$1:$AI$1,0)))</f>
        <v>0</v>
      </c>
      <c r="H6" s="35">
        <f>'Total Fuel Prices'!H63*(INDEX(Tax_share,MATCH('Total Fuel Prices'!$A$57,tax_fuel_labels,0),MATCH(H$1,'Tax_Share of Price'!$B$1:$AI$1,0)))</f>
        <v>0</v>
      </c>
      <c r="I6" s="35">
        <f>'Total Fuel Prices'!I63*(INDEX(Tax_share,MATCH('Total Fuel Prices'!$A$57,tax_fuel_labels,0),MATCH(I$1,'Tax_Share of Price'!$B$1:$AI$1,0)))</f>
        <v>0</v>
      </c>
      <c r="J6" s="35">
        <f>'Total Fuel Prices'!J63*(INDEX(Tax_share,MATCH('Total Fuel Prices'!$A$57,tax_fuel_labels,0),MATCH(J$1,'Tax_Share of Price'!$B$1:$AI$1,0)))</f>
        <v>0</v>
      </c>
      <c r="K6" s="35">
        <f>'Total Fuel Prices'!K63*(INDEX(Tax_share,MATCH('Total Fuel Prices'!$A$57,tax_fuel_labels,0),MATCH(K$1,'Tax_Share of Price'!$B$1:$AI$1,0)))</f>
        <v>0</v>
      </c>
      <c r="L6" s="35">
        <f>'Total Fuel Prices'!L63*(INDEX(Tax_share,MATCH('Total Fuel Prices'!$A$57,tax_fuel_labels,0),MATCH(L$1,'Tax_Share of Price'!$B$1:$AI$1,0)))</f>
        <v>0</v>
      </c>
      <c r="M6" s="35">
        <f>'Total Fuel Prices'!M63*(INDEX(Tax_share,MATCH('Total Fuel Prices'!$A$57,tax_fuel_labels,0),MATCH(M$1,'Tax_Share of Price'!$B$1:$AI$1,0)))</f>
        <v>0</v>
      </c>
      <c r="N6" s="35">
        <f>'Total Fuel Prices'!N63*(INDEX(Tax_share,MATCH('Total Fuel Prices'!$A$57,tax_fuel_labels,0),MATCH(N$1,'Tax_Share of Price'!$B$1:$AI$1,0)))</f>
        <v>0</v>
      </c>
      <c r="O6" s="35">
        <f>'Total Fuel Prices'!O63*(INDEX(Tax_share,MATCH('Total Fuel Prices'!$A$57,tax_fuel_labels,0),MATCH(O$1,'Tax_Share of Price'!$B$1:$AI$1,0)))</f>
        <v>0</v>
      </c>
      <c r="P6" s="35">
        <f>'Total Fuel Prices'!P63*(INDEX(Tax_share,MATCH('Total Fuel Prices'!$A$57,tax_fuel_labels,0),MATCH(P$1,'Tax_Share of Price'!$B$1:$AI$1,0)))</f>
        <v>0</v>
      </c>
      <c r="Q6" s="35">
        <f>'Total Fuel Prices'!Q63*(INDEX(Tax_share,MATCH('Total Fuel Prices'!$A$57,tax_fuel_labels,0),MATCH(Q$1,'Tax_Share of Price'!$B$1:$AI$1,0)))</f>
        <v>0</v>
      </c>
      <c r="R6" s="35">
        <f>'Total Fuel Prices'!R63*(INDEX(Tax_share,MATCH('Total Fuel Prices'!$A$57,tax_fuel_labels,0),MATCH(R$1,'Tax_Share of Price'!$B$1:$AI$1,0)))</f>
        <v>0</v>
      </c>
      <c r="S6" s="35">
        <f>'Total Fuel Prices'!S63*(INDEX(Tax_share,MATCH('Total Fuel Prices'!$A$57,tax_fuel_labels,0),MATCH(S$1,'Tax_Share of Price'!$B$1:$AI$1,0)))</f>
        <v>0</v>
      </c>
      <c r="T6" s="35">
        <f>'Total Fuel Prices'!T63*(INDEX(Tax_share,MATCH('Total Fuel Prices'!$A$57,tax_fuel_labels,0),MATCH(T$1,'Tax_Share of Price'!$B$1:$AI$1,0)))</f>
        <v>0</v>
      </c>
      <c r="U6" s="35">
        <f>'Total Fuel Prices'!U63*(INDEX(Tax_share,MATCH('Total Fuel Prices'!$A$57,tax_fuel_labels,0),MATCH(U$1,'Tax_Share of Price'!$B$1:$AI$1,0)))</f>
        <v>0</v>
      </c>
      <c r="V6" s="35">
        <f>'Total Fuel Prices'!V63*(INDEX(Tax_share,MATCH('Total Fuel Prices'!$A$57,tax_fuel_labels,0),MATCH(V$1,'Tax_Share of Price'!$B$1:$AI$1,0)))</f>
        <v>0</v>
      </c>
      <c r="W6" s="35">
        <f>'Total Fuel Prices'!W63*(INDEX(Tax_share,MATCH('Total Fuel Prices'!$A$57,tax_fuel_labels,0),MATCH(W$1,'Tax_Share of Price'!$B$1:$AI$1,0)))</f>
        <v>0</v>
      </c>
      <c r="X6" s="35">
        <f>'Total Fuel Prices'!X63*(INDEX(Tax_share,MATCH('Total Fuel Prices'!$A$57,tax_fuel_labels,0),MATCH(X$1,'Tax_Share of Price'!$B$1:$AI$1,0)))</f>
        <v>0</v>
      </c>
      <c r="Y6" s="35">
        <f>'Total Fuel Prices'!Y63*(INDEX(Tax_share,MATCH('Total Fuel Prices'!$A$57,tax_fuel_labels,0),MATCH(Y$1,'Tax_Share of Price'!$B$1:$AI$1,0)))</f>
        <v>0</v>
      </c>
      <c r="Z6" s="35">
        <f>'Total Fuel Prices'!Z63*(INDEX(Tax_share,MATCH('Total Fuel Prices'!$A$57,tax_fuel_labels,0),MATCH(Z$1,'Tax_Share of Price'!$B$1:$AI$1,0)))</f>
        <v>0</v>
      </c>
      <c r="AA6" s="35">
        <f>'Total Fuel Prices'!AA63*(INDEX(Tax_share,MATCH('Total Fuel Prices'!$A$57,tax_fuel_labels,0),MATCH(AA$1,'Tax_Share of Price'!$B$1:$AI$1,0)))</f>
        <v>0</v>
      </c>
      <c r="AB6" s="35">
        <f>'Total Fuel Prices'!AB63*(INDEX(Tax_share,MATCH('Total Fuel Prices'!$A$57,tax_fuel_labels,0),MATCH(AB$1,'Tax_Share of Price'!$B$1:$AI$1,0)))</f>
        <v>0</v>
      </c>
      <c r="AC6" s="35">
        <f>'Total Fuel Prices'!AC63*(INDEX(Tax_share,MATCH('Total Fuel Prices'!$A$57,tax_fuel_labels,0),MATCH(AC$1,'Tax_Share of Price'!$B$1:$AI$1,0)))</f>
        <v>0</v>
      </c>
      <c r="AD6" s="35">
        <f>'Total Fuel Prices'!AD63*(INDEX(Tax_share,MATCH('Total Fuel Prices'!$A$57,tax_fuel_labels,0),MATCH(AD$1,'Tax_Share of Price'!$B$1:$AI$1,0)))</f>
        <v>0</v>
      </c>
      <c r="AE6" s="35">
        <f>'Total Fuel Prices'!AE63*(INDEX(Tax_share,MATCH('Total Fuel Prices'!$A$57,tax_fuel_labels,0),MATCH(AE$1,'Tax_Share of Price'!$B$1:$AI$1,0)))</f>
        <v>0</v>
      </c>
      <c r="AF6" s="35">
        <f>'Total Fuel Prices'!AF63*(INDEX(Tax_share,MATCH('Total Fuel Prices'!$A$57,tax_fuel_labels,0),MATCH(AF$1,'Tax_Share of Price'!$B$1:$AI$1,0)))</f>
        <v>0</v>
      </c>
      <c r="AG6" s="35">
        <f>'Total Fuel Prices'!AG63*(INDEX(Tax_share,MATCH('Total Fuel Prices'!$A$57,tax_fuel_labels,0),MATCH(AG$1,'Tax_Share of Price'!$B$1:$AI$1,0)))</f>
        <v>0</v>
      </c>
      <c r="AH6" s="35">
        <f>'Total Fuel Prices'!AH63*(INDEX(Tax_share,MATCH('Total Fuel Prices'!$A$57,tax_fuel_labels,0),MATCH(AH$1,'Tax_Share of Price'!$B$1:$AI$1,0)))</f>
        <v>0</v>
      </c>
      <c r="AI6" s="35">
        <f>'Total Fuel Prices'!AI63*(INDEX(Tax_share,MATCH('Total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Prices'!B64*(INDEX(Tax_share,MATCH('Total Fuel Prices'!$A$57,tax_fuel_labels,0),MATCH(B$1,'Tax_Share of Price'!$B$1:$AI$1,0)))</f>
        <v>0</v>
      </c>
      <c r="C7" s="35">
        <f>'Total Fuel Prices'!C64*(INDEX(Tax_share,MATCH('Total Fuel Prices'!$A$57,tax_fuel_labels,0),MATCH(C$1,'Tax_Share of Price'!$B$1:$AI$1,0)))</f>
        <v>0</v>
      </c>
      <c r="D7" s="35">
        <f>'Total Fuel Prices'!D64*(INDEX(Tax_share,MATCH('Total Fuel Prices'!$A$57,tax_fuel_labels,0),MATCH(D$1,'Tax_Share of Price'!$B$1:$AI$1,0)))</f>
        <v>0</v>
      </c>
      <c r="E7" s="35">
        <f>'Total Fuel Prices'!E64*(INDEX(Tax_share,MATCH('Total Fuel Prices'!$A$57,tax_fuel_labels,0),MATCH(E$1,'Tax_Share of Price'!$B$1:$AI$1,0)))</f>
        <v>0</v>
      </c>
      <c r="F7" s="35">
        <f>'Total Fuel Prices'!F64*(INDEX(Tax_share,MATCH('Total Fuel Prices'!$A$57,tax_fuel_labels,0),MATCH(F$1,'Tax_Share of Price'!$B$1:$AI$1,0)))</f>
        <v>0</v>
      </c>
      <c r="G7" s="35">
        <f>'Total Fuel Prices'!G64*(INDEX(Tax_share,MATCH('Total Fuel Prices'!$A$57,tax_fuel_labels,0),MATCH(G$1,'Tax_Share of Price'!$B$1:$AI$1,0)))</f>
        <v>0</v>
      </c>
      <c r="H7" s="35">
        <f>'Total Fuel Prices'!H64*(INDEX(Tax_share,MATCH('Total Fuel Prices'!$A$57,tax_fuel_labels,0),MATCH(H$1,'Tax_Share of Price'!$B$1:$AI$1,0)))</f>
        <v>0</v>
      </c>
      <c r="I7" s="35">
        <f>'Total Fuel Prices'!I64*(INDEX(Tax_share,MATCH('Total Fuel Prices'!$A$57,tax_fuel_labels,0),MATCH(I$1,'Tax_Share of Price'!$B$1:$AI$1,0)))</f>
        <v>0</v>
      </c>
      <c r="J7" s="35">
        <f>'Total Fuel Prices'!J64*(INDEX(Tax_share,MATCH('Total Fuel Prices'!$A$57,tax_fuel_labels,0),MATCH(J$1,'Tax_Share of Price'!$B$1:$AI$1,0)))</f>
        <v>0</v>
      </c>
      <c r="K7" s="35">
        <f>'Total Fuel Prices'!K64*(INDEX(Tax_share,MATCH('Total Fuel Prices'!$A$57,tax_fuel_labels,0),MATCH(K$1,'Tax_Share of Price'!$B$1:$AI$1,0)))</f>
        <v>0</v>
      </c>
      <c r="L7" s="35">
        <f>'Total Fuel Prices'!L64*(INDEX(Tax_share,MATCH('Total Fuel Prices'!$A$57,tax_fuel_labels,0),MATCH(L$1,'Tax_Share of Price'!$B$1:$AI$1,0)))</f>
        <v>0</v>
      </c>
      <c r="M7" s="35">
        <f>'Total Fuel Prices'!M64*(INDEX(Tax_share,MATCH('Total Fuel Prices'!$A$57,tax_fuel_labels,0),MATCH(M$1,'Tax_Share of Price'!$B$1:$AI$1,0)))</f>
        <v>0</v>
      </c>
      <c r="N7" s="35">
        <f>'Total Fuel Prices'!N64*(INDEX(Tax_share,MATCH('Total Fuel Prices'!$A$57,tax_fuel_labels,0),MATCH(N$1,'Tax_Share of Price'!$B$1:$AI$1,0)))</f>
        <v>0</v>
      </c>
      <c r="O7" s="35">
        <f>'Total Fuel Prices'!O64*(INDEX(Tax_share,MATCH('Total Fuel Prices'!$A$57,tax_fuel_labels,0),MATCH(O$1,'Tax_Share of Price'!$B$1:$AI$1,0)))</f>
        <v>0</v>
      </c>
      <c r="P7" s="35">
        <f>'Total Fuel Prices'!P64*(INDEX(Tax_share,MATCH('Total Fuel Prices'!$A$57,tax_fuel_labels,0),MATCH(P$1,'Tax_Share of Price'!$B$1:$AI$1,0)))</f>
        <v>0</v>
      </c>
      <c r="Q7" s="35">
        <f>'Total Fuel Prices'!Q64*(INDEX(Tax_share,MATCH('Total Fuel Prices'!$A$57,tax_fuel_labels,0),MATCH(Q$1,'Tax_Share of Price'!$B$1:$AI$1,0)))</f>
        <v>0</v>
      </c>
      <c r="R7" s="35">
        <f>'Total Fuel Prices'!R64*(INDEX(Tax_share,MATCH('Total Fuel Prices'!$A$57,tax_fuel_labels,0),MATCH(R$1,'Tax_Share of Price'!$B$1:$AI$1,0)))</f>
        <v>0</v>
      </c>
      <c r="S7" s="35">
        <f>'Total Fuel Prices'!S64*(INDEX(Tax_share,MATCH('Total Fuel Prices'!$A$57,tax_fuel_labels,0),MATCH(S$1,'Tax_Share of Price'!$B$1:$AI$1,0)))</f>
        <v>0</v>
      </c>
      <c r="T7" s="35">
        <f>'Total Fuel Prices'!T64*(INDEX(Tax_share,MATCH('Total Fuel Prices'!$A$57,tax_fuel_labels,0),MATCH(T$1,'Tax_Share of Price'!$B$1:$AI$1,0)))</f>
        <v>0</v>
      </c>
      <c r="U7" s="35">
        <f>'Total Fuel Prices'!U64*(INDEX(Tax_share,MATCH('Total Fuel Prices'!$A$57,tax_fuel_labels,0),MATCH(U$1,'Tax_Share of Price'!$B$1:$AI$1,0)))</f>
        <v>0</v>
      </c>
      <c r="V7" s="35">
        <f>'Total Fuel Prices'!V64*(INDEX(Tax_share,MATCH('Total Fuel Prices'!$A$57,tax_fuel_labels,0),MATCH(V$1,'Tax_Share of Price'!$B$1:$AI$1,0)))</f>
        <v>0</v>
      </c>
      <c r="W7" s="35">
        <f>'Total Fuel Prices'!W64*(INDEX(Tax_share,MATCH('Total Fuel Prices'!$A$57,tax_fuel_labels,0),MATCH(W$1,'Tax_Share of Price'!$B$1:$AI$1,0)))</f>
        <v>0</v>
      </c>
      <c r="X7" s="35">
        <f>'Total Fuel Prices'!X64*(INDEX(Tax_share,MATCH('Total Fuel Prices'!$A$57,tax_fuel_labels,0),MATCH(X$1,'Tax_Share of Price'!$B$1:$AI$1,0)))</f>
        <v>0</v>
      </c>
      <c r="Y7" s="35">
        <f>'Total Fuel Prices'!Y64*(INDEX(Tax_share,MATCH('Total Fuel Prices'!$A$57,tax_fuel_labels,0),MATCH(Y$1,'Tax_Share of Price'!$B$1:$AI$1,0)))</f>
        <v>0</v>
      </c>
      <c r="Z7" s="35">
        <f>'Total Fuel Prices'!Z64*(INDEX(Tax_share,MATCH('Total Fuel Prices'!$A$57,tax_fuel_labels,0),MATCH(Z$1,'Tax_Share of Price'!$B$1:$AI$1,0)))</f>
        <v>0</v>
      </c>
      <c r="AA7" s="35">
        <f>'Total Fuel Prices'!AA64*(INDEX(Tax_share,MATCH('Total Fuel Prices'!$A$57,tax_fuel_labels,0),MATCH(AA$1,'Tax_Share of Price'!$B$1:$AI$1,0)))</f>
        <v>0</v>
      </c>
      <c r="AB7" s="35">
        <f>'Total Fuel Prices'!AB64*(INDEX(Tax_share,MATCH('Total Fuel Prices'!$A$57,tax_fuel_labels,0),MATCH(AB$1,'Tax_Share of Price'!$B$1:$AI$1,0)))</f>
        <v>0</v>
      </c>
      <c r="AC7" s="35">
        <f>'Total Fuel Prices'!AC64*(INDEX(Tax_share,MATCH('Total Fuel Prices'!$A$57,tax_fuel_labels,0),MATCH(AC$1,'Tax_Share of Price'!$B$1:$AI$1,0)))</f>
        <v>0</v>
      </c>
      <c r="AD7" s="35">
        <f>'Total Fuel Prices'!AD64*(INDEX(Tax_share,MATCH('Total Fuel Prices'!$A$57,tax_fuel_labels,0),MATCH(AD$1,'Tax_Share of Price'!$B$1:$AI$1,0)))</f>
        <v>0</v>
      </c>
      <c r="AE7" s="35">
        <f>'Total Fuel Prices'!AE64*(INDEX(Tax_share,MATCH('Total Fuel Prices'!$A$57,tax_fuel_labels,0),MATCH(AE$1,'Tax_Share of Price'!$B$1:$AI$1,0)))</f>
        <v>0</v>
      </c>
      <c r="AF7" s="35">
        <f>'Total Fuel Prices'!AF64*(INDEX(Tax_share,MATCH('Total Fuel Prices'!$A$57,tax_fuel_labels,0),MATCH(AF$1,'Tax_Share of Price'!$B$1:$AI$1,0)))</f>
        <v>0</v>
      </c>
      <c r="AG7" s="35">
        <f>'Total Fuel Prices'!AG64*(INDEX(Tax_share,MATCH('Total Fuel Prices'!$A$57,tax_fuel_labels,0),MATCH(AG$1,'Tax_Share of Price'!$B$1:$AI$1,0)))</f>
        <v>0</v>
      </c>
      <c r="AH7" s="35">
        <f>'Total Fuel Prices'!AH64*(INDEX(Tax_share,MATCH('Total Fuel Prices'!$A$57,tax_fuel_labels,0),MATCH(AH$1,'Tax_Share of Price'!$B$1:$AI$1,0)))</f>
        <v>0</v>
      </c>
      <c r="AI7" s="35">
        <f>'Total Fuel Prices'!AI64*(INDEX(Tax_share,MATCH('Total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Prices'!B65*(INDEX(Tax_share,MATCH('Total Fuel Prices'!$A$57,tax_fuel_labels,0),MATCH(B$1,'Tax_Share of Price'!$B$1:$AI$1,0)))</f>
        <v>0</v>
      </c>
      <c r="C8" s="35">
        <f>'Total Fuel Prices'!C65*(INDEX(Tax_share,MATCH('Total Fuel Prices'!$A$57,tax_fuel_labels,0),MATCH(C$1,'Tax_Share of Price'!$B$1:$AI$1,0)))</f>
        <v>0</v>
      </c>
      <c r="D8" s="35">
        <f>'Total Fuel Prices'!D65*(INDEX(Tax_share,MATCH('Total Fuel Prices'!$A$57,tax_fuel_labels,0),MATCH(D$1,'Tax_Share of Price'!$B$1:$AI$1,0)))</f>
        <v>0</v>
      </c>
      <c r="E8" s="35">
        <f>'Total Fuel Prices'!E65*(INDEX(Tax_share,MATCH('Total Fuel Prices'!$A$57,tax_fuel_labels,0),MATCH(E$1,'Tax_Share of Price'!$B$1:$AI$1,0)))</f>
        <v>0</v>
      </c>
      <c r="F8" s="35">
        <f>'Total Fuel Prices'!F65*(INDEX(Tax_share,MATCH('Total Fuel Prices'!$A$57,tax_fuel_labels,0),MATCH(F$1,'Tax_Share of Price'!$B$1:$AI$1,0)))</f>
        <v>0</v>
      </c>
      <c r="G8" s="35">
        <f>'Total Fuel Prices'!G65*(INDEX(Tax_share,MATCH('Total Fuel Prices'!$A$57,tax_fuel_labels,0),MATCH(G$1,'Tax_Share of Price'!$B$1:$AI$1,0)))</f>
        <v>0</v>
      </c>
      <c r="H8" s="35">
        <f>'Total Fuel Prices'!H65*(INDEX(Tax_share,MATCH('Total Fuel Prices'!$A$57,tax_fuel_labels,0),MATCH(H$1,'Tax_Share of Price'!$B$1:$AI$1,0)))</f>
        <v>0</v>
      </c>
      <c r="I8" s="35">
        <f>'Total Fuel Prices'!I65*(INDEX(Tax_share,MATCH('Total Fuel Prices'!$A$57,tax_fuel_labels,0),MATCH(I$1,'Tax_Share of Price'!$B$1:$AI$1,0)))</f>
        <v>0</v>
      </c>
      <c r="J8" s="35">
        <f>'Total Fuel Prices'!J65*(INDEX(Tax_share,MATCH('Total Fuel Prices'!$A$57,tax_fuel_labels,0),MATCH(J$1,'Tax_Share of Price'!$B$1:$AI$1,0)))</f>
        <v>0</v>
      </c>
      <c r="K8" s="35">
        <f>'Total Fuel Prices'!K65*(INDEX(Tax_share,MATCH('Total Fuel Prices'!$A$57,tax_fuel_labels,0),MATCH(K$1,'Tax_Share of Price'!$B$1:$AI$1,0)))</f>
        <v>0</v>
      </c>
      <c r="L8" s="35">
        <f>'Total Fuel Prices'!L65*(INDEX(Tax_share,MATCH('Total Fuel Prices'!$A$57,tax_fuel_labels,0),MATCH(L$1,'Tax_Share of Price'!$B$1:$AI$1,0)))</f>
        <v>0</v>
      </c>
      <c r="M8" s="35">
        <f>'Total Fuel Prices'!M65*(INDEX(Tax_share,MATCH('Total Fuel Prices'!$A$57,tax_fuel_labels,0),MATCH(M$1,'Tax_Share of Price'!$B$1:$AI$1,0)))</f>
        <v>0</v>
      </c>
      <c r="N8" s="35">
        <f>'Total Fuel Prices'!N65*(INDEX(Tax_share,MATCH('Total Fuel Prices'!$A$57,tax_fuel_labels,0),MATCH(N$1,'Tax_Share of Price'!$B$1:$AI$1,0)))</f>
        <v>0</v>
      </c>
      <c r="O8" s="35">
        <f>'Total Fuel Prices'!O65*(INDEX(Tax_share,MATCH('Total Fuel Prices'!$A$57,tax_fuel_labels,0),MATCH(O$1,'Tax_Share of Price'!$B$1:$AI$1,0)))</f>
        <v>0</v>
      </c>
      <c r="P8" s="35">
        <f>'Total Fuel Prices'!P65*(INDEX(Tax_share,MATCH('Total Fuel Prices'!$A$57,tax_fuel_labels,0),MATCH(P$1,'Tax_Share of Price'!$B$1:$AI$1,0)))</f>
        <v>0</v>
      </c>
      <c r="Q8" s="35">
        <f>'Total Fuel Prices'!Q65*(INDEX(Tax_share,MATCH('Total Fuel Prices'!$A$57,tax_fuel_labels,0),MATCH(Q$1,'Tax_Share of Price'!$B$1:$AI$1,0)))</f>
        <v>0</v>
      </c>
      <c r="R8" s="35">
        <f>'Total Fuel Prices'!R65*(INDEX(Tax_share,MATCH('Total Fuel Prices'!$A$57,tax_fuel_labels,0),MATCH(R$1,'Tax_Share of Price'!$B$1:$AI$1,0)))</f>
        <v>0</v>
      </c>
      <c r="S8" s="35">
        <f>'Total Fuel Prices'!S65*(INDEX(Tax_share,MATCH('Total Fuel Prices'!$A$57,tax_fuel_labels,0),MATCH(S$1,'Tax_Share of Price'!$B$1:$AI$1,0)))</f>
        <v>0</v>
      </c>
      <c r="T8" s="35">
        <f>'Total Fuel Prices'!T65*(INDEX(Tax_share,MATCH('Total Fuel Prices'!$A$57,tax_fuel_labels,0),MATCH(T$1,'Tax_Share of Price'!$B$1:$AI$1,0)))</f>
        <v>0</v>
      </c>
      <c r="U8" s="35">
        <f>'Total Fuel Prices'!U65*(INDEX(Tax_share,MATCH('Total Fuel Prices'!$A$57,tax_fuel_labels,0),MATCH(U$1,'Tax_Share of Price'!$B$1:$AI$1,0)))</f>
        <v>0</v>
      </c>
      <c r="V8" s="35">
        <f>'Total Fuel Prices'!V65*(INDEX(Tax_share,MATCH('Total Fuel Prices'!$A$57,tax_fuel_labels,0),MATCH(V$1,'Tax_Share of Price'!$B$1:$AI$1,0)))</f>
        <v>0</v>
      </c>
      <c r="W8" s="35">
        <f>'Total Fuel Prices'!W65*(INDEX(Tax_share,MATCH('Total Fuel Prices'!$A$57,tax_fuel_labels,0),MATCH(W$1,'Tax_Share of Price'!$B$1:$AI$1,0)))</f>
        <v>0</v>
      </c>
      <c r="X8" s="35">
        <f>'Total Fuel Prices'!X65*(INDEX(Tax_share,MATCH('Total Fuel Prices'!$A$57,tax_fuel_labels,0),MATCH(X$1,'Tax_Share of Price'!$B$1:$AI$1,0)))</f>
        <v>0</v>
      </c>
      <c r="Y8" s="35">
        <f>'Total Fuel Prices'!Y65*(INDEX(Tax_share,MATCH('Total Fuel Prices'!$A$57,tax_fuel_labels,0),MATCH(Y$1,'Tax_Share of Price'!$B$1:$AI$1,0)))</f>
        <v>0</v>
      </c>
      <c r="Z8" s="35">
        <f>'Total Fuel Prices'!Z65*(INDEX(Tax_share,MATCH('Total Fuel Prices'!$A$57,tax_fuel_labels,0),MATCH(Z$1,'Tax_Share of Price'!$B$1:$AI$1,0)))</f>
        <v>0</v>
      </c>
      <c r="AA8" s="35">
        <f>'Total Fuel Prices'!AA65*(INDEX(Tax_share,MATCH('Total Fuel Prices'!$A$57,tax_fuel_labels,0),MATCH(AA$1,'Tax_Share of Price'!$B$1:$AI$1,0)))</f>
        <v>0</v>
      </c>
      <c r="AB8" s="35">
        <f>'Total Fuel Prices'!AB65*(INDEX(Tax_share,MATCH('Total Fuel Prices'!$A$57,tax_fuel_labels,0),MATCH(AB$1,'Tax_Share of Price'!$B$1:$AI$1,0)))</f>
        <v>0</v>
      </c>
      <c r="AC8" s="35">
        <f>'Total Fuel Prices'!AC65*(INDEX(Tax_share,MATCH('Total Fuel Prices'!$A$57,tax_fuel_labels,0),MATCH(AC$1,'Tax_Share of Price'!$B$1:$AI$1,0)))</f>
        <v>0</v>
      </c>
      <c r="AD8" s="35">
        <f>'Total Fuel Prices'!AD65*(INDEX(Tax_share,MATCH('Total Fuel Prices'!$A$57,tax_fuel_labels,0),MATCH(AD$1,'Tax_Share of Price'!$B$1:$AI$1,0)))</f>
        <v>0</v>
      </c>
      <c r="AE8" s="35">
        <f>'Total Fuel Prices'!AE65*(INDEX(Tax_share,MATCH('Total Fuel Prices'!$A$57,tax_fuel_labels,0),MATCH(AE$1,'Tax_Share of Price'!$B$1:$AI$1,0)))</f>
        <v>0</v>
      </c>
      <c r="AF8" s="35">
        <f>'Total Fuel Prices'!AF65*(INDEX(Tax_share,MATCH('Total Fuel Prices'!$A$57,tax_fuel_labels,0),MATCH(AF$1,'Tax_Share of Price'!$B$1:$AI$1,0)))</f>
        <v>0</v>
      </c>
      <c r="AG8" s="35">
        <f>'Total Fuel Prices'!AG65*(INDEX(Tax_share,MATCH('Total Fuel Prices'!$A$57,tax_fuel_labels,0),MATCH(AG$1,'Tax_Share of Price'!$B$1:$AI$1,0)))</f>
        <v>0</v>
      </c>
      <c r="AH8" s="35">
        <f>'Total Fuel Prices'!AH65*(INDEX(Tax_share,MATCH('Total Fuel Prices'!$A$57,tax_fuel_labels,0),MATCH(AH$1,'Tax_Share of Price'!$B$1:$AI$1,0)))</f>
        <v>0</v>
      </c>
      <c r="AI8" s="35">
        <f>'Total Fuel Prices'!AI65*(INDEX(Tax_share,MATCH('Total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Prices'!B66*(INDEX(Tax_share,MATCH('Total Fuel Prices'!$A$57,tax_fuel_labels,0),MATCH(B$1,'Tax_Share of Price'!$B$1:$AI$1,0)))</f>
        <v>0</v>
      </c>
      <c r="C9" s="35">
        <f>'Total Fuel Prices'!C66*(INDEX(Tax_share,MATCH('Total Fuel Prices'!$A$57,tax_fuel_labels,0),MATCH(C$1,'Tax_Share of Price'!$B$1:$AI$1,0)))</f>
        <v>0</v>
      </c>
      <c r="D9" s="35">
        <f>'Total Fuel Prices'!D66*(INDEX(Tax_share,MATCH('Total Fuel Prices'!$A$57,tax_fuel_labels,0),MATCH(D$1,'Tax_Share of Price'!$B$1:$AI$1,0)))</f>
        <v>0</v>
      </c>
      <c r="E9" s="35">
        <f>'Total Fuel Prices'!E66*(INDEX(Tax_share,MATCH('Total Fuel Prices'!$A$57,tax_fuel_labels,0),MATCH(E$1,'Tax_Share of Price'!$B$1:$AI$1,0)))</f>
        <v>0</v>
      </c>
      <c r="F9" s="35">
        <f>'Total Fuel Prices'!F66*(INDEX(Tax_share,MATCH('Total Fuel Prices'!$A$57,tax_fuel_labels,0),MATCH(F$1,'Tax_Share of Price'!$B$1:$AI$1,0)))</f>
        <v>0</v>
      </c>
      <c r="G9" s="35">
        <f>'Total Fuel Prices'!G66*(INDEX(Tax_share,MATCH('Total Fuel Prices'!$A$57,tax_fuel_labels,0),MATCH(G$1,'Tax_Share of Price'!$B$1:$AI$1,0)))</f>
        <v>0</v>
      </c>
      <c r="H9" s="35">
        <f>'Total Fuel Prices'!H66*(INDEX(Tax_share,MATCH('Total Fuel Prices'!$A$57,tax_fuel_labels,0),MATCH(H$1,'Tax_Share of Price'!$B$1:$AI$1,0)))</f>
        <v>0</v>
      </c>
      <c r="I9" s="35">
        <f>'Total Fuel Prices'!I66*(INDEX(Tax_share,MATCH('Total Fuel Prices'!$A$57,tax_fuel_labels,0),MATCH(I$1,'Tax_Share of Price'!$B$1:$AI$1,0)))</f>
        <v>0</v>
      </c>
      <c r="J9" s="35">
        <f>'Total Fuel Prices'!J66*(INDEX(Tax_share,MATCH('Total Fuel Prices'!$A$57,tax_fuel_labels,0),MATCH(J$1,'Tax_Share of Price'!$B$1:$AI$1,0)))</f>
        <v>0</v>
      </c>
      <c r="K9" s="35">
        <f>'Total Fuel Prices'!K66*(INDEX(Tax_share,MATCH('Total Fuel Prices'!$A$57,tax_fuel_labels,0),MATCH(K$1,'Tax_Share of Price'!$B$1:$AI$1,0)))</f>
        <v>0</v>
      </c>
      <c r="L9" s="35">
        <f>'Total Fuel Prices'!L66*(INDEX(Tax_share,MATCH('Total Fuel Prices'!$A$57,tax_fuel_labels,0),MATCH(L$1,'Tax_Share of Price'!$B$1:$AI$1,0)))</f>
        <v>0</v>
      </c>
      <c r="M9" s="35">
        <f>'Total Fuel Prices'!M66*(INDEX(Tax_share,MATCH('Total Fuel Prices'!$A$57,tax_fuel_labels,0),MATCH(M$1,'Tax_Share of Price'!$B$1:$AI$1,0)))</f>
        <v>0</v>
      </c>
      <c r="N9" s="35">
        <f>'Total Fuel Prices'!N66*(INDEX(Tax_share,MATCH('Total Fuel Prices'!$A$57,tax_fuel_labels,0),MATCH(N$1,'Tax_Share of Price'!$B$1:$AI$1,0)))</f>
        <v>0</v>
      </c>
      <c r="O9" s="35">
        <f>'Total Fuel Prices'!O66*(INDEX(Tax_share,MATCH('Total Fuel Prices'!$A$57,tax_fuel_labels,0),MATCH(O$1,'Tax_Share of Price'!$B$1:$AI$1,0)))</f>
        <v>0</v>
      </c>
      <c r="P9" s="35">
        <f>'Total Fuel Prices'!P66*(INDEX(Tax_share,MATCH('Total Fuel Prices'!$A$57,tax_fuel_labels,0),MATCH(P$1,'Tax_Share of Price'!$B$1:$AI$1,0)))</f>
        <v>0</v>
      </c>
      <c r="Q9" s="35">
        <f>'Total Fuel Prices'!Q66*(INDEX(Tax_share,MATCH('Total Fuel Prices'!$A$57,tax_fuel_labels,0),MATCH(Q$1,'Tax_Share of Price'!$B$1:$AI$1,0)))</f>
        <v>0</v>
      </c>
      <c r="R9" s="35">
        <f>'Total Fuel Prices'!R66*(INDEX(Tax_share,MATCH('Total Fuel Prices'!$A$57,tax_fuel_labels,0),MATCH(R$1,'Tax_Share of Price'!$B$1:$AI$1,0)))</f>
        <v>0</v>
      </c>
      <c r="S9" s="35">
        <f>'Total Fuel Prices'!S66*(INDEX(Tax_share,MATCH('Total Fuel Prices'!$A$57,tax_fuel_labels,0),MATCH(S$1,'Tax_Share of Price'!$B$1:$AI$1,0)))</f>
        <v>0</v>
      </c>
      <c r="T9" s="35">
        <f>'Total Fuel Prices'!T66*(INDEX(Tax_share,MATCH('Total Fuel Prices'!$A$57,tax_fuel_labels,0),MATCH(T$1,'Tax_Share of Price'!$B$1:$AI$1,0)))</f>
        <v>0</v>
      </c>
      <c r="U9" s="35">
        <f>'Total Fuel Prices'!U66*(INDEX(Tax_share,MATCH('Total Fuel Prices'!$A$57,tax_fuel_labels,0),MATCH(U$1,'Tax_Share of Price'!$B$1:$AI$1,0)))</f>
        <v>0</v>
      </c>
      <c r="V9" s="35">
        <f>'Total Fuel Prices'!V66*(INDEX(Tax_share,MATCH('Total Fuel Prices'!$A$57,tax_fuel_labels,0),MATCH(V$1,'Tax_Share of Price'!$B$1:$AI$1,0)))</f>
        <v>0</v>
      </c>
      <c r="W9" s="35">
        <f>'Total Fuel Prices'!W66*(INDEX(Tax_share,MATCH('Total Fuel Prices'!$A$57,tax_fuel_labels,0),MATCH(W$1,'Tax_Share of Price'!$B$1:$AI$1,0)))</f>
        <v>0</v>
      </c>
      <c r="X9" s="35">
        <f>'Total Fuel Prices'!X66*(INDEX(Tax_share,MATCH('Total Fuel Prices'!$A$57,tax_fuel_labels,0),MATCH(X$1,'Tax_Share of Price'!$B$1:$AI$1,0)))</f>
        <v>0</v>
      </c>
      <c r="Y9" s="35">
        <f>'Total Fuel Prices'!Y66*(INDEX(Tax_share,MATCH('Total Fuel Prices'!$A$57,tax_fuel_labels,0),MATCH(Y$1,'Tax_Share of Price'!$B$1:$AI$1,0)))</f>
        <v>0</v>
      </c>
      <c r="Z9" s="35">
        <f>'Total Fuel Prices'!Z66*(INDEX(Tax_share,MATCH('Total Fuel Prices'!$A$57,tax_fuel_labels,0),MATCH(Z$1,'Tax_Share of Price'!$B$1:$AI$1,0)))</f>
        <v>0</v>
      </c>
      <c r="AA9" s="35">
        <f>'Total Fuel Prices'!AA66*(INDEX(Tax_share,MATCH('Total Fuel Prices'!$A$57,tax_fuel_labels,0),MATCH(AA$1,'Tax_Share of Price'!$B$1:$AI$1,0)))</f>
        <v>0</v>
      </c>
      <c r="AB9" s="35">
        <f>'Total Fuel Prices'!AB66*(INDEX(Tax_share,MATCH('Total Fuel Prices'!$A$57,tax_fuel_labels,0),MATCH(AB$1,'Tax_Share of Price'!$B$1:$AI$1,0)))</f>
        <v>0</v>
      </c>
      <c r="AC9" s="35">
        <f>'Total Fuel Prices'!AC66*(INDEX(Tax_share,MATCH('Total Fuel Prices'!$A$57,tax_fuel_labels,0),MATCH(AC$1,'Tax_Share of Price'!$B$1:$AI$1,0)))</f>
        <v>0</v>
      </c>
      <c r="AD9" s="35">
        <f>'Total Fuel Prices'!AD66*(INDEX(Tax_share,MATCH('Total Fuel Prices'!$A$57,tax_fuel_labels,0),MATCH(AD$1,'Tax_Share of Price'!$B$1:$AI$1,0)))</f>
        <v>0</v>
      </c>
      <c r="AE9" s="35">
        <f>'Total Fuel Prices'!AE66*(INDEX(Tax_share,MATCH('Total Fuel Prices'!$A$57,tax_fuel_labels,0),MATCH(AE$1,'Tax_Share of Price'!$B$1:$AI$1,0)))</f>
        <v>0</v>
      </c>
      <c r="AF9" s="35">
        <f>'Total Fuel Prices'!AF66*(INDEX(Tax_share,MATCH('Total Fuel Prices'!$A$57,tax_fuel_labels,0),MATCH(AF$1,'Tax_Share of Price'!$B$1:$AI$1,0)))</f>
        <v>0</v>
      </c>
      <c r="AG9" s="35">
        <f>'Total Fuel Prices'!AG66*(INDEX(Tax_share,MATCH('Total Fuel Prices'!$A$57,tax_fuel_labels,0),MATCH(AG$1,'Tax_Share of Price'!$B$1:$AI$1,0)))</f>
        <v>0</v>
      </c>
      <c r="AH9" s="35">
        <f>'Total Fuel Prices'!AH66*(INDEX(Tax_share,MATCH('Total Fuel Prices'!$A$57,tax_fuel_labels,0),MATCH(AH$1,'Tax_Share of Price'!$B$1:$AI$1,0)))</f>
        <v>0</v>
      </c>
      <c r="AI9" s="35">
        <f>'Total Fuel Prices'!AI66*(INDEX(Tax_share,MATCH('Total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3.730468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Prices'!B69*(INDEX(Tax_share,MATCH('Total Fuel Prices'!$A$67,tax_fuel_labels,0),MATCH(B$1,'Tax_Share of Price'!$B$1:$AI$1,0)))</f>
        <v>0</v>
      </c>
      <c r="C2" s="35">
        <f>'Total Fuel Prices'!C69*(INDEX(Tax_share,MATCH('Total Fuel Prices'!$A$67,tax_fuel_labels,0),MATCH(C$1,'Tax_Share of Price'!$B$1:$AI$1,0)))</f>
        <v>0</v>
      </c>
      <c r="D2" s="35">
        <f>'Total Fuel Prices'!D69*(INDEX(Tax_share,MATCH('Total Fuel Prices'!$A$67,tax_fuel_labels,0),MATCH(D$1,'Tax_Share of Price'!$B$1:$AI$1,0)))</f>
        <v>0</v>
      </c>
      <c r="E2" s="35">
        <f>'Total Fuel Prices'!E69*(INDEX(Tax_share,MATCH('Total Fuel Prices'!$A$67,tax_fuel_labels,0),MATCH(E$1,'Tax_Share of Price'!$B$1:$AI$1,0)))</f>
        <v>0</v>
      </c>
      <c r="F2" s="35">
        <f>'Total Fuel Prices'!F69*(INDEX(Tax_share,MATCH('Total Fuel Prices'!$A$67,tax_fuel_labels,0),MATCH(F$1,'Tax_Share of Price'!$B$1:$AI$1,0)))</f>
        <v>0</v>
      </c>
      <c r="G2" s="35">
        <f>'Total Fuel Prices'!G69*(INDEX(Tax_share,MATCH('Total Fuel Prices'!$A$67,tax_fuel_labels,0),MATCH(G$1,'Tax_Share of Price'!$B$1:$AI$1,0)))</f>
        <v>0</v>
      </c>
      <c r="H2" s="35">
        <f>'Total Fuel Prices'!H69*(INDEX(Tax_share,MATCH('Total Fuel Prices'!$A$67,tax_fuel_labels,0),MATCH(H$1,'Tax_Share of Price'!$B$1:$AI$1,0)))</f>
        <v>0</v>
      </c>
      <c r="I2" s="35">
        <f>'Total Fuel Prices'!I69*(INDEX(Tax_share,MATCH('Total Fuel Prices'!$A$67,tax_fuel_labels,0),MATCH(I$1,'Tax_Share of Price'!$B$1:$AI$1,0)))</f>
        <v>0</v>
      </c>
      <c r="J2" s="35">
        <f>'Total Fuel Prices'!J69*(INDEX(Tax_share,MATCH('Total Fuel Prices'!$A$67,tax_fuel_labels,0),MATCH(J$1,'Tax_Share of Price'!$B$1:$AI$1,0)))</f>
        <v>0</v>
      </c>
      <c r="K2" s="35">
        <f>'Total Fuel Prices'!K69*(INDEX(Tax_share,MATCH('Total Fuel Prices'!$A$67,tax_fuel_labels,0),MATCH(K$1,'Tax_Share of Price'!$B$1:$AI$1,0)))</f>
        <v>0</v>
      </c>
      <c r="L2" s="35">
        <f>'Total Fuel Prices'!L69*(INDEX(Tax_share,MATCH('Total Fuel Prices'!$A$67,tax_fuel_labels,0),MATCH(L$1,'Tax_Share of Price'!$B$1:$AI$1,0)))</f>
        <v>0</v>
      </c>
      <c r="M2" s="35">
        <f>'Total Fuel Prices'!M69*(INDEX(Tax_share,MATCH('Total Fuel Prices'!$A$67,tax_fuel_labels,0),MATCH(M$1,'Tax_Share of Price'!$B$1:$AI$1,0)))</f>
        <v>0</v>
      </c>
      <c r="N2" s="35">
        <f>'Total Fuel Prices'!N69*(INDEX(Tax_share,MATCH('Total Fuel Prices'!$A$67,tax_fuel_labels,0),MATCH(N$1,'Tax_Share of Price'!$B$1:$AI$1,0)))</f>
        <v>0</v>
      </c>
      <c r="O2" s="35">
        <f>'Total Fuel Prices'!O69*(INDEX(Tax_share,MATCH('Total Fuel Prices'!$A$67,tax_fuel_labels,0),MATCH(O$1,'Tax_Share of Price'!$B$1:$AI$1,0)))</f>
        <v>0</v>
      </c>
      <c r="P2" s="35">
        <f>'Total Fuel Prices'!P69*(INDEX(Tax_share,MATCH('Total Fuel Prices'!$A$67,tax_fuel_labels,0),MATCH(P$1,'Tax_Share of Price'!$B$1:$AI$1,0)))</f>
        <v>0</v>
      </c>
      <c r="Q2" s="35">
        <f>'Total Fuel Prices'!Q69*(INDEX(Tax_share,MATCH('Total Fuel Prices'!$A$67,tax_fuel_labels,0),MATCH(Q$1,'Tax_Share of Price'!$B$1:$AI$1,0)))</f>
        <v>0</v>
      </c>
      <c r="R2" s="35">
        <f>'Total Fuel Prices'!R69*(INDEX(Tax_share,MATCH('Total Fuel Prices'!$A$67,tax_fuel_labels,0),MATCH(R$1,'Tax_Share of Price'!$B$1:$AI$1,0)))</f>
        <v>0</v>
      </c>
      <c r="S2" s="35">
        <f>'Total Fuel Prices'!S69*(INDEX(Tax_share,MATCH('Total Fuel Prices'!$A$67,tax_fuel_labels,0),MATCH(S$1,'Tax_Share of Price'!$B$1:$AI$1,0)))</f>
        <v>0</v>
      </c>
      <c r="T2" s="35">
        <f>'Total Fuel Prices'!T69*(INDEX(Tax_share,MATCH('Total Fuel Prices'!$A$67,tax_fuel_labels,0),MATCH(T$1,'Tax_Share of Price'!$B$1:$AI$1,0)))</f>
        <v>0</v>
      </c>
      <c r="U2" s="35">
        <f>'Total Fuel Prices'!U69*(INDEX(Tax_share,MATCH('Total Fuel Prices'!$A$67,tax_fuel_labels,0),MATCH(U$1,'Tax_Share of Price'!$B$1:$AI$1,0)))</f>
        <v>0</v>
      </c>
      <c r="V2" s="35">
        <f>'Total Fuel Prices'!V69*(INDEX(Tax_share,MATCH('Total Fuel Prices'!$A$67,tax_fuel_labels,0),MATCH(V$1,'Tax_Share of Price'!$B$1:$AI$1,0)))</f>
        <v>0</v>
      </c>
      <c r="W2" s="35">
        <f>'Total Fuel Prices'!W69*(INDEX(Tax_share,MATCH('Total Fuel Prices'!$A$67,tax_fuel_labels,0),MATCH(W$1,'Tax_Share of Price'!$B$1:$AI$1,0)))</f>
        <v>0</v>
      </c>
      <c r="X2" s="35">
        <f>'Total Fuel Prices'!X69*(INDEX(Tax_share,MATCH('Total Fuel Prices'!$A$67,tax_fuel_labels,0),MATCH(X$1,'Tax_Share of Price'!$B$1:$AI$1,0)))</f>
        <v>0</v>
      </c>
      <c r="Y2" s="35">
        <f>'Total Fuel Prices'!Y69*(INDEX(Tax_share,MATCH('Total Fuel Prices'!$A$67,tax_fuel_labels,0),MATCH(Y$1,'Tax_Share of Price'!$B$1:$AI$1,0)))</f>
        <v>0</v>
      </c>
      <c r="Z2" s="35">
        <f>'Total Fuel Prices'!Z69*(INDEX(Tax_share,MATCH('Total Fuel Prices'!$A$67,tax_fuel_labels,0),MATCH(Z$1,'Tax_Share of Price'!$B$1:$AI$1,0)))</f>
        <v>0</v>
      </c>
      <c r="AA2" s="35">
        <f>'Total Fuel Prices'!AA69*(INDEX(Tax_share,MATCH('Total Fuel Prices'!$A$67,tax_fuel_labels,0),MATCH(AA$1,'Tax_Share of Price'!$B$1:$AI$1,0)))</f>
        <v>0</v>
      </c>
      <c r="AB2" s="35">
        <f>'Total Fuel Prices'!AB69*(INDEX(Tax_share,MATCH('Total Fuel Prices'!$A$67,tax_fuel_labels,0),MATCH(AB$1,'Tax_Share of Price'!$B$1:$AI$1,0)))</f>
        <v>0</v>
      </c>
      <c r="AC2" s="35">
        <f>'Total Fuel Prices'!AC69*(INDEX(Tax_share,MATCH('Total Fuel Prices'!$A$67,tax_fuel_labels,0),MATCH(AC$1,'Tax_Share of Price'!$B$1:$AI$1,0)))</f>
        <v>0</v>
      </c>
      <c r="AD2" s="35">
        <f>'Total Fuel Prices'!AD69*(INDEX(Tax_share,MATCH('Total Fuel Prices'!$A$67,tax_fuel_labels,0),MATCH(AD$1,'Tax_Share of Price'!$B$1:$AI$1,0)))</f>
        <v>0</v>
      </c>
      <c r="AE2" s="35">
        <f>'Total Fuel Prices'!AE69*(INDEX(Tax_share,MATCH('Total Fuel Prices'!$A$67,tax_fuel_labels,0),MATCH(AE$1,'Tax_Share of Price'!$B$1:$AI$1,0)))</f>
        <v>0</v>
      </c>
      <c r="AF2" s="35">
        <f>'Total Fuel Prices'!AF69*(INDEX(Tax_share,MATCH('Total Fuel Prices'!$A$67,tax_fuel_labels,0),MATCH(AF$1,'Tax_Share of Price'!$B$1:$AI$1,0)))</f>
        <v>0</v>
      </c>
      <c r="AG2" s="35">
        <f>'Total Fuel Prices'!AG69*(INDEX(Tax_share,MATCH('Total Fuel Prices'!$A$67,tax_fuel_labels,0),MATCH(AG$1,'Tax_Share of Price'!$B$1:$AI$1,0)))</f>
        <v>0</v>
      </c>
      <c r="AH2" s="35">
        <f>'Total Fuel Prices'!AH69*(INDEX(Tax_share,MATCH('Total Fuel Prices'!$A$67,tax_fuel_labels,0),MATCH(AH$1,'Tax_Share of Price'!$B$1:$AI$1,0)))</f>
        <v>0</v>
      </c>
      <c r="AI2" s="35">
        <f>'Total Fuel Prices'!AI69*(INDEX(Tax_share,MATCH('Total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Prices'!B70*(INDEX(Tax_share,MATCH('Total Fuel Prices'!$A$67,tax_fuel_labels,0),MATCH(B$1,'Tax_Share of Price'!$B$1:$AI$1,0)))</f>
        <v>0</v>
      </c>
      <c r="C3" s="35">
        <f>'Total Fuel Prices'!C70*(INDEX(Tax_share,MATCH('Total Fuel Prices'!$A$67,tax_fuel_labels,0),MATCH(C$1,'Tax_Share of Price'!$B$1:$AI$1,0)))</f>
        <v>0</v>
      </c>
      <c r="D3" s="35">
        <f>'Total Fuel Prices'!D70*(INDEX(Tax_share,MATCH('Total Fuel Prices'!$A$67,tax_fuel_labels,0),MATCH(D$1,'Tax_Share of Price'!$B$1:$AI$1,0)))</f>
        <v>0</v>
      </c>
      <c r="E3" s="35">
        <f>'Total Fuel Prices'!E70*(INDEX(Tax_share,MATCH('Total Fuel Prices'!$A$67,tax_fuel_labels,0),MATCH(E$1,'Tax_Share of Price'!$B$1:$AI$1,0)))</f>
        <v>0</v>
      </c>
      <c r="F3" s="35">
        <f>'Total Fuel Prices'!F70*(INDEX(Tax_share,MATCH('Total Fuel Prices'!$A$67,tax_fuel_labels,0),MATCH(F$1,'Tax_Share of Price'!$B$1:$AI$1,0)))</f>
        <v>0</v>
      </c>
      <c r="G3" s="35">
        <f>'Total Fuel Prices'!G70*(INDEX(Tax_share,MATCH('Total Fuel Prices'!$A$67,tax_fuel_labels,0),MATCH(G$1,'Tax_Share of Price'!$B$1:$AI$1,0)))</f>
        <v>0</v>
      </c>
      <c r="H3" s="35">
        <f>'Total Fuel Prices'!H70*(INDEX(Tax_share,MATCH('Total Fuel Prices'!$A$67,tax_fuel_labels,0),MATCH(H$1,'Tax_Share of Price'!$B$1:$AI$1,0)))</f>
        <v>0</v>
      </c>
      <c r="I3" s="35">
        <f>'Total Fuel Prices'!I70*(INDEX(Tax_share,MATCH('Total Fuel Prices'!$A$67,tax_fuel_labels,0),MATCH(I$1,'Tax_Share of Price'!$B$1:$AI$1,0)))</f>
        <v>0</v>
      </c>
      <c r="J3" s="35">
        <f>'Total Fuel Prices'!J70*(INDEX(Tax_share,MATCH('Total Fuel Prices'!$A$67,tax_fuel_labels,0),MATCH(J$1,'Tax_Share of Price'!$B$1:$AI$1,0)))</f>
        <v>0</v>
      </c>
      <c r="K3" s="35">
        <f>'Total Fuel Prices'!K70*(INDEX(Tax_share,MATCH('Total Fuel Prices'!$A$67,tax_fuel_labels,0),MATCH(K$1,'Tax_Share of Price'!$B$1:$AI$1,0)))</f>
        <v>0</v>
      </c>
      <c r="L3" s="35">
        <f>'Total Fuel Prices'!L70*(INDEX(Tax_share,MATCH('Total Fuel Prices'!$A$67,tax_fuel_labels,0),MATCH(L$1,'Tax_Share of Price'!$B$1:$AI$1,0)))</f>
        <v>0</v>
      </c>
      <c r="M3" s="35">
        <f>'Total Fuel Prices'!M70*(INDEX(Tax_share,MATCH('Total Fuel Prices'!$A$67,tax_fuel_labels,0),MATCH(M$1,'Tax_Share of Price'!$B$1:$AI$1,0)))</f>
        <v>0</v>
      </c>
      <c r="N3" s="35">
        <f>'Total Fuel Prices'!N70*(INDEX(Tax_share,MATCH('Total Fuel Prices'!$A$67,tax_fuel_labels,0),MATCH(N$1,'Tax_Share of Price'!$B$1:$AI$1,0)))</f>
        <v>0</v>
      </c>
      <c r="O3" s="35">
        <f>'Total Fuel Prices'!O70*(INDEX(Tax_share,MATCH('Total Fuel Prices'!$A$67,tax_fuel_labels,0),MATCH(O$1,'Tax_Share of Price'!$B$1:$AI$1,0)))</f>
        <v>0</v>
      </c>
      <c r="P3" s="35">
        <f>'Total Fuel Prices'!P70*(INDEX(Tax_share,MATCH('Total Fuel Prices'!$A$67,tax_fuel_labels,0),MATCH(P$1,'Tax_Share of Price'!$B$1:$AI$1,0)))</f>
        <v>0</v>
      </c>
      <c r="Q3" s="35">
        <f>'Total Fuel Prices'!Q70*(INDEX(Tax_share,MATCH('Total Fuel Prices'!$A$67,tax_fuel_labels,0),MATCH(Q$1,'Tax_Share of Price'!$B$1:$AI$1,0)))</f>
        <v>0</v>
      </c>
      <c r="R3" s="35">
        <f>'Total Fuel Prices'!R70*(INDEX(Tax_share,MATCH('Total Fuel Prices'!$A$67,tax_fuel_labels,0),MATCH(R$1,'Tax_Share of Price'!$B$1:$AI$1,0)))</f>
        <v>0</v>
      </c>
      <c r="S3" s="35">
        <f>'Total Fuel Prices'!S70*(INDEX(Tax_share,MATCH('Total Fuel Prices'!$A$67,tax_fuel_labels,0),MATCH(S$1,'Tax_Share of Price'!$B$1:$AI$1,0)))</f>
        <v>0</v>
      </c>
      <c r="T3" s="35">
        <f>'Total Fuel Prices'!T70*(INDEX(Tax_share,MATCH('Total Fuel Prices'!$A$67,tax_fuel_labels,0),MATCH(T$1,'Tax_Share of Price'!$B$1:$AI$1,0)))</f>
        <v>0</v>
      </c>
      <c r="U3" s="35">
        <f>'Total Fuel Prices'!U70*(INDEX(Tax_share,MATCH('Total Fuel Prices'!$A$67,tax_fuel_labels,0),MATCH(U$1,'Tax_Share of Price'!$B$1:$AI$1,0)))</f>
        <v>0</v>
      </c>
      <c r="V3" s="35">
        <f>'Total Fuel Prices'!V70*(INDEX(Tax_share,MATCH('Total Fuel Prices'!$A$67,tax_fuel_labels,0),MATCH(V$1,'Tax_Share of Price'!$B$1:$AI$1,0)))</f>
        <v>0</v>
      </c>
      <c r="W3" s="35">
        <f>'Total Fuel Prices'!W70*(INDEX(Tax_share,MATCH('Total Fuel Prices'!$A$67,tax_fuel_labels,0),MATCH(W$1,'Tax_Share of Price'!$B$1:$AI$1,0)))</f>
        <v>0</v>
      </c>
      <c r="X3" s="35">
        <f>'Total Fuel Prices'!X70*(INDEX(Tax_share,MATCH('Total Fuel Prices'!$A$67,tax_fuel_labels,0),MATCH(X$1,'Tax_Share of Price'!$B$1:$AI$1,0)))</f>
        <v>0</v>
      </c>
      <c r="Y3" s="35">
        <f>'Total Fuel Prices'!Y70*(INDEX(Tax_share,MATCH('Total Fuel Prices'!$A$67,tax_fuel_labels,0),MATCH(Y$1,'Tax_Share of Price'!$B$1:$AI$1,0)))</f>
        <v>0</v>
      </c>
      <c r="Z3" s="35">
        <f>'Total Fuel Prices'!Z70*(INDEX(Tax_share,MATCH('Total Fuel Prices'!$A$67,tax_fuel_labels,0),MATCH(Z$1,'Tax_Share of Price'!$B$1:$AI$1,0)))</f>
        <v>0</v>
      </c>
      <c r="AA3" s="35">
        <f>'Total Fuel Prices'!AA70*(INDEX(Tax_share,MATCH('Total Fuel Prices'!$A$67,tax_fuel_labels,0),MATCH(AA$1,'Tax_Share of Price'!$B$1:$AI$1,0)))</f>
        <v>0</v>
      </c>
      <c r="AB3" s="35">
        <f>'Total Fuel Prices'!AB70*(INDEX(Tax_share,MATCH('Total Fuel Prices'!$A$67,tax_fuel_labels,0),MATCH(AB$1,'Tax_Share of Price'!$B$1:$AI$1,0)))</f>
        <v>0</v>
      </c>
      <c r="AC3" s="35">
        <f>'Total Fuel Prices'!AC70*(INDEX(Tax_share,MATCH('Total Fuel Prices'!$A$67,tax_fuel_labels,0),MATCH(AC$1,'Tax_Share of Price'!$B$1:$AI$1,0)))</f>
        <v>0</v>
      </c>
      <c r="AD3" s="35">
        <f>'Total Fuel Prices'!AD70*(INDEX(Tax_share,MATCH('Total Fuel Prices'!$A$67,tax_fuel_labels,0),MATCH(AD$1,'Tax_Share of Price'!$B$1:$AI$1,0)))</f>
        <v>0</v>
      </c>
      <c r="AE3" s="35">
        <f>'Total Fuel Prices'!AE70*(INDEX(Tax_share,MATCH('Total Fuel Prices'!$A$67,tax_fuel_labels,0),MATCH(AE$1,'Tax_Share of Price'!$B$1:$AI$1,0)))</f>
        <v>0</v>
      </c>
      <c r="AF3" s="35">
        <f>'Total Fuel Prices'!AF70*(INDEX(Tax_share,MATCH('Total Fuel Prices'!$A$67,tax_fuel_labels,0),MATCH(AF$1,'Tax_Share of Price'!$B$1:$AI$1,0)))</f>
        <v>0</v>
      </c>
      <c r="AG3" s="35">
        <f>'Total Fuel Prices'!AG70*(INDEX(Tax_share,MATCH('Total Fuel Prices'!$A$67,tax_fuel_labels,0),MATCH(AG$1,'Tax_Share of Price'!$B$1:$AI$1,0)))</f>
        <v>0</v>
      </c>
      <c r="AH3" s="35">
        <f>'Total Fuel Prices'!AH70*(INDEX(Tax_share,MATCH('Total Fuel Prices'!$A$67,tax_fuel_labels,0),MATCH(AH$1,'Tax_Share of Price'!$B$1:$AI$1,0)))</f>
        <v>0</v>
      </c>
      <c r="AI3" s="35">
        <f>'Total Fuel Prices'!AI70*(INDEX(Tax_share,MATCH('Total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Prices'!B71*(INDEX(Tax_share,MATCH('Total Fuel Prices'!$A$67,tax_fuel_labels,0),MATCH(B$1,'Tax_Share of Price'!$B$1:$AI$1,0)))</f>
        <v>0</v>
      </c>
      <c r="C4" s="35">
        <f>'Total Fuel Prices'!C71*(INDEX(Tax_share,MATCH('Total Fuel Prices'!$A$67,tax_fuel_labels,0),MATCH(C$1,'Tax_Share of Price'!$B$1:$AI$1,0)))</f>
        <v>0</v>
      </c>
      <c r="D4" s="35">
        <f>'Total Fuel Prices'!D71*(INDEX(Tax_share,MATCH('Total Fuel Prices'!$A$67,tax_fuel_labels,0),MATCH(D$1,'Tax_Share of Price'!$B$1:$AI$1,0)))</f>
        <v>0</v>
      </c>
      <c r="E4" s="35">
        <f>'Total Fuel Prices'!E71*(INDEX(Tax_share,MATCH('Total Fuel Prices'!$A$67,tax_fuel_labels,0),MATCH(E$1,'Tax_Share of Price'!$B$1:$AI$1,0)))</f>
        <v>0</v>
      </c>
      <c r="F4" s="35">
        <f>'Total Fuel Prices'!F71*(INDEX(Tax_share,MATCH('Total Fuel Prices'!$A$67,tax_fuel_labels,0),MATCH(F$1,'Tax_Share of Price'!$B$1:$AI$1,0)))</f>
        <v>0</v>
      </c>
      <c r="G4" s="35">
        <f>'Total Fuel Prices'!G71*(INDEX(Tax_share,MATCH('Total Fuel Prices'!$A$67,tax_fuel_labels,0),MATCH(G$1,'Tax_Share of Price'!$B$1:$AI$1,0)))</f>
        <v>0</v>
      </c>
      <c r="H4" s="35">
        <f>'Total Fuel Prices'!H71*(INDEX(Tax_share,MATCH('Total Fuel Prices'!$A$67,tax_fuel_labels,0),MATCH(H$1,'Tax_Share of Price'!$B$1:$AI$1,0)))</f>
        <v>0</v>
      </c>
      <c r="I4" s="35">
        <f>'Total Fuel Prices'!I71*(INDEX(Tax_share,MATCH('Total Fuel Prices'!$A$67,tax_fuel_labels,0),MATCH(I$1,'Tax_Share of Price'!$B$1:$AI$1,0)))</f>
        <v>0</v>
      </c>
      <c r="J4" s="35">
        <f>'Total Fuel Prices'!J71*(INDEX(Tax_share,MATCH('Total Fuel Prices'!$A$67,tax_fuel_labels,0),MATCH(J$1,'Tax_Share of Price'!$B$1:$AI$1,0)))</f>
        <v>0</v>
      </c>
      <c r="K4" s="35">
        <f>'Total Fuel Prices'!K71*(INDEX(Tax_share,MATCH('Total Fuel Prices'!$A$67,tax_fuel_labels,0),MATCH(K$1,'Tax_Share of Price'!$B$1:$AI$1,0)))</f>
        <v>0</v>
      </c>
      <c r="L4" s="35">
        <f>'Total Fuel Prices'!L71*(INDEX(Tax_share,MATCH('Total Fuel Prices'!$A$67,tax_fuel_labels,0),MATCH(L$1,'Tax_Share of Price'!$B$1:$AI$1,0)))</f>
        <v>0</v>
      </c>
      <c r="M4" s="35">
        <f>'Total Fuel Prices'!M71*(INDEX(Tax_share,MATCH('Total Fuel Prices'!$A$67,tax_fuel_labels,0),MATCH(M$1,'Tax_Share of Price'!$B$1:$AI$1,0)))</f>
        <v>0</v>
      </c>
      <c r="N4" s="35">
        <f>'Total Fuel Prices'!N71*(INDEX(Tax_share,MATCH('Total Fuel Prices'!$A$67,tax_fuel_labels,0),MATCH(N$1,'Tax_Share of Price'!$B$1:$AI$1,0)))</f>
        <v>0</v>
      </c>
      <c r="O4" s="35">
        <f>'Total Fuel Prices'!O71*(INDEX(Tax_share,MATCH('Total Fuel Prices'!$A$67,tax_fuel_labels,0),MATCH(O$1,'Tax_Share of Price'!$B$1:$AI$1,0)))</f>
        <v>0</v>
      </c>
      <c r="P4" s="35">
        <f>'Total Fuel Prices'!P71*(INDEX(Tax_share,MATCH('Total Fuel Prices'!$A$67,tax_fuel_labels,0),MATCH(P$1,'Tax_Share of Price'!$B$1:$AI$1,0)))</f>
        <v>0</v>
      </c>
      <c r="Q4" s="35">
        <f>'Total Fuel Prices'!Q71*(INDEX(Tax_share,MATCH('Total Fuel Prices'!$A$67,tax_fuel_labels,0),MATCH(Q$1,'Tax_Share of Price'!$B$1:$AI$1,0)))</f>
        <v>0</v>
      </c>
      <c r="R4" s="35">
        <f>'Total Fuel Prices'!R71*(INDEX(Tax_share,MATCH('Total Fuel Prices'!$A$67,tax_fuel_labels,0),MATCH(R$1,'Tax_Share of Price'!$B$1:$AI$1,0)))</f>
        <v>0</v>
      </c>
      <c r="S4" s="35">
        <f>'Total Fuel Prices'!S71*(INDEX(Tax_share,MATCH('Total Fuel Prices'!$A$67,tax_fuel_labels,0),MATCH(S$1,'Tax_Share of Price'!$B$1:$AI$1,0)))</f>
        <v>0</v>
      </c>
      <c r="T4" s="35">
        <f>'Total Fuel Prices'!T71*(INDEX(Tax_share,MATCH('Total Fuel Prices'!$A$67,tax_fuel_labels,0),MATCH(T$1,'Tax_Share of Price'!$B$1:$AI$1,0)))</f>
        <v>0</v>
      </c>
      <c r="U4" s="35">
        <f>'Total Fuel Prices'!U71*(INDEX(Tax_share,MATCH('Total Fuel Prices'!$A$67,tax_fuel_labels,0),MATCH(U$1,'Tax_Share of Price'!$B$1:$AI$1,0)))</f>
        <v>0</v>
      </c>
      <c r="V4" s="35">
        <f>'Total Fuel Prices'!V71*(INDEX(Tax_share,MATCH('Total Fuel Prices'!$A$67,tax_fuel_labels,0),MATCH(V$1,'Tax_Share of Price'!$B$1:$AI$1,0)))</f>
        <v>0</v>
      </c>
      <c r="W4" s="35">
        <f>'Total Fuel Prices'!W71*(INDEX(Tax_share,MATCH('Total Fuel Prices'!$A$67,tax_fuel_labels,0),MATCH(W$1,'Tax_Share of Price'!$B$1:$AI$1,0)))</f>
        <v>0</v>
      </c>
      <c r="X4" s="35">
        <f>'Total Fuel Prices'!X71*(INDEX(Tax_share,MATCH('Total Fuel Prices'!$A$67,tax_fuel_labels,0),MATCH(X$1,'Tax_Share of Price'!$B$1:$AI$1,0)))</f>
        <v>0</v>
      </c>
      <c r="Y4" s="35">
        <f>'Total Fuel Prices'!Y71*(INDEX(Tax_share,MATCH('Total Fuel Prices'!$A$67,tax_fuel_labels,0),MATCH(Y$1,'Tax_Share of Price'!$B$1:$AI$1,0)))</f>
        <v>0</v>
      </c>
      <c r="Z4" s="35">
        <f>'Total Fuel Prices'!Z71*(INDEX(Tax_share,MATCH('Total Fuel Prices'!$A$67,tax_fuel_labels,0),MATCH(Z$1,'Tax_Share of Price'!$B$1:$AI$1,0)))</f>
        <v>0</v>
      </c>
      <c r="AA4" s="35">
        <f>'Total Fuel Prices'!AA71*(INDEX(Tax_share,MATCH('Total Fuel Prices'!$A$67,tax_fuel_labels,0),MATCH(AA$1,'Tax_Share of Price'!$B$1:$AI$1,0)))</f>
        <v>0</v>
      </c>
      <c r="AB4" s="35">
        <f>'Total Fuel Prices'!AB71*(INDEX(Tax_share,MATCH('Total Fuel Prices'!$A$67,tax_fuel_labels,0),MATCH(AB$1,'Tax_Share of Price'!$B$1:$AI$1,0)))</f>
        <v>0</v>
      </c>
      <c r="AC4" s="35">
        <f>'Total Fuel Prices'!AC71*(INDEX(Tax_share,MATCH('Total Fuel Prices'!$A$67,tax_fuel_labels,0),MATCH(AC$1,'Tax_Share of Price'!$B$1:$AI$1,0)))</f>
        <v>0</v>
      </c>
      <c r="AD4" s="35">
        <f>'Total Fuel Prices'!AD71*(INDEX(Tax_share,MATCH('Total Fuel Prices'!$A$67,tax_fuel_labels,0),MATCH(AD$1,'Tax_Share of Price'!$B$1:$AI$1,0)))</f>
        <v>0</v>
      </c>
      <c r="AE4" s="35">
        <f>'Total Fuel Prices'!AE71*(INDEX(Tax_share,MATCH('Total Fuel Prices'!$A$67,tax_fuel_labels,0),MATCH(AE$1,'Tax_Share of Price'!$B$1:$AI$1,0)))</f>
        <v>0</v>
      </c>
      <c r="AF4" s="35">
        <f>'Total Fuel Prices'!AF71*(INDEX(Tax_share,MATCH('Total Fuel Prices'!$A$67,tax_fuel_labels,0),MATCH(AF$1,'Tax_Share of Price'!$B$1:$AI$1,0)))</f>
        <v>0</v>
      </c>
      <c r="AG4" s="35">
        <f>'Total Fuel Prices'!AG71*(INDEX(Tax_share,MATCH('Total Fuel Prices'!$A$67,tax_fuel_labels,0),MATCH(AG$1,'Tax_Share of Price'!$B$1:$AI$1,0)))</f>
        <v>0</v>
      </c>
      <c r="AH4" s="35">
        <f>'Total Fuel Prices'!AH71*(INDEX(Tax_share,MATCH('Total Fuel Prices'!$A$67,tax_fuel_labels,0),MATCH(AH$1,'Tax_Share of Price'!$B$1:$AI$1,0)))</f>
        <v>0</v>
      </c>
      <c r="AI4" s="35">
        <f>'Total Fuel Prices'!AI71*(INDEX(Tax_share,MATCH('Total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Prices'!B72*(INDEX(Tax_share,MATCH('Total Fuel Prices'!$A$67,tax_fuel_labels,0),MATCH(B$1,'Tax_Share of Price'!$B$1:$AI$1,0)))</f>
        <v>0</v>
      </c>
      <c r="C5" s="35">
        <f>'Total Fuel Prices'!C72*(INDEX(Tax_share,MATCH('Total Fuel Prices'!$A$67,tax_fuel_labels,0),MATCH(C$1,'Tax_Share of Price'!$B$1:$AI$1,0)))</f>
        <v>0</v>
      </c>
      <c r="D5" s="35">
        <f>'Total Fuel Prices'!D72*(INDEX(Tax_share,MATCH('Total Fuel Prices'!$A$67,tax_fuel_labels,0),MATCH(D$1,'Tax_Share of Price'!$B$1:$AI$1,0)))</f>
        <v>0</v>
      </c>
      <c r="E5" s="35">
        <f>'Total Fuel Prices'!E72*(INDEX(Tax_share,MATCH('Total Fuel Prices'!$A$67,tax_fuel_labels,0),MATCH(E$1,'Tax_Share of Price'!$B$1:$AI$1,0)))</f>
        <v>0</v>
      </c>
      <c r="F5" s="35">
        <f>'Total Fuel Prices'!F72*(INDEX(Tax_share,MATCH('Total Fuel Prices'!$A$67,tax_fuel_labels,0),MATCH(F$1,'Tax_Share of Price'!$B$1:$AI$1,0)))</f>
        <v>0</v>
      </c>
      <c r="G5" s="35">
        <f>'Total Fuel Prices'!G72*(INDEX(Tax_share,MATCH('Total Fuel Prices'!$A$67,tax_fuel_labels,0),MATCH(G$1,'Tax_Share of Price'!$B$1:$AI$1,0)))</f>
        <v>0</v>
      </c>
      <c r="H5" s="35">
        <f>'Total Fuel Prices'!H72*(INDEX(Tax_share,MATCH('Total Fuel Prices'!$A$67,tax_fuel_labels,0),MATCH(H$1,'Tax_Share of Price'!$B$1:$AI$1,0)))</f>
        <v>0</v>
      </c>
      <c r="I5" s="35">
        <f>'Total Fuel Prices'!I72*(INDEX(Tax_share,MATCH('Total Fuel Prices'!$A$67,tax_fuel_labels,0),MATCH(I$1,'Tax_Share of Price'!$B$1:$AI$1,0)))</f>
        <v>0</v>
      </c>
      <c r="J5" s="35">
        <f>'Total Fuel Prices'!J72*(INDEX(Tax_share,MATCH('Total Fuel Prices'!$A$67,tax_fuel_labels,0),MATCH(J$1,'Tax_Share of Price'!$B$1:$AI$1,0)))</f>
        <v>0</v>
      </c>
      <c r="K5" s="35">
        <f>'Total Fuel Prices'!K72*(INDEX(Tax_share,MATCH('Total Fuel Prices'!$A$67,tax_fuel_labels,0),MATCH(K$1,'Tax_Share of Price'!$B$1:$AI$1,0)))</f>
        <v>0</v>
      </c>
      <c r="L5" s="35">
        <f>'Total Fuel Prices'!L72*(INDEX(Tax_share,MATCH('Total Fuel Prices'!$A$67,tax_fuel_labels,0),MATCH(L$1,'Tax_Share of Price'!$B$1:$AI$1,0)))</f>
        <v>0</v>
      </c>
      <c r="M5" s="35">
        <f>'Total Fuel Prices'!M72*(INDEX(Tax_share,MATCH('Total Fuel Prices'!$A$67,tax_fuel_labels,0),MATCH(M$1,'Tax_Share of Price'!$B$1:$AI$1,0)))</f>
        <v>0</v>
      </c>
      <c r="N5" s="35">
        <f>'Total Fuel Prices'!N72*(INDEX(Tax_share,MATCH('Total Fuel Prices'!$A$67,tax_fuel_labels,0),MATCH(N$1,'Tax_Share of Price'!$B$1:$AI$1,0)))</f>
        <v>0</v>
      </c>
      <c r="O5" s="35">
        <f>'Total Fuel Prices'!O72*(INDEX(Tax_share,MATCH('Total Fuel Prices'!$A$67,tax_fuel_labels,0),MATCH(O$1,'Tax_Share of Price'!$B$1:$AI$1,0)))</f>
        <v>0</v>
      </c>
      <c r="P5" s="35">
        <f>'Total Fuel Prices'!P72*(INDEX(Tax_share,MATCH('Total Fuel Prices'!$A$67,tax_fuel_labels,0),MATCH(P$1,'Tax_Share of Price'!$B$1:$AI$1,0)))</f>
        <v>0</v>
      </c>
      <c r="Q5" s="35">
        <f>'Total Fuel Prices'!Q72*(INDEX(Tax_share,MATCH('Total Fuel Prices'!$A$67,tax_fuel_labels,0),MATCH(Q$1,'Tax_Share of Price'!$B$1:$AI$1,0)))</f>
        <v>0</v>
      </c>
      <c r="R5" s="35">
        <f>'Total Fuel Prices'!R72*(INDEX(Tax_share,MATCH('Total Fuel Prices'!$A$67,tax_fuel_labels,0),MATCH(R$1,'Tax_Share of Price'!$B$1:$AI$1,0)))</f>
        <v>0</v>
      </c>
      <c r="S5" s="35">
        <f>'Total Fuel Prices'!S72*(INDEX(Tax_share,MATCH('Total Fuel Prices'!$A$67,tax_fuel_labels,0),MATCH(S$1,'Tax_Share of Price'!$B$1:$AI$1,0)))</f>
        <v>0</v>
      </c>
      <c r="T5" s="35">
        <f>'Total Fuel Prices'!T72*(INDEX(Tax_share,MATCH('Total Fuel Prices'!$A$67,tax_fuel_labels,0),MATCH(T$1,'Tax_Share of Price'!$B$1:$AI$1,0)))</f>
        <v>0</v>
      </c>
      <c r="U5" s="35">
        <f>'Total Fuel Prices'!U72*(INDEX(Tax_share,MATCH('Total Fuel Prices'!$A$67,tax_fuel_labels,0),MATCH(U$1,'Tax_Share of Price'!$B$1:$AI$1,0)))</f>
        <v>0</v>
      </c>
      <c r="V5" s="35">
        <f>'Total Fuel Prices'!V72*(INDEX(Tax_share,MATCH('Total Fuel Prices'!$A$67,tax_fuel_labels,0),MATCH(V$1,'Tax_Share of Price'!$B$1:$AI$1,0)))</f>
        <v>0</v>
      </c>
      <c r="W5" s="35">
        <f>'Total Fuel Prices'!W72*(INDEX(Tax_share,MATCH('Total Fuel Prices'!$A$67,tax_fuel_labels,0),MATCH(W$1,'Tax_Share of Price'!$B$1:$AI$1,0)))</f>
        <v>0</v>
      </c>
      <c r="X5" s="35">
        <f>'Total Fuel Prices'!X72*(INDEX(Tax_share,MATCH('Total Fuel Prices'!$A$67,tax_fuel_labels,0),MATCH(X$1,'Tax_Share of Price'!$B$1:$AI$1,0)))</f>
        <v>0</v>
      </c>
      <c r="Y5" s="35">
        <f>'Total Fuel Prices'!Y72*(INDEX(Tax_share,MATCH('Total Fuel Prices'!$A$67,tax_fuel_labels,0),MATCH(Y$1,'Tax_Share of Price'!$B$1:$AI$1,0)))</f>
        <v>0</v>
      </c>
      <c r="Z5" s="35">
        <f>'Total Fuel Prices'!Z72*(INDEX(Tax_share,MATCH('Total Fuel Prices'!$A$67,tax_fuel_labels,0),MATCH(Z$1,'Tax_Share of Price'!$B$1:$AI$1,0)))</f>
        <v>0</v>
      </c>
      <c r="AA5" s="35">
        <f>'Total Fuel Prices'!AA72*(INDEX(Tax_share,MATCH('Total Fuel Prices'!$A$67,tax_fuel_labels,0),MATCH(AA$1,'Tax_Share of Price'!$B$1:$AI$1,0)))</f>
        <v>0</v>
      </c>
      <c r="AB5" s="35">
        <f>'Total Fuel Prices'!AB72*(INDEX(Tax_share,MATCH('Total Fuel Prices'!$A$67,tax_fuel_labels,0),MATCH(AB$1,'Tax_Share of Price'!$B$1:$AI$1,0)))</f>
        <v>0</v>
      </c>
      <c r="AC5" s="35">
        <f>'Total Fuel Prices'!AC72*(INDEX(Tax_share,MATCH('Total Fuel Prices'!$A$67,tax_fuel_labels,0),MATCH(AC$1,'Tax_Share of Price'!$B$1:$AI$1,0)))</f>
        <v>0</v>
      </c>
      <c r="AD5" s="35">
        <f>'Total Fuel Prices'!AD72*(INDEX(Tax_share,MATCH('Total Fuel Prices'!$A$67,tax_fuel_labels,0),MATCH(AD$1,'Tax_Share of Price'!$B$1:$AI$1,0)))</f>
        <v>0</v>
      </c>
      <c r="AE5" s="35">
        <f>'Total Fuel Prices'!AE72*(INDEX(Tax_share,MATCH('Total Fuel Prices'!$A$67,tax_fuel_labels,0),MATCH(AE$1,'Tax_Share of Price'!$B$1:$AI$1,0)))</f>
        <v>0</v>
      </c>
      <c r="AF5" s="35">
        <f>'Total Fuel Prices'!AF72*(INDEX(Tax_share,MATCH('Total Fuel Prices'!$A$67,tax_fuel_labels,0),MATCH(AF$1,'Tax_Share of Price'!$B$1:$AI$1,0)))</f>
        <v>0</v>
      </c>
      <c r="AG5" s="35">
        <f>'Total Fuel Prices'!AG72*(INDEX(Tax_share,MATCH('Total Fuel Prices'!$A$67,tax_fuel_labels,0),MATCH(AG$1,'Tax_Share of Price'!$B$1:$AI$1,0)))</f>
        <v>0</v>
      </c>
      <c r="AH5" s="35">
        <f>'Total Fuel Prices'!AH72*(INDEX(Tax_share,MATCH('Total Fuel Prices'!$A$67,tax_fuel_labels,0),MATCH(AH$1,'Tax_Share of Price'!$B$1:$AI$1,0)))</f>
        <v>0</v>
      </c>
      <c r="AI5" s="35">
        <f>'Total Fuel Prices'!AI72*(INDEX(Tax_share,MATCH('Total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Prices'!B73*(INDEX(Tax_share,MATCH('Total Fuel Prices'!$A$67,tax_fuel_labels,0),MATCH(B$1,'Tax_Share of Price'!$B$1:$AI$1,0)))</f>
        <v>0</v>
      </c>
      <c r="C6" s="35">
        <f>'Total Fuel Prices'!C73*(INDEX(Tax_share,MATCH('Total Fuel Prices'!$A$67,tax_fuel_labels,0),MATCH(C$1,'Tax_Share of Price'!$B$1:$AI$1,0)))</f>
        <v>0</v>
      </c>
      <c r="D6" s="35">
        <f>'Total Fuel Prices'!D73*(INDEX(Tax_share,MATCH('Total Fuel Prices'!$A$67,tax_fuel_labels,0),MATCH(D$1,'Tax_Share of Price'!$B$1:$AI$1,0)))</f>
        <v>0</v>
      </c>
      <c r="E6" s="35">
        <f>'Total Fuel Prices'!E73*(INDEX(Tax_share,MATCH('Total Fuel Prices'!$A$67,tax_fuel_labels,0),MATCH(E$1,'Tax_Share of Price'!$B$1:$AI$1,0)))</f>
        <v>0</v>
      </c>
      <c r="F6" s="35">
        <f>'Total Fuel Prices'!F73*(INDEX(Tax_share,MATCH('Total Fuel Prices'!$A$67,tax_fuel_labels,0),MATCH(F$1,'Tax_Share of Price'!$B$1:$AI$1,0)))</f>
        <v>0</v>
      </c>
      <c r="G6" s="35">
        <f>'Total Fuel Prices'!G73*(INDEX(Tax_share,MATCH('Total Fuel Prices'!$A$67,tax_fuel_labels,0),MATCH(G$1,'Tax_Share of Price'!$B$1:$AI$1,0)))</f>
        <v>0</v>
      </c>
      <c r="H6" s="35">
        <f>'Total Fuel Prices'!H73*(INDEX(Tax_share,MATCH('Total Fuel Prices'!$A$67,tax_fuel_labels,0),MATCH(H$1,'Tax_Share of Price'!$B$1:$AI$1,0)))</f>
        <v>0</v>
      </c>
      <c r="I6" s="35">
        <f>'Total Fuel Prices'!I73*(INDEX(Tax_share,MATCH('Total Fuel Prices'!$A$67,tax_fuel_labels,0),MATCH(I$1,'Tax_Share of Price'!$B$1:$AI$1,0)))</f>
        <v>0</v>
      </c>
      <c r="J6" s="35">
        <f>'Total Fuel Prices'!J73*(INDEX(Tax_share,MATCH('Total Fuel Prices'!$A$67,tax_fuel_labels,0),MATCH(J$1,'Tax_Share of Price'!$B$1:$AI$1,0)))</f>
        <v>0</v>
      </c>
      <c r="K6" s="35">
        <f>'Total Fuel Prices'!K73*(INDEX(Tax_share,MATCH('Total Fuel Prices'!$A$67,tax_fuel_labels,0),MATCH(K$1,'Tax_Share of Price'!$B$1:$AI$1,0)))</f>
        <v>0</v>
      </c>
      <c r="L6" s="35">
        <f>'Total Fuel Prices'!L73*(INDEX(Tax_share,MATCH('Total Fuel Prices'!$A$67,tax_fuel_labels,0),MATCH(L$1,'Tax_Share of Price'!$B$1:$AI$1,0)))</f>
        <v>0</v>
      </c>
      <c r="M6" s="35">
        <f>'Total Fuel Prices'!M73*(INDEX(Tax_share,MATCH('Total Fuel Prices'!$A$67,tax_fuel_labels,0),MATCH(M$1,'Tax_Share of Price'!$B$1:$AI$1,0)))</f>
        <v>0</v>
      </c>
      <c r="N6" s="35">
        <f>'Total Fuel Prices'!N73*(INDEX(Tax_share,MATCH('Total Fuel Prices'!$A$67,tax_fuel_labels,0),MATCH(N$1,'Tax_Share of Price'!$B$1:$AI$1,0)))</f>
        <v>0</v>
      </c>
      <c r="O6" s="35">
        <f>'Total Fuel Prices'!O73*(INDEX(Tax_share,MATCH('Total Fuel Prices'!$A$67,tax_fuel_labels,0),MATCH(O$1,'Tax_Share of Price'!$B$1:$AI$1,0)))</f>
        <v>0</v>
      </c>
      <c r="P6" s="35">
        <f>'Total Fuel Prices'!P73*(INDEX(Tax_share,MATCH('Total Fuel Prices'!$A$67,tax_fuel_labels,0),MATCH(P$1,'Tax_Share of Price'!$B$1:$AI$1,0)))</f>
        <v>0</v>
      </c>
      <c r="Q6" s="35">
        <f>'Total Fuel Prices'!Q73*(INDEX(Tax_share,MATCH('Total Fuel Prices'!$A$67,tax_fuel_labels,0),MATCH(Q$1,'Tax_Share of Price'!$B$1:$AI$1,0)))</f>
        <v>0</v>
      </c>
      <c r="R6" s="35">
        <f>'Total Fuel Prices'!R73*(INDEX(Tax_share,MATCH('Total Fuel Prices'!$A$67,tax_fuel_labels,0),MATCH(R$1,'Tax_Share of Price'!$B$1:$AI$1,0)))</f>
        <v>0</v>
      </c>
      <c r="S6" s="35">
        <f>'Total Fuel Prices'!S73*(INDEX(Tax_share,MATCH('Total Fuel Prices'!$A$67,tax_fuel_labels,0),MATCH(S$1,'Tax_Share of Price'!$B$1:$AI$1,0)))</f>
        <v>0</v>
      </c>
      <c r="T6" s="35">
        <f>'Total Fuel Prices'!T73*(INDEX(Tax_share,MATCH('Total Fuel Prices'!$A$67,tax_fuel_labels,0),MATCH(T$1,'Tax_Share of Price'!$B$1:$AI$1,0)))</f>
        <v>0</v>
      </c>
      <c r="U6" s="35">
        <f>'Total Fuel Prices'!U73*(INDEX(Tax_share,MATCH('Total Fuel Prices'!$A$67,tax_fuel_labels,0),MATCH(U$1,'Tax_Share of Price'!$B$1:$AI$1,0)))</f>
        <v>0</v>
      </c>
      <c r="V6" s="35">
        <f>'Total Fuel Prices'!V73*(INDEX(Tax_share,MATCH('Total Fuel Prices'!$A$67,tax_fuel_labels,0),MATCH(V$1,'Tax_Share of Price'!$B$1:$AI$1,0)))</f>
        <v>0</v>
      </c>
      <c r="W6" s="35">
        <f>'Total Fuel Prices'!W73*(INDEX(Tax_share,MATCH('Total Fuel Prices'!$A$67,tax_fuel_labels,0),MATCH(W$1,'Tax_Share of Price'!$B$1:$AI$1,0)))</f>
        <v>0</v>
      </c>
      <c r="X6" s="35">
        <f>'Total Fuel Prices'!X73*(INDEX(Tax_share,MATCH('Total Fuel Prices'!$A$67,tax_fuel_labels,0),MATCH(X$1,'Tax_Share of Price'!$B$1:$AI$1,0)))</f>
        <v>0</v>
      </c>
      <c r="Y6" s="35">
        <f>'Total Fuel Prices'!Y73*(INDEX(Tax_share,MATCH('Total Fuel Prices'!$A$67,tax_fuel_labels,0),MATCH(Y$1,'Tax_Share of Price'!$B$1:$AI$1,0)))</f>
        <v>0</v>
      </c>
      <c r="Z6" s="35">
        <f>'Total Fuel Prices'!Z73*(INDEX(Tax_share,MATCH('Total Fuel Prices'!$A$67,tax_fuel_labels,0),MATCH(Z$1,'Tax_Share of Price'!$B$1:$AI$1,0)))</f>
        <v>0</v>
      </c>
      <c r="AA6" s="35">
        <f>'Total Fuel Prices'!AA73*(INDEX(Tax_share,MATCH('Total Fuel Prices'!$A$67,tax_fuel_labels,0),MATCH(AA$1,'Tax_Share of Price'!$B$1:$AI$1,0)))</f>
        <v>0</v>
      </c>
      <c r="AB6" s="35">
        <f>'Total Fuel Prices'!AB73*(INDEX(Tax_share,MATCH('Total Fuel Prices'!$A$67,tax_fuel_labels,0),MATCH(AB$1,'Tax_Share of Price'!$B$1:$AI$1,0)))</f>
        <v>0</v>
      </c>
      <c r="AC6" s="35">
        <f>'Total Fuel Prices'!AC73*(INDEX(Tax_share,MATCH('Total Fuel Prices'!$A$67,tax_fuel_labels,0),MATCH(AC$1,'Tax_Share of Price'!$B$1:$AI$1,0)))</f>
        <v>0</v>
      </c>
      <c r="AD6" s="35">
        <f>'Total Fuel Prices'!AD73*(INDEX(Tax_share,MATCH('Total Fuel Prices'!$A$67,tax_fuel_labels,0),MATCH(AD$1,'Tax_Share of Price'!$B$1:$AI$1,0)))</f>
        <v>0</v>
      </c>
      <c r="AE6" s="35">
        <f>'Total Fuel Prices'!AE73*(INDEX(Tax_share,MATCH('Total Fuel Prices'!$A$67,tax_fuel_labels,0),MATCH(AE$1,'Tax_Share of Price'!$B$1:$AI$1,0)))</f>
        <v>0</v>
      </c>
      <c r="AF6" s="35">
        <f>'Total Fuel Prices'!AF73*(INDEX(Tax_share,MATCH('Total Fuel Prices'!$A$67,tax_fuel_labels,0),MATCH(AF$1,'Tax_Share of Price'!$B$1:$AI$1,0)))</f>
        <v>0</v>
      </c>
      <c r="AG6" s="35">
        <f>'Total Fuel Prices'!AG73*(INDEX(Tax_share,MATCH('Total Fuel Prices'!$A$67,tax_fuel_labels,0),MATCH(AG$1,'Tax_Share of Price'!$B$1:$AI$1,0)))</f>
        <v>0</v>
      </c>
      <c r="AH6" s="35">
        <f>'Total Fuel Prices'!AH73*(INDEX(Tax_share,MATCH('Total Fuel Prices'!$A$67,tax_fuel_labels,0),MATCH(AH$1,'Tax_Share of Price'!$B$1:$AI$1,0)))</f>
        <v>0</v>
      </c>
      <c r="AI6" s="35">
        <f>'Total Fuel Prices'!AI73*(INDEX(Tax_share,MATCH('Total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Prices'!B74*(INDEX(Tax_share,MATCH('Total Fuel Prices'!$A$67,tax_fuel_labels,0),MATCH(B$1,'Tax_Share of Price'!$B$1:$AI$1,0)))</f>
        <v>0</v>
      </c>
      <c r="C7" s="35">
        <f>'Total Fuel Prices'!C74*(INDEX(Tax_share,MATCH('Total Fuel Prices'!$A$67,tax_fuel_labels,0),MATCH(C$1,'Tax_Share of Price'!$B$1:$AI$1,0)))</f>
        <v>0</v>
      </c>
      <c r="D7" s="35">
        <f>'Total Fuel Prices'!D74*(INDEX(Tax_share,MATCH('Total Fuel Prices'!$A$67,tax_fuel_labels,0),MATCH(D$1,'Tax_Share of Price'!$B$1:$AI$1,0)))</f>
        <v>0</v>
      </c>
      <c r="E7" s="35">
        <f>'Total Fuel Prices'!E74*(INDEX(Tax_share,MATCH('Total Fuel Prices'!$A$67,tax_fuel_labels,0),MATCH(E$1,'Tax_Share of Price'!$B$1:$AI$1,0)))</f>
        <v>0</v>
      </c>
      <c r="F7" s="35">
        <f>'Total Fuel Prices'!F74*(INDEX(Tax_share,MATCH('Total Fuel Prices'!$A$67,tax_fuel_labels,0),MATCH(F$1,'Tax_Share of Price'!$B$1:$AI$1,0)))</f>
        <v>0</v>
      </c>
      <c r="G7" s="35">
        <f>'Total Fuel Prices'!G74*(INDEX(Tax_share,MATCH('Total Fuel Prices'!$A$67,tax_fuel_labels,0),MATCH(G$1,'Tax_Share of Price'!$B$1:$AI$1,0)))</f>
        <v>0</v>
      </c>
      <c r="H7" s="35">
        <f>'Total Fuel Prices'!H74*(INDEX(Tax_share,MATCH('Total Fuel Prices'!$A$67,tax_fuel_labels,0),MATCH(H$1,'Tax_Share of Price'!$B$1:$AI$1,0)))</f>
        <v>0</v>
      </c>
      <c r="I7" s="35">
        <f>'Total Fuel Prices'!I74*(INDEX(Tax_share,MATCH('Total Fuel Prices'!$A$67,tax_fuel_labels,0),MATCH(I$1,'Tax_Share of Price'!$B$1:$AI$1,0)))</f>
        <v>0</v>
      </c>
      <c r="J7" s="35">
        <f>'Total Fuel Prices'!J74*(INDEX(Tax_share,MATCH('Total Fuel Prices'!$A$67,tax_fuel_labels,0),MATCH(J$1,'Tax_Share of Price'!$B$1:$AI$1,0)))</f>
        <v>0</v>
      </c>
      <c r="K7" s="35">
        <f>'Total Fuel Prices'!K74*(INDEX(Tax_share,MATCH('Total Fuel Prices'!$A$67,tax_fuel_labels,0),MATCH(K$1,'Tax_Share of Price'!$B$1:$AI$1,0)))</f>
        <v>0</v>
      </c>
      <c r="L7" s="35">
        <f>'Total Fuel Prices'!L74*(INDEX(Tax_share,MATCH('Total Fuel Prices'!$A$67,tax_fuel_labels,0),MATCH(L$1,'Tax_Share of Price'!$B$1:$AI$1,0)))</f>
        <v>0</v>
      </c>
      <c r="M7" s="35">
        <f>'Total Fuel Prices'!M74*(INDEX(Tax_share,MATCH('Total Fuel Prices'!$A$67,tax_fuel_labels,0),MATCH(M$1,'Tax_Share of Price'!$B$1:$AI$1,0)))</f>
        <v>0</v>
      </c>
      <c r="N7" s="35">
        <f>'Total Fuel Prices'!N74*(INDEX(Tax_share,MATCH('Total Fuel Prices'!$A$67,tax_fuel_labels,0),MATCH(N$1,'Tax_Share of Price'!$B$1:$AI$1,0)))</f>
        <v>0</v>
      </c>
      <c r="O7" s="35">
        <f>'Total Fuel Prices'!O74*(INDEX(Tax_share,MATCH('Total Fuel Prices'!$A$67,tax_fuel_labels,0),MATCH(O$1,'Tax_Share of Price'!$B$1:$AI$1,0)))</f>
        <v>0</v>
      </c>
      <c r="P7" s="35">
        <f>'Total Fuel Prices'!P74*(INDEX(Tax_share,MATCH('Total Fuel Prices'!$A$67,tax_fuel_labels,0),MATCH(P$1,'Tax_Share of Price'!$B$1:$AI$1,0)))</f>
        <v>0</v>
      </c>
      <c r="Q7" s="35">
        <f>'Total Fuel Prices'!Q74*(INDEX(Tax_share,MATCH('Total Fuel Prices'!$A$67,tax_fuel_labels,0),MATCH(Q$1,'Tax_Share of Price'!$B$1:$AI$1,0)))</f>
        <v>0</v>
      </c>
      <c r="R7" s="35">
        <f>'Total Fuel Prices'!R74*(INDEX(Tax_share,MATCH('Total Fuel Prices'!$A$67,tax_fuel_labels,0),MATCH(R$1,'Tax_Share of Price'!$B$1:$AI$1,0)))</f>
        <v>0</v>
      </c>
      <c r="S7" s="35">
        <f>'Total Fuel Prices'!S74*(INDEX(Tax_share,MATCH('Total Fuel Prices'!$A$67,tax_fuel_labels,0),MATCH(S$1,'Tax_Share of Price'!$B$1:$AI$1,0)))</f>
        <v>0</v>
      </c>
      <c r="T7" s="35">
        <f>'Total Fuel Prices'!T74*(INDEX(Tax_share,MATCH('Total Fuel Prices'!$A$67,tax_fuel_labels,0),MATCH(T$1,'Tax_Share of Price'!$B$1:$AI$1,0)))</f>
        <v>0</v>
      </c>
      <c r="U7" s="35">
        <f>'Total Fuel Prices'!U74*(INDEX(Tax_share,MATCH('Total Fuel Prices'!$A$67,tax_fuel_labels,0),MATCH(U$1,'Tax_Share of Price'!$B$1:$AI$1,0)))</f>
        <v>0</v>
      </c>
      <c r="V7" s="35">
        <f>'Total Fuel Prices'!V74*(INDEX(Tax_share,MATCH('Total Fuel Prices'!$A$67,tax_fuel_labels,0),MATCH(V$1,'Tax_Share of Price'!$B$1:$AI$1,0)))</f>
        <v>0</v>
      </c>
      <c r="W7" s="35">
        <f>'Total Fuel Prices'!W74*(INDEX(Tax_share,MATCH('Total Fuel Prices'!$A$67,tax_fuel_labels,0),MATCH(W$1,'Tax_Share of Price'!$B$1:$AI$1,0)))</f>
        <v>0</v>
      </c>
      <c r="X7" s="35">
        <f>'Total Fuel Prices'!X74*(INDEX(Tax_share,MATCH('Total Fuel Prices'!$A$67,tax_fuel_labels,0),MATCH(X$1,'Tax_Share of Price'!$B$1:$AI$1,0)))</f>
        <v>0</v>
      </c>
      <c r="Y7" s="35">
        <f>'Total Fuel Prices'!Y74*(INDEX(Tax_share,MATCH('Total Fuel Prices'!$A$67,tax_fuel_labels,0),MATCH(Y$1,'Tax_Share of Price'!$B$1:$AI$1,0)))</f>
        <v>0</v>
      </c>
      <c r="Z7" s="35">
        <f>'Total Fuel Prices'!Z74*(INDEX(Tax_share,MATCH('Total Fuel Prices'!$A$67,tax_fuel_labels,0),MATCH(Z$1,'Tax_Share of Price'!$B$1:$AI$1,0)))</f>
        <v>0</v>
      </c>
      <c r="AA7" s="35">
        <f>'Total Fuel Prices'!AA74*(INDEX(Tax_share,MATCH('Total Fuel Prices'!$A$67,tax_fuel_labels,0),MATCH(AA$1,'Tax_Share of Price'!$B$1:$AI$1,0)))</f>
        <v>0</v>
      </c>
      <c r="AB7" s="35">
        <f>'Total Fuel Prices'!AB74*(INDEX(Tax_share,MATCH('Total Fuel Prices'!$A$67,tax_fuel_labels,0),MATCH(AB$1,'Tax_Share of Price'!$B$1:$AI$1,0)))</f>
        <v>0</v>
      </c>
      <c r="AC7" s="35">
        <f>'Total Fuel Prices'!AC74*(INDEX(Tax_share,MATCH('Total Fuel Prices'!$A$67,tax_fuel_labels,0),MATCH(AC$1,'Tax_Share of Price'!$B$1:$AI$1,0)))</f>
        <v>0</v>
      </c>
      <c r="AD7" s="35">
        <f>'Total Fuel Prices'!AD74*(INDEX(Tax_share,MATCH('Total Fuel Prices'!$A$67,tax_fuel_labels,0),MATCH(AD$1,'Tax_Share of Price'!$B$1:$AI$1,0)))</f>
        <v>0</v>
      </c>
      <c r="AE7" s="35">
        <f>'Total Fuel Prices'!AE74*(INDEX(Tax_share,MATCH('Total Fuel Prices'!$A$67,tax_fuel_labels,0),MATCH(AE$1,'Tax_Share of Price'!$B$1:$AI$1,0)))</f>
        <v>0</v>
      </c>
      <c r="AF7" s="35">
        <f>'Total Fuel Prices'!AF74*(INDEX(Tax_share,MATCH('Total Fuel Prices'!$A$67,tax_fuel_labels,0),MATCH(AF$1,'Tax_Share of Price'!$B$1:$AI$1,0)))</f>
        <v>0</v>
      </c>
      <c r="AG7" s="35">
        <f>'Total Fuel Prices'!AG74*(INDEX(Tax_share,MATCH('Total Fuel Prices'!$A$67,tax_fuel_labels,0),MATCH(AG$1,'Tax_Share of Price'!$B$1:$AI$1,0)))</f>
        <v>0</v>
      </c>
      <c r="AH7" s="35">
        <f>'Total Fuel Prices'!AH74*(INDEX(Tax_share,MATCH('Total Fuel Prices'!$A$67,tax_fuel_labels,0),MATCH(AH$1,'Tax_Share of Price'!$B$1:$AI$1,0)))</f>
        <v>0</v>
      </c>
      <c r="AI7" s="35">
        <f>'Total Fuel Prices'!AI74*(INDEX(Tax_share,MATCH('Total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Prices'!B75*(INDEX(Tax_share,MATCH('Total Fuel Prices'!$A$67,tax_fuel_labels,0),MATCH(B$1,'Tax_Share of Price'!$B$1:$AI$1,0)))</f>
        <v>0</v>
      </c>
      <c r="C8" s="35">
        <f>'Total Fuel Prices'!C75*(INDEX(Tax_share,MATCH('Total Fuel Prices'!$A$67,tax_fuel_labels,0),MATCH(C$1,'Tax_Share of Price'!$B$1:$AI$1,0)))</f>
        <v>0</v>
      </c>
      <c r="D8" s="35">
        <f>'Total Fuel Prices'!D75*(INDEX(Tax_share,MATCH('Total Fuel Prices'!$A$67,tax_fuel_labels,0),MATCH(D$1,'Tax_Share of Price'!$B$1:$AI$1,0)))</f>
        <v>0</v>
      </c>
      <c r="E8" s="35">
        <f>'Total Fuel Prices'!E75*(INDEX(Tax_share,MATCH('Total Fuel Prices'!$A$67,tax_fuel_labels,0),MATCH(E$1,'Tax_Share of Price'!$B$1:$AI$1,0)))</f>
        <v>0</v>
      </c>
      <c r="F8" s="35">
        <f>'Total Fuel Prices'!F75*(INDEX(Tax_share,MATCH('Total Fuel Prices'!$A$67,tax_fuel_labels,0),MATCH(F$1,'Tax_Share of Price'!$B$1:$AI$1,0)))</f>
        <v>0</v>
      </c>
      <c r="G8" s="35">
        <f>'Total Fuel Prices'!G75*(INDEX(Tax_share,MATCH('Total Fuel Prices'!$A$67,tax_fuel_labels,0),MATCH(G$1,'Tax_Share of Price'!$B$1:$AI$1,0)))</f>
        <v>0</v>
      </c>
      <c r="H8" s="35">
        <f>'Total Fuel Prices'!H75*(INDEX(Tax_share,MATCH('Total Fuel Prices'!$A$67,tax_fuel_labels,0),MATCH(H$1,'Tax_Share of Price'!$B$1:$AI$1,0)))</f>
        <v>0</v>
      </c>
      <c r="I8" s="35">
        <f>'Total Fuel Prices'!I75*(INDEX(Tax_share,MATCH('Total Fuel Prices'!$A$67,tax_fuel_labels,0),MATCH(I$1,'Tax_Share of Price'!$B$1:$AI$1,0)))</f>
        <v>0</v>
      </c>
      <c r="J8" s="35">
        <f>'Total Fuel Prices'!J75*(INDEX(Tax_share,MATCH('Total Fuel Prices'!$A$67,tax_fuel_labels,0),MATCH(J$1,'Tax_Share of Price'!$B$1:$AI$1,0)))</f>
        <v>0</v>
      </c>
      <c r="K8" s="35">
        <f>'Total Fuel Prices'!K75*(INDEX(Tax_share,MATCH('Total Fuel Prices'!$A$67,tax_fuel_labels,0),MATCH(K$1,'Tax_Share of Price'!$B$1:$AI$1,0)))</f>
        <v>0</v>
      </c>
      <c r="L8" s="35">
        <f>'Total Fuel Prices'!L75*(INDEX(Tax_share,MATCH('Total Fuel Prices'!$A$67,tax_fuel_labels,0),MATCH(L$1,'Tax_Share of Price'!$B$1:$AI$1,0)))</f>
        <v>0</v>
      </c>
      <c r="M8" s="35">
        <f>'Total Fuel Prices'!M75*(INDEX(Tax_share,MATCH('Total Fuel Prices'!$A$67,tax_fuel_labels,0),MATCH(M$1,'Tax_Share of Price'!$B$1:$AI$1,0)))</f>
        <v>0</v>
      </c>
      <c r="N8" s="35">
        <f>'Total Fuel Prices'!N75*(INDEX(Tax_share,MATCH('Total Fuel Prices'!$A$67,tax_fuel_labels,0),MATCH(N$1,'Tax_Share of Price'!$B$1:$AI$1,0)))</f>
        <v>0</v>
      </c>
      <c r="O8" s="35">
        <f>'Total Fuel Prices'!O75*(INDEX(Tax_share,MATCH('Total Fuel Prices'!$A$67,tax_fuel_labels,0),MATCH(O$1,'Tax_Share of Price'!$B$1:$AI$1,0)))</f>
        <v>0</v>
      </c>
      <c r="P8" s="35">
        <f>'Total Fuel Prices'!P75*(INDEX(Tax_share,MATCH('Total Fuel Prices'!$A$67,tax_fuel_labels,0),MATCH(P$1,'Tax_Share of Price'!$B$1:$AI$1,0)))</f>
        <v>0</v>
      </c>
      <c r="Q8" s="35">
        <f>'Total Fuel Prices'!Q75*(INDEX(Tax_share,MATCH('Total Fuel Prices'!$A$67,tax_fuel_labels,0),MATCH(Q$1,'Tax_Share of Price'!$B$1:$AI$1,0)))</f>
        <v>0</v>
      </c>
      <c r="R8" s="35">
        <f>'Total Fuel Prices'!R75*(INDEX(Tax_share,MATCH('Total Fuel Prices'!$A$67,tax_fuel_labels,0),MATCH(R$1,'Tax_Share of Price'!$B$1:$AI$1,0)))</f>
        <v>0</v>
      </c>
      <c r="S8" s="35">
        <f>'Total Fuel Prices'!S75*(INDEX(Tax_share,MATCH('Total Fuel Prices'!$A$67,tax_fuel_labels,0),MATCH(S$1,'Tax_Share of Price'!$B$1:$AI$1,0)))</f>
        <v>0</v>
      </c>
      <c r="T8" s="35">
        <f>'Total Fuel Prices'!T75*(INDEX(Tax_share,MATCH('Total Fuel Prices'!$A$67,tax_fuel_labels,0),MATCH(T$1,'Tax_Share of Price'!$B$1:$AI$1,0)))</f>
        <v>0</v>
      </c>
      <c r="U8" s="35">
        <f>'Total Fuel Prices'!U75*(INDEX(Tax_share,MATCH('Total Fuel Prices'!$A$67,tax_fuel_labels,0),MATCH(U$1,'Tax_Share of Price'!$B$1:$AI$1,0)))</f>
        <v>0</v>
      </c>
      <c r="V8" s="35">
        <f>'Total Fuel Prices'!V75*(INDEX(Tax_share,MATCH('Total Fuel Prices'!$A$67,tax_fuel_labels,0),MATCH(V$1,'Tax_Share of Price'!$B$1:$AI$1,0)))</f>
        <v>0</v>
      </c>
      <c r="W8" s="35">
        <f>'Total Fuel Prices'!W75*(INDEX(Tax_share,MATCH('Total Fuel Prices'!$A$67,tax_fuel_labels,0),MATCH(W$1,'Tax_Share of Price'!$B$1:$AI$1,0)))</f>
        <v>0</v>
      </c>
      <c r="X8" s="35">
        <f>'Total Fuel Prices'!X75*(INDEX(Tax_share,MATCH('Total Fuel Prices'!$A$67,tax_fuel_labels,0),MATCH(X$1,'Tax_Share of Price'!$B$1:$AI$1,0)))</f>
        <v>0</v>
      </c>
      <c r="Y8" s="35">
        <f>'Total Fuel Prices'!Y75*(INDEX(Tax_share,MATCH('Total Fuel Prices'!$A$67,tax_fuel_labels,0),MATCH(Y$1,'Tax_Share of Price'!$B$1:$AI$1,0)))</f>
        <v>0</v>
      </c>
      <c r="Z8" s="35">
        <f>'Total Fuel Prices'!Z75*(INDEX(Tax_share,MATCH('Total Fuel Prices'!$A$67,tax_fuel_labels,0),MATCH(Z$1,'Tax_Share of Price'!$B$1:$AI$1,0)))</f>
        <v>0</v>
      </c>
      <c r="AA8" s="35">
        <f>'Total Fuel Prices'!AA75*(INDEX(Tax_share,MATCH('Total Fuel Prices'!$A$67,tax_fuel_labels,0),MATCH(AA$1,'Tax_Share of Price'!$B$1:$AI$1,0)))</f>
        <v>0</v>
      </c>
      <c r="AB8" s="35">
        <f>'Total Fuel Prices'!AB75*(INDEX(Tax_share,MATCH('Total Fuel Prices'!$A$67,tax_fuel_labels,0),MATCH(AB$1,'Tax_Share of Price'!$B$1:$AI$1,0)))</f>
        <v>0</v>
      </c>
      <c r="AC8" s="35">
        <f>'Total Fuel Prices'!AC75*(INDEX(Tax_share,MATCH('Total Fuel Prices'!$A$67,tax_fuel_labels,0),MATCH(AC$1,'Tax_Share of Price'!$B$1:$AI$1,0)))</f>
        <v>0</v>
      </c>
      <c r="AD8" s="35">
        <f>'Total Fuel Prices'!AD75*(INDEX(Tax_share,MATCH('Total Fuel Prices'!$A$67,tax_fuel_labels,0),MATCH(AD$1,'Tax_Share of Price'!$B$1:$AI$1,0)))</f>
        <v>0</v>
      </c>
      <c r="AE8" s="35">
        <f>'Total Fuel Prices'!AE75*(INDEX(Tax_share,MATCH('Total Fuel Prices'!$A$67,tax_fuel_labels,0),MATCH(AE$1,'Tax_Share of Price'!$B$1:$AI$1,0)))</f>
        <v>0</v>
      </c>
      <c r="AF8" s="35">
        <f>'Total Fuel Prices'!AF75*(INDEX(Tax_share,MATCH('Total Fuel Prices'!$A$67,tax_fuel_labels,0),MATCH(AF$1,'Tax_Share of Price'!$B$1:$AI$1,0)))</f>
        <v>0</v>
      </c>
      <c r="AG8" s="35">
        <f>'Total Fuel Prices'!AG75*(INDEX(Tax_share,MATCH('Total Fuel Prices'!$A$67,tax_fuel_labels,0),MATCH(AG$1,'Tax_Share of Price'!$B$1:$AI$1,0)))</f>
        <v>0</v>
      </c>
      <c r="AH8" s="35">
        <f>'Total Fuel Prices'!AH75*(INDEX(Tax_share,MATCH('Total Fuel Prices'!$A$67,tax_fuel_labels,0),MATCH(AH$1,'Tax_Share of Price'!$B$1:$AI$1,0)))</f>
        <v>0</v>
      </c>
      <c r="AI8" s="35">
        <f>'Total Fuel Prices'!AI75*(INDEX(Tax_share,MATCH('Total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Prices'!B76*(INDEX(Tax_share,MATCH('Total Fuel Prices'!$A$67,tax_fuel_labels,0),MATCH(B$1,'Tax_Share of Price'!$B$1:$AI$1,0)))</f>
        <v>0</v>
      </c>
      <c r="C9" s="35">
        <f>'Total Fuel Prices'!C76*(INDEX(Tax_share,MATCH('Total Fuel Prices'!$A$67,tax_fuel_labels,0),MATCH(C$1,'Tax_Share of Price'!$B$1:$AI$1,0)))</f>
        <v>0</v>
      </c>
      <c r="D9" s="35">
        <f>'Total Fuel Prices'!D76*(INDEX(Tax_share,MATCH('Total Fuel Prices'!$A$67,tax_fuel_labels,0),MATCH(D$1,'Tax_Share of Price'!$B$1:$AI$1,0)))</f>
        <v>0</v>
      </c>
      <c r="E9" s="35">
        <f>'Total Fuel Prices'!E76*(INDEX(Tax_share,MATCH('Total Fuel Prices'!$A$67,tax_fuel_labels,0),MATCH(E$1,'Tax_Share of Price'!$B$1:$AI$1,0)))</f>
        <v>0</v>
      </c>
      <c r="F9" s="35">
        <f>'Total Fuel Prices'!F76*(INDEX(Tax_share,MATCH('Total Fuel Prices'!$A$67,tax_fuel_labels,0),MATCH(F$1,'Tax_Share of Price'!$B$1:$AI$1,0)))</f>
        <v>0</v>
      </c>
      <c r="G9" s="35">
        <f>'Total Fuel Prices'!G76*(INDEX(Tax_share,MATCH('Total Fuel Prices'!$A$67,tax_fuel_labels,0),MATCH(G$1,'Tax_Share of Price'!$B$1:$AI$1,0)))</f>
        <v>0</v>
      </c>
      <c r="H9" s="35">
        <f>'Total Fuel Prices'!H76*(INDEX(Tax_share,MATCH('Total Fuel Prices'!$A$67,tax_fuel_labels,0),MATCH(H$1,'Tax_Share of Price'!$B$1:$AI$1,0)))</f>
        <v>0</v>
      </c>
      <c r="I9" s="35">
        <f>'Total Fuel Prices'!I76*(INDEX(Tax_share,MATCH('Total Fuel Prices'!$A$67,tax_fuel_labels,0),MATCH(I$1,'Tax_Share of Price'!$B$1:$AI$1,0)))</f>
        <v>0</v>
      </c>
      <c r="J9" s="35">
        <f>'Total Fuel Prices'!J76*(INDEX(Tax_share,MATCH('Total Fuel Prices'!$A$67,tax_fuel_labels,0),MATCH(J$1,'Tax_Share of Price'!$B$1:$AI$1,0)))</f>
        <v>0</v>
      </c>
      <c r="K9" s="35">
        <f>'Total Fuel Prices'!K76*(INDEX(Tax_share,MATCH('Total Fuel Prices'!$A$67,tax_fuel_labels,0),MATCH(K$1,'Tax_Share of Price'!$B$1:$AI$1,0)))</f>
        <v>0</v>
      </c>
      <c r="L9" s="35">
        <f>'Total Fuel Prices'!L76*(INDEX(Tax_share,MATCH('Total Fuel Prices'!$A$67,tax_fuel_labels,0),MATCH(L$1,'Tax_Share of Price'!$B$1:$AI$1,0)))</f>
        <v>0</v>
      </c>
      <c r="M9" s="35">
        <f>'Total Fuel Prices'!M76*(INDEX(Tax_share,MATCH('Total Fuel Prices'!$A$67,tax_fuel_labels,0),MATCH(M$1,'Tax_Share of Price'!$B$1:$AI$1,0)))</f>
        <v>0</v>
      </c>
      <c r="N9" s="35">
        <f>'Total Fuel Prices'!N76*(INDEX(Tax_share,MATCH('Total Fuel Prices'!$A$67,tax_fuel_labels,0),MATCH(N$1,'Tax_Share of Price'!$B$1:$AI$1,0)))</f>
        <v>0</v>
      </c>
      <c r="O9" s="35">
        <f>'Total Fuel Prices'!O76*(INDEX(Tax_share,MATCH('Total Fuel Prices'!$A$67,tax_fuel_labels,0),MATCH(O$1,'Tax_Share of Price'!$B$1:$AI$1,0)))</f>
        <v>0</v>
      </c>
      <c r="P9" s="35">
        <f>'Total Fuel Prices'!P76*(INDEX(Tax_share,MATCH('Total Fuel Prices'!$A$67,tax_fuel_labels,0),MATCH(P$1,'Tax_Share of Price'!$B$1:$AI$1,0)))</f>
        <v>0</v>
      </c>
      <c r="Q9" s="35">
        <f>'Total Fuel Prices'!Q76*(INDEX(Tax_share,MATCH('Total Fuel Prices'!$A$67,tax_fuel_labels,0),MATCH(Q$1,'Tax_Share of Price'!$B$1:$AI$1,0)))</f>
        <v>0</v>
      </c>
      <c r="R9" s="35">
        <f>'Total Fuel Prices'!R76*(INDEX(Tax_share,MATCH('Total Fuel Prices'!$A$67,tax_fuel_labels,0),MATCH(R$1,'Tax_Share of Price'!$B$1:$AI$1,0)))</f>
        <v>0</v>
      </c>
      <c r="S9" s="35">
        <f>'Total Fuel Prices'!S76*(INDEX(Tax_share,MATCH('Total Fuel Prices'!$A$67,tax_fuel_labels,0),MATCH(S$1,'Tax_Share of Price'!$B$1:$AI$1,0)))</f>
        <v>0</v>
      </c>
      <c r="T9" s="35">
        <f>'Total Fuel Prices'!T76*(INDEX(Tax_share,MATCH('Total Fuel Prices'!$A$67,tax_fuel_labels,0),MATCH(T$1,'Tax_Share of Price'!$B$1:$AI$1,0)))</f>
        <v>0</v>
      </c>
      <c r="U9" s="35">
        <f>'Total Fuel Prices'!U76*(INDEX(Tax_share,MATCH('Total Fuel Prices'!$A$67,tax_fuel_labels,0),MATCH(U$1,'Tax_Share of Price'!$B$1:$AI$1,0)))</f>
        <v>0</v>
      </c>
      <c r="V9" s="35">
        <f>'Total Fuel Prices'!V76*(INDEX(Tax_share,MATCH('Total Fuel Prices'!$A$67,tax_fuel_labels,0),MATCH(V$1,'Tax_Share of Price'!$B$1:$AI$1,0)))</f>
        <v>0</v>
      </c>
      <c r="W9" s="35">
        <f>'Total Fuel Prices'!W76*(INDEX(Tax_share,MATCH('Total Fuel Prices'!$A$67,tax_fuel_labels,0),MATCH(W$1,'Tax_Share of Price'!$B$1:$AI$1,0)))</f>
        <v>0</v>
      </c>
      <c r="X9" s="35">
        <f>'Total Fuel Prices'!X76*(INDEX(Tax_share,MATCH('Total Fuel Prices'!$A$67,tax_fuel_labels,0),MATCH(X$1,'Tax_Share of Price'!$B$1:$AI$1,0)))</f>
        <v>0</v>
      </c>
      <c r="Y9" s="35">
        <f>'Total Fuel Prices'!Y76*(INDEX(Tax_share,MATCH('Total Fuel Prices'!$A$67,tax_fuel_labels,0),MATCH(Y$1,'Tax_Share of Price'!$B$1:$AI$1,0)))</f>
        <v>0</v>
      </c>
      <c r="Z9" s="35">
        <f>'Total Fuel Prices'!Z76*(INDEX(Tax_share,MATCH('Total Fuel Prices'!$A$67,tax_fuel_labels,0),MATCH(Z$1,'Tax_Share of Price'!$B$1:$AI$1,0)))</f>
        <v>0</v>
      </c>
      <c r="AA9" s="35">
        <f>'Total Fuel Prices'!AA76*(INDEX(Tax_share,MATCH('Total Fuel Prices'!$A$67,tax_fuel_labels,0),MATCH(AA$1,'Tax_Share of Price'!$B$1:$AI$1,0)))</f>
        <v>0</v>
      </c>
      <c r="AB9" s="35">
        <f>'Total Fuel Prices'!AB76*(INDEX(Tax_share,MATCH('Total Fuel Prices'!$A$67,tax_fuel_labels,0),MATCH(AB$1,'Tax_Share of Price'!$B$1:$AI$1,0)))</f>
        <v>0</v>
      </c>
      <c r="AC9" s="35">
        <f>'Total Fuel Prices'!AC76*(INDEX(Tax_share,MATCH('Total Fuel Prices'!$A$67,tax_fuel_labels,0),MATCH(AC$1,'Tax_Share of Price'!$B$1:$AI$1,0)))</f>
        <v>0</v>
      </c>
      <c r="AD9" s="35">
        <f>'Total Fuel Prices'!AD76*(INDEX(Tax_share,MATCH('Total Fuel Prices'!$A$67,tax_fuel_labels,0),MATCH(AD$1,'Tax_Share of Price'!$B$1:$AI$1,0)))</f>
        <v>0</v>
      </c>
      <c r="AE9" s="35">
        <f>'Total Fuel Prices'!AE76*(INDEX(Tax_share,MATCH('Total Fuel Prices'!$A$67,tax_fuel_labels,0),MATCH(AE$1,'Tax_Share of Price'!$B$1:$AI$1,0)))</f>
        <v>0</v>
      </c>
      <c r="AF9" s="35">
        <f>'Total Fuel Prices'!AF76*(INDEX(Tax_share,MATCH('Total Fuel Prices'!$A$67,tax_fuel_labels,0),MATCH(AF$1,'Tax_Share of Price'!$B$1:$AI$1,0)))</f>
        <v>0</v>
      </c>
      <c r="AG9" s="35">
        <f>'Total Fuel Prices'!AG76*(INDEX(Tax_share,MATCH('Total Fuel Prices'!$A$67,tax_fuel_labels,0),MATCH(AG$1,'Tax_Share of Price'!$B$1:$AI$1,0)))</f>
        <v>0</v>
      </c>
      <c r="AH9" s="35">
        <f>'Total Fuel Prices'!AH76*(INDEX(Tax_share,MATCH('Total Fuel Prices'!$A$67,tax_fuel_labels,0),MATCH(AH$1,'Tax_Share of Price'!$B$1:$AI$1,0)))</f>
        <v>0</v>
      </c>
      <c r="AI9" s="35">
        <f>'Total Fuel Prices'!AI76*(INDEX(Tax_share,MATCH('Total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42"/>
  <sheetViews>
    <sheetView workbookViewId="0">
      <selection sqref="A1:N1"/>
    </sheetView>
  </sheetViews>
  <sheetFormatPr defaultColWidth="9.1328125" defaultRowHeight="14.25" x14ac:dyDescent="0.45"/>
  <cols>
    <col min="1" max="1" width="13.86328125" style="11" customWidth="1"/>
    <col min="2" max="16384" width="9.1328125" style="11"/>
  </cols>
  <sheetData>
    <row r="1" spans="1:29" ht="15.75" x14ac:dyDescent="0.45">
      <c r="A1" s="376" t="s">
        <v>1043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8"/>
    </row>
    <row r="2" spans="1:29" x14ac:dyDescent="0.45">
      <c r="A2" s="391" t="s">
        <v>1044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3"/>
    </row>
    <row r="3" spans="1:29" x14ac:dyDescent="0.45">
      <c r="A3" s="234" t="s">
        <v>1045</v>
      </c>
      <c r="B3" s="234" t="s">
        <v>1046</v>
      </c>
      <c r="C3" s="234" t="s">
        <v>1047</v>
      </c>
      <c r="D3" s="235" t="s">
        <v>1048</v>
      </c>
      <c r="E3" s="234" t="s">
        <v>1049</v>
      </c>
      <c r="F3" s="234" t="s">
        <v>1050</v>
      </c>
      <c r="G3" s="235" t="s">
        <v>1051</v>
      </c>
      <c r="H3" s="234" t="s">
        <v>1052</v>
      </c>
      <c r="I3" s="234" t="s">
        <v>1053</v>
      </c>
      <c r="J3" s="234" t="s">
        <v>1054</v>
      </c>
      <c r="K3" s="234" t="s">
        <v>1055</v>
      </c>
      <c r="L3" s="234" t="s">
        <v>1056</v>
      </c>
      <c r="M3" s="234" t="s">
        <v>1057</v>
      </c>
      <c r="N3" s="234" t="s">
        <v>529</v>
      </c>
      <c r="P3" s="236" t="s">
        <v>1058</v>
      </c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8"/>
    </row>
    <row r="4" spans="1:29" x14ac:dyDescent="0.45">
      <c r="A4" s="394" t="s">
        <v>1059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6"/>
    </row>
    <row r="5" spans="1:29" x14ac:dyDescent="0.45">
      <c r="A5" s="239" t="s">
        <v>1060</v>
      </c>
      <c r="B5" s="240">
        <v>0</v>
      </c>
      <c r="C5" s="241">
        <v>172</v>
      </c>
      <c r="D5" s="241">
        <v>210</v>
      </c>
      <c r="E5" s="241">
        <v>136</v>
      </c>
      <c r="F5" s="241">
        <v>44</v>
      </c>
      <c r="G5" s="241">
        <v>585</v>
      </c>
      <c r="H5" s="240">
        <v>1</v>
      </c>
      <c r="I5" s="240">
        <v>4</v>
      </c>
      <c r="J5" s="240">
        <v>0</v>
      </c>
      <c r="K5" s="240">
        <v>10</v>
      </c>
      <c r="L5" s="240">
        <v>31</v>
      </c>
      <c r="M5" s="241">
        <v>66</v>
      </c>
      <c r="N5" s="241">
        <v>1259</v>
      </c>
    </row>
    <row r="6" spans="1:29" x14ac:dyDescent="0.45">
      <c r="A6" s="242" t="s">
        <v>1061</v>
      </c>
      <c r="B6" s="243">
        <v>0</v>
      </c>
      <c r="C6" s="244">
        <v>824</v>
      </c>
      <c r="D6" s="244">
        <v>806</v>
      </c>
      <c r="E6" s="244">
        <v>51</v>
      </c>
      <c r="F6" s="244">
        <v>106</v>
      </c>
      <c r="G6" s="244">
        <v>3348</v>
      </c>
      <c r="H6" s="243">
        <v>6</v>
      </c>
      <c r="I6" s="244">
        <v>217</v>
      </c>
      <c r="J6" s="243">
        <v>0</v>
      </c>
      <c r="K6" s="243">
        <v>43</v>
      </c>
      <c r="L6" s="244">
        <v>215</v>
      </c>
      <c r="M6" s="244">
        <v>729</v>
      </c>
      <c r="N6" s="244">
        <v>6346</v>
      </c>
    </row>
    <row r="7" spans="1:29" x14ac:dyDescent="0.45">
      <c r="A7" s="242" t="s">
        <v>1062</v>
      </c>
      <c r="B7" s="243">
        <v>0</v>
      </c>
      <c r="C7" s="244">
        <v>1108</v>
      </c>
      <c r="D7" s="244">
        <v>1298</v>
      </c>
      <c r="E7" s="244">
        <v>279</v>
      </c>
      <c r="F7" s="244">
        <v>151</v>
      </c>
      <c r="G7" s="244">
        <v>5212</v>
      </c>
      <c r="H7" s="244">
        <v>20</v>
      </c>
      <c r="I7" s="244">
        <v>178</v>
      </c>
      <c r="J7" s="243">
        <v>0</v>
      </c>
      <c r="K7" s="243">
        <v>43</v>
      </c>
      <c r="L7" s="244">
        <v>220</v>
      </c>
      <c r="M7" s="244">
        <v>2475</v>
      </c>
      <c r="N7" s="244">
        <v>10984</v>
      </c>
    </row>
    <row r="8" spans="1:29" x14ac:dyDescent="0.45">
      <c r="A8" s="242" t="s">
        <v>1063</v>
      </c>
      <c r="B8" s="243">
        <v>1</v>
      </c>
      <c r="C8" s="244">
        <v>2703</v>
      </c>
      <c r="D8" s="244">
        <v>2423</v>
      </c>
      <c r="E8" s="244">
        <v>915</v>
      </c>
      <c r="F8" s="244">
        <v>190</v>
      </c>
      <c r="G8" s="244">
        <v>7706</v>
      </c>
      <c r="H8" s="244">
        <v>51</v>
      </c>
      <c r="I8" s="244">
        <v>327</v>
      </c>
      <c r="J8" s="243">
        <v>0</v>
      </c>
      <c r="K8" s="243">
        <v>72</v>
      </c>
      <c r="L8" s="244">
        <v>644</v>
      </c>
      <c r="M8" s="244">
        <v>897</v>
      </c>
      <c r="N8" s="244">
        <v>15930</v>
      </c>
    </row>
    <row r="9" spans="1:29" x14ac:dyDescent="0.45">
      <c r="A9" s="242" t="s">
        <v>1064</v>
      </c>
      <c r="B9" s="244">
        <v>3459</v>
      </c>
      <c r="C9" s="244">
        <v>675</v>
      </c>
      <c r="D9" s="244">
        <v>873</v>
      </c>
      <c r="E9" s="244">
        <v>31</v>
      </c>
      <c r="F9" s="244">
        <v>40</v>
      </c>
      <c r="G9" s="244">
        <v>4952</v>
      </c>
      <c r="H9" s="243">
        <v>8</v>
      </c>
      <c r="I9" s="244">
        <v>166</v>
      </c>
      <c r="J9" s="243">
        <v>0</v>
      </c>
      <c r="K9" s="243">
        <v>47</v>
      </c>
      <c r="L9" s="244">
        <v>127</v>
      </c>
      <c r="M9" s="244">
        <v>342</v>
      </c>
      <c r="N9" s="244">
        <v>10721</v>
      </c>
    </row>
    <row r="10" spans="1:29" x14ac:dyDescent="0.45">
      <c r="A10" s="242" t="s">
        <v>1065</v>
      </c>
      <c r="B10" s="243">
        <v>0</v>
      </c>
      <c r="C10" s="244">
        <v>142</v>
      </c>
      <c r="D10" s="244">
        <v>183</v>
      </c>
      <c r="E10" s="244">
        <v>18</v>
      </c>
      <c r="F10" s="243">
        <v>7</v>
      </c>
      <c r="G10" s="244">
        <v>586</v>
      </c>
      <c r="H10" s="243">
        <v>0</v>
      </c>
      <c r="I10" s="244">
        <v>38</v>
      </c>
      <c r="J10" s="243">
        <v>0</v>
      </c>
      <c r="K10" s="243">
        <v>31</v>
      </c>
      <c r="L10" s="243">
        <v>63</v>
      </c>
      <c r="M10" s="244">
        <v>640</v>
      </c>
      <c r="N10" s="244">
        <v>1707</v>
      </c>
    </row>
    <row r="11" spans="1:29" x14ac:dyDescent="0.45">
      <c r="A11" s="242" t="s">
        <v>1066</v>
      </c>
      <c r="B11" s="243">
        <v>0</v>
      </c>
      <c r="C11" s="244">
        <v>250</v>
      </c>
      <c r="D11" s="244">
        <v>264</v>
      </c>
      <c r="E11" s="244">
        <v>28</v>
      </c>
      <c r="F11" s="243">
        <v>9</v>
      </c>
      <c r="G11" s="244">
        <v>722</v>
      </c>
      <c r="H11" s="243">
        <v>0</v>
      </c>
      <c r="I11" s="244">
        <v>85</v>
      </c>
      <c r="J11" s="243">
        <v>0</v>
      </c>
      <c r="K11" s="243">
        <v>20</v>
      </c>
      <c r="L11" s="243">
        <v>51</v>
      </c>
      <c r="M11" s="244">
        <v>57</v>
      </c>
      <c r="N11" s="244">
        <v>1486</v>
      </c>
    </row>
    <row r="12" spans="1:29" x14ac:dyDescent="0.45">
      <c r="A12" s="242" t="s">
        <v>1067</v>
      </c>
      <c r="B12" s="243">
        <v>0</v>
      </c>
      <c r="C12" s="244">
        <v>52</v>
      </c>
      <c r="D12" s="244">
        <v>97</v>
      </c>
      <c r="E12" s="243">
        <v>0</v>
      </c>
      <c r="F12" s="244">
        <v>28</v>
      </c>
      <c r="G12" s="244">
        <v>102</v>
      </c>
      <c r="H12" s="243">
        <v>1</v>
      </c>
      <c r="I12" s="244">
        <v>12</v>
      </c>
      <c r="J12" s="243">
        <v>0</v>
      </c>
      <c r="K12" s="243">
        <v>2</v>
      </c>
      <c r="L12" s="243">
        <v>4</v>
      </c>
      <c r="M12" s="244">
        <v>90</v>
      </c>
      <c r="N12" s="244">
        <v>388</v>
      </c>
    </row>
    <row r="13" spans="1:29" x14ac:dyDescent="0.45">
      <c r="A13" s="242" t="s">
        <v>1068</v>
      </c>
      <c r="B13" s="243">
        <v>0</v>
      </c>
      <c r="C13" s="244">
        <v>798</v>
      </c>
      <c r="D13" s="244">
        <v>906</v>
      </c>
      <c r="E13" s="243">
        <v>1</v>
      </c>
      <c r="F13" s="244">
        <v>1726</v>
      </c>
      <c r="G13" s="244">
        <v>1267</v>
      </c>
      <c r="H13" s="243">
        <v>0</v>
      </c>
      <c r="I13" s="244">
        <v>81</v>
      </c>
      <c r="J13" s="243">
        <v>0</v>
      </c>
      <c r="K13" s="243">
        <v>16</v>
      </c>
      <c r="L13" s="243">
        <v>6</v>
      </c>
      <c r="M13" s="244">
        <v>80</v>
      </c>
      <c r="N13" s="244">
        <v>4882</v>
      </c>
    </row>
    <row r="14" spans="1:29" x14ac:dyDescent="0.45">
      <c r="A14" s="239" t="s">
        <v>1069</v>
      </c>
      <c r="B14" s="240">
        <v>0</v>
      </c>
      <c r="C14" s="241">
        <v>18</v>
      </c>
      <c r="D14" s="241">
        <v>35</v>
      </c>
      <c r="E14" s="241">
        <v>13</v>
      </c>
      <c r="F14" s="240">
        <v>1</v>
      </c>
      <c r="G14" s="241">
        <v>132</v>
      </c>
      <c r="H14" s="240">
        <v>0</v>
      </c>
      <c r="I14" s="240">
        <v>0</v>
      </c>
      <c r="J14" s="240">
        <v>0</v>
      </c>
      <c r="K14" s="240">
        <v>1</v>
      </c>
      <c r="L14" s="240">
        <v>24</v>
      </c>
      <c r="M14" s="240">
        <v>0</v>
      </c>
      <c r="N14" s="241">
        <v>225</v>
      </c>
    </row>
    <row r="15" spans="1:29" x14ac:dyDescent="0.45">
      <c r="A15" s="242" t="s">
        <v>1070</v>
      </c>
      <c r="B15" s="243">
        <v>51</v>
      </c>
      <c r="C15" s="244">
        <v>325</v>
      </c>
      <c r="D15" s="244">
        <v>308</v>
      </c>
      <c r="E15" s="244">
        <v>225</v>
      </c>
      <c r="F15" s="244">
        <v>146</v>
      </c>
      <c r="G15" s="244">
        <v>861</v>
      </c>
      <c r="H15" s="243">
        <v>4</v>
      </c>
      <c r="I15" s="243">
        <v>3</v>
      </c>
      <c r="J15" s="243">
        <v>0</v>
      </c>
      <c r="K15" s="243">
        <v>23</v>
      </c>
      <c r="L15" s="243">
        <v>23</v>
      </c>
      <c r="M15" s="244">
        <v>266</v>
      </c>
      <c r="N15" s="244">
        <v>2235</v>
      </c>
    </row>
    <row r="16" spans="1:29" x14ac:dyDescent="0.45">
      <c r="A16" s="242" t="s">
        <v>1071</v>
      </c>
      <c r="B16" s="243">
        <v>0</v>
      </c>
      <c r="C16" s="244">
        <v>24</v>
      </c>
      <c r="D16" s="244">
        <v>42</v>
      </c>
      <c r="E16" s="244">
        <v>12</v>
      </c>
      <c r="F16" s="243">
        <v>3</v>
      </c>
      <c r="G16" s="244">
        <v>80</v>
      </c>
      <c r="H16" s="243">
        <v>0</v>
      </c>
      <c r="I16" s="243">
        <v>0</v>
      </c>
      <c r="J16" s="243">
        <v>0</v>
      </c>
      <c r="K16" s="243">
        <v>0</v>
      </c>
      <c r="L16" s="243">
        <v>2</v>
      </c>
      <c r="M16" s="243">
        <v>0</v>
      </c>
      <c r="N16" s="244">
        <v>163</v>
      </c>
    </row>
    <row r="17" spans="1:14" x14ac:dyDescent="0.45">
      <c r="A17" s="242" t="s">
        <v>1072</v>
      </c>
      <c r="B17" s="243">
        <v>0</v>
      </c>
      <c r="C17" s="244">
        <v>19</v>
      </c>
      <c r="D17" s="244">
        <v>73</v>
      </c>
      <c r="E17" s="244">
        <v>18</v>
      </c>
      <c r="F17" s="243">
        <v>0</v>
      </c>
      <c r="G17" s="244">
        <v>299</v>
      </c>
      <c r="H17" s="243">
        <v>0</v>
      </c>
      <c r="I17" s="243">
        <v>1</v>
      </c>
      <c r="J17" s="243">
        <v>0</v>
      </c>
      <c r="K17" s="243">
        <v>1</v>
      </c>
      <c r="L17" s="243">
        <v>12</v>
      </c>
      <c r="M17" s="243">
        <v>5</v>
      </c>
      <c r="N17" s="244">
        <v>428</v>
      </c>
    </row>
    <row r="18" spans="1:14" x14ac:dyDescent="0.45">
      <c r="A18" s="242" t="s">
        <v>1073</v>
      </c>
      <c r="B18" s="243">
        <v>0</v>
      </c>
      <c r="C18" s="244">
        <v>22</v>
      </c>
      <c r="D18" s="244">
        <v>25</v>
      </c>
      <c r="E18" s="243">
        <v>5</v>
      </c>
      <c r="F18" s="243">
        <v>1</v>
      </c>
      <c r="G18" s="244">
        <v>61</v>
      </c>
      <c r="H18" s="243">
        <v>0</v>
      </c>
      <c r="I18" s="243">
        <v>0</v>
      </c>
      <c r="J18" s="243">
        <v>0</v>
      </c>
      <c r="K18" s="243">
        <v>0</v>
      </c>
      <c r="L18" s="243">
        <v>3</v>
      </c>
      <c r="M18" s="243">
        <v>0</v>
      </c>
      <c r="N18" s="244">
        <v>117</v>
      </c>
    </row>
    <row r="19" spans="1:14" x14ac:dyDescent="0.45">
      <c r="A19" s="242" t="s">
        <v>1074</v>
      </c>
      <c r="B19" s="243">
        <v>0</v>
      </c>
      <c r="C19" s="244">
        <v>20</v>
      </c>
      <c r="D19" s="244">
        <v>34</v>
      </c>
      <c r="E19" s="243">
        <v>7</v>
      </c>
      <c r="F19" s="243">
        <v>3</v>
      </c>
      <c r="G19" s="244">
        <v>64</v>
      </c>
      <c r="H19" s="243">
        <v>0</v>
      </c>
      <c r="I19" s="243">
        <v>0</v>
      </c>
      <c r="J19" s="243">
        <v>0</v>
      </c>
      <c r="K19" s="243">
        <v>0</v>
      </c>
      <c r="L19" s="243">
        <v>3</v>
      </c>
      <c r="M19" s="243">
        <v>0</v>
      </c>
      <c r="N19" s="244">
        <v>132</v>
      </c>
    </row>
    <row r="20" spans="1:14" x14ac:dyDescent="0.45">
      <c r="A20" s="242" t="s">
        <v>1075</v>
      </c>
      <c r="B20" s="243">
        <v>0</v>
      </c>
      <c r="C20" s="244">
        <v>38</v>
      </c>
      <c r="D20" s="244">
        <v>41</v>
      </c>
      <c r="E20" s="244">
        <v>27</v>
      </c>
      <c r="F20" s="243">
        <v>4</v>
      </c>
      <c r="G20" s="244">
        <v>90</v>
      </c>
      <c r="H20" s="243">
        <v>0</v>
      </c>
      <c r="I20" s="243">
        <v>0</v>
      </c>
      <c r="J20" s="243">
        <v>0</v>
      </c>
      <c r="K20" s="243">
        <v>1</v>
      </c>
      <c r="L20" s="243">
        <v>13</v>
      </c>
      <c r="M20" s="243">
        <v>0</v>
      </c>
      <c r="N20" s="244">
        <v>215</v>
      </c>
    </row>
    <row r="21" spans="1:14" x14ac:dyDescent="0.45">
      <c r="A21" s="242" t="s">
        <v>1076</v>
      </c>
      <c r="B21" s="243">
        <v>0</v>
      </c>
      <c r="C21" s="244">
        <v>13</v>
      </c>
      <c r="D21" s="244">
        <v>17</v>
      </c>
      <c r="E21" s="244">
        <v>10</v>
      </c>
      <c r="F21" s="243">
        <v>0</v>
      </c>
      <c r="G21" s="244">
        <v>61</v>
      </c>
      <c r="H21" s="243">
        <v>0</v>
      </c>
      <c r="I21" s="243">
        <v>1</v>
      </c>
      <c r="J21" s="243">
        <v>0</v>
      </c>
      <c r="K21" s="243">
        <v>0</v>
      </c>
      <c r="L21" s="243">
        <v>3</v>
      </c>
      <c r="M21" s="243">
        <v>0</v>
      </c>
      <c r="N21" s="244">
        <v>104</v>
      </c>
    </row>
    <row r="22" spans="1:14" x14ac:dyDescent="0.45">
      <c r="A22" s="239" t="s">
        <v>1077</v>
      </c>
      <c r="B22" s="240">
        <v>0</v>
      </c>
      <c r="C22" s="241">
        <v>944</v>
      </c>
      <c r="D22" s="241">
        <v>610</v>
      </c>
      <c r="E22" s="241">
        <v>549</v>
      </c>
      <c r="F22" s="241">
        <v>26</v>
      </c>
      <c r="G22" s="241">
        <v>2184</v>
      </c>
      <c r="H22" s="241">
        <v>21</v>
      </c>
      <c r="I22" s="241">
        <v>19</v>
      </c>
      <c r="J22" s="240">
        <v>0</v>
      </c>
      <c r="K22" s="240">
        <v>13</v>
      </c>
      <c r="L22" s="241">
        <v>219</v>
      </c>
      <c r="M22" s="241">
        <v>174</v>
      </c>
      <c r="N22" s="241">
        <v>4758</v>
      </c>
    </row>
    <row r="23" spans="1:14" x14ac:dyDescent="0.45">
      <c r="A23" s="242" t="s">
        <v>1078</v>
      </c>
      <c r="B23" s="243">
        <v>0</v>
      </c>
      <c r="C23" s="244">
        <v>477</v>
      </c>
      <c r="D23" s="244">
        <v>615</v>
      </c>
      <c r="E23" s="244">
        <v>220</v>
      </c>
      <c r="F23" s="244">
        <v>62</v>
      </c>
      <c r="G23" s="244">
        <v>2331</v>
      </c>
      <c r="H23" s="244">
        <v>18</v>
      </c>
      <c r="I23" s="244">
        <v>764</v>
      </c>
      <c r="J23" s="243">
        <v>0</v>
      </c>
      <c r="K23" s="243">
        <v>24</v>
      </c>
      <c r="L23" s="244">
        <v>156</v>
      </c>
      <c r="M23" s="244">
        <v>510</v>
      </c>
      <c r="N23" s="244">
        <v>5177</v>
      </c>
    </row>
    <row r="24" spans="1:14" x14ac:dyDescent="0.45">
      <c r="A24" s="242" t="s">
        <v>1079</v>
      </c>
      <c r="B24" s="244">
        <v>450</v>
      </c>
      <c r="C24" s="244">
        <v>1427</v>
      </c>
      <c r="D24" s="244">
        <v>726</v>
      </c>
      <c r="E24" s="244">
        <v>617</v>
      </c>
      <c r="F24" s="244">
        <v>342</v>
      </c>
      <c r="G24" s="244">
        <v>3096</v>
      </c>
      <c r="H24" s="244">
        <v>63</v>
      </c>
      <c r="I24" s="244">
        <v>394</v>
      </c>
      <c r="J24" s="243">
        <v>0</v>
      </c>
      <c r="K24" s="243">
        <v>69</v>
      </c>
      <c r="L24" s="244">
        <v>208</v>
      </c>
      <c r="M24" s="244">
        <v>114</v>
      </c>
      <c r="N24" s="244">
        <v>7505</v>
      </c>
    </row>
    <row r="25" spans="1:14" x14ac:dyDescent="0.45">
      <c r="A25" s="242" t="s">
        <v>1080</v>
      </c>
      <c r="B25" s="243">
        <v>0</v>
      </c>
      <c r="C25" s="244">
        <v>250</v>
      </c>
      <c r="D25" s="244">
        <v>375</v>
      </c>
      <c r="E25" s="244">
        <v>171</v>
      </c>
      <c r="F25" s="244">
        <v>33</v>
      </c>
      <c r="G25" s="244">
        <v>1633</v>
      </c>
      <c r="H25" s="244">
        <v>18</v>
      </c>
      <c r="I25" s="244">
        <v>144</v>
      </c>
      <c r="J25" s="243">
        <v>0</v>
      </c>
      <c r="K25" s="243">
        <v>32</v>
      </c>
      <c r="L25" s="244">
        <v>218</v>
      </c>
      <c r="M25" s="244">
        <v>47</v>
      </c>
      <c r="N25" s="244">
        <v>2921</v>
      </c>
    </row>
    <row r="26" spans="1:14" x14ac:dyDescent="0.45">
      <c r="A26" s="242" t="s">
        <v>1081</v>
      </c>
      <c r="B26" s="243">
        <v>0</v>
      </c>
      <c r="C26" s="243">
        <v>9</v>
      </c>
      <c r="D26" s="244">
        <v>15</v>
      </c>
      <c r="E26" s="243">
        <v>4</v>
      </c>
      <c r="F26" s="244">
        <v>24</v>
      </c>
      <c r="G26" s="244">
        <v>127</v>
      </c>
      <c r="H26" s="243">
        <v>0</v>
      </c>
      <c r="I26" s="243">
        <v>0</v>
      </c>
      <c r="J26" s="243">
        <v>0</v>
      </c>
      <c r="K26" s="243">
        <v>1</v>
      </c>
      <c r="L26" s="243">
        <v>6</v>
      </c>
      <c r="M26" s="243">
        <v>0</v>
      </c>
      <c r="N26" s="244">
        <v>186</v>
      </c>
    </row>
    <row r="27" spans="1:14" x14ac:dyDescent="0.45">
      <c r="A27" s="239" t="s">
        <v>1082</v>
      </c>
      <c r="B27" s="240">
        <v>0</v>
      </c>
      <c r="C27" s="241">
        <v>63</v>
      </c>
      <c r="D27" s="241">
        <v>162</v>
      </c>
      <c r="E27" s="240">
        <v>2</v>
      </c>
      <c r="F27" s="241">
        <v>138</v>
      </c>
      <c r="G27" s="241">
        <v>344</v>
      </c>
      <c r="H27" s="240">
        <v>0</v>
      </c>
      <c r="I27" s="241">
        <v>42</v>
      </c>
      <c r="J27" s="240">
        <v>0</v>
      </c>
      <c r="K27" s="240">
        <v>4</v>
      </c>
      <c r="L27" s="240">
        <v>21</v>
      </c>
      <c r="M27" s="240">
        <v>4</v>
      </c>
      <c r="N27" s="241">
        <v>780</v>
      </c>
    </row>
    <row r="28" spans="1:14" x14ac:dyDescent="0.45">
      <c r="A28" s="242" t="s">
        <v>1083</v>
      </c>
      <c r="B28" s="244">
        <v>5879</v>
      </c>
      <c r="C28" s="244">
        <v>971</v>
      </c>
      <c r="D28" s="244">
        <v>1666</v>
      </c>
      <c r="E28" s="244">
        <v>387</v>
      </c>
      <c r="F28" s="244">
        <v>231</v>
      </c>
      <c r="G28" s="244">
        <v>4994</v>
      </c>
      <c r="H28" s="244">
        <v>24</v>
      </c>
      <c r="I28" s="244">
        <v>776</v>
      </c>
      <c r="J28" s="243">
        <v>1</v>
      </c>
      <c r="K28" s="243">
        <v>99</v>
      </c>
      <c r="L28" s="244">
        <v>461</v>
      </c>
      <c r="M28" s="244">
        <v>3499</v>
      </c>
      <c r="N28" s="244">
        <v>18988</v>
      </c>
    </row>
    <row r="29" spans="1:14" x14ac:dyDescent="0.45">
      <c r="A29" s="242" t="s">
        <v>1084</v>
      </c>
      <c r="B29" s="243">
        <v>0</v>
      </c>
      <c r="C29" s="244">
        <v>839</v>
      </c>
      <c r="D29" s="244">
        <v>1109</v>
      </c>
      <c r="E29" s="244">
        <v>334</v>
      </c>
      <c r="F29" s="244">
        <v>78</v>
      </c>
      <c r="G29" s="244">
        <v>3212</v>
      </c>
      <c r="H29" s="244">
        <v>13</v>
      </c>
      <c r="I29" s="244">
        <v>110</v>
      </c>
      <c r="J29" s="243">
        <v>0</v>
      </c>
      <c r="K29" s="243">
        <v>38</v>
      </c>
      <c r="L29" s="244">
        <v>277</v>
      </c>
      <c r="M29" s="244">
        <v>954</v>
      </c>
      <c r="N29" s="244">
        <v>6962</v>
      </c>
    </row>
    <row r="30" spans="1:14" x14ac:dyDescent="0.45">
      <c r="A30" s="242" t="s">
        <v>1085</v>
      </c>
      <c r="B30" s="244">
        <v>401</v>
      </c>
      <c r="C30" s="244">
        <v>2635</v>
      </c>
      <c r="D30" s="244">
        <v>3025</v>
      </c>
      <c r="E30" s="244">
        <v>413</v>
      </c>
      <c r="F30" s="244">
        <v>1466</v>
      </c>
      <c r="G30" s="244">
        <v>8071</v>
      </c>
      <c r="H30" s="244">
        <v>98</v>
      </c>
      <c r="I30" s="244">
        <v>858</v>
      </c>
      <c r="J30" s="243">
        <v>27</v>
      </c>
      <c r="K30" s="244">
        <v>307</v>
      </c>
      <c r="L30" s="244">
        <v>500</v>
      </c>
      <c r="M30" s="244">
        <v>1537</v>
      </c>
      <c r="N30" s="244">
        <v>19337</v>
      </c>
    </row>
    <row r="31" spans="1:14" x14ac:dyDescent="0.45">
      <c r="A31" s="242" t="s">
        <v>1086</v>
      </c>
      <c r="B31" s="243">
        <v>0</v>
      </c>
      <c r="C31" s="244">
        <v>232</v>
      </c>
      <c r="D31" s="244">
        <v>453</v>
      </c>
      <c r="E31" s="244">
        <v>95</v>
      </c>
      <c r="F31" s="244">
        <v>32</v>
      </c>
      <c r="G31" s="244">
        <v>1495</v>
      </c>
      <c r="H31" s="244">
        <v>27</v>
      </c>
      <c r="I31" s="244">
        <v>177</v>
      </c>
      <c r="J31" s="243">
        <v>0</v>
      </c>
      <c r="K31" s="243">
        <v>19</v>
      </c>
      <c r="L31" s="244">
        <v>142</v>
      </c>
      <c r="M31" s="244">
        <v>238</v>
      </c>
      <c r="N31" s="244">
        <v>2910</v>
      </c>
    </row>
    <row r="32" spans="1:14" x14ac:dyDescent="0.45">
      <c r="A32" s="242" t="s">
        <v>1087</v>
      </c>
      <c r="B32" s="243">
        <v>0</v>
      </c>
      <c r="C32" s="244">
        <v>17</v>
      </c>
      <c r="D32" s="244">
        <v>20</v>
      </c>
      <c r="E32" s="243">
        <v>1</v>
      </c>
      <c r="F32" s="243">
        <v>0</v>
      </c>
      <c r="G32" s="244">
        <v>207</v>
      </c>
      <c r="H32" s="243">
        <v>0</v>
      </c>
      <c r="I32" s="244">
        <v>103</v>
      </c>
      <c r="J32" s="243">
        <v>0</v>
      </c>
      <c r="K32" s="243">
        <v>86</v>
      </c>
      <c r="L32" s="243">
        <v>2</v>
      </c>
      <c r="M32" s="243">
        <v>3</v>
      </c>
      <c r="N32" s="244">
        <v>438</v>
      </c>
    </row>
    <row r="33" spans="1:14" x14ac:dyDescent="0.45">
      <c r="A33" s="242" t="s">
        <v>1088</v>
      </c>
      <c r="B33" s="243">
        <v>0</v>
      </c>
      <c r="C33" s="244">
        <v>10</v>
      </c>
      <c r="D33" s="244">
        <v>21</v>
      </c>
      <c r="E33" s="243">
        <v>0</v>
      </c>
      <c r="F33" s="243">
        <v>1</v>
      </c>
      <c r="G33" s="244">
        <v>102</v>
      </c>
      <c r="H33" s="243">
        <v>0</v>
      </c>
      <c r="I33" s="244">
        <v>26</v>
      </c>
      <c r="J33" s="243">
        <v>0</v>
      </c>
      <c r="K33" s="243">
        <v>53</v>
      </c>
      <c r="L33" s="243">
        <v>1</v>
      </c>
      <c r="M33" s="243">
        <v>5</v>
      </c>
      <c r="N33" s="244">
        <v>220</v>
      </c>
    </row>
    <row r="34" spans="1:14" x14ac:dyDescent="0.45">
      <c r="A34" s="239" t="s">
        <v>1089</v>
      </c>
      <c r="B34" s="240">
        <v>29</v>
      </c>
      <c r="C34" s="241">
        <v>1014</v>
      </c>
      <c r="D34" s="241">
        <v>945</v>
      </c>
      <c r="E34" s="241">
        <v>151</v>
      </c>
      <c r="F34" s="241">
        <v>76</v>
      </c>
      <c r="G34" s="241">
        <v>3467</v>
      </c>
      <c r="H34" s="241">
        <v>21</v>
      </c>
      <c r="I34" s="241">
        <v>236</v>
      </c>
      <c r="J34" s="240">
        <v>50</v>
      </c>
      <c r="K34" s="240">
        <v>30</v>
      </c>
      <c r="L34" s="241">
        <v>235</v>
      </c>
      <c r="M34" s="241">
        <v>330</v>
      </c>
      <c r="N34" s="241">
        <v>6585</v>
      </c>
    </row>
    <row r="35" spans="1:14" x14ac:dyDescent="0.45">
      <c r="A35" s="242" t="s">
        <v>1090</v>
      </c>
      <c r="B35" s="243">
        <v>0</v>
      </c>
      <c r="C35" s="244">
        <v>852</v>
      </c>
      <c r="D35" s="244">
        <v>1238</v>
      </c>
      <c r="E35" s="244">
        <v>80</v>
      </c>
      <c r="F35" s="244">
        <v>426</v>
      </c>
      <c r="G35" s="244">
        <v>2537</v>
      </c>
      <c r="H35" s="243">
        <v>0</v>
      </c>
      <c r="I35" s="244">
        <v>306</v>
      </c>
      <c r="J35" s="243">
        <v>10</v>
      </c>
      <c r="K35" s="243">
        <v>43</v>
      </c>
      <c r="L35" s="244">
        <v>173</v>
      </c>
      <c r="M35" s="244">
        <v>60</v>
      </c>
      <c r="N35" s="244">
        <v>5724</v>
      </c>
    </row>
    <row r="36" spans="1:14" x14ac:dyDescent="0.45">
      <c r="A36" s="242" t="s">
        <v>1091</v>
      </c>
      <c r="B36" s="244">
        <v>249</v>
      </c>
      <c r="C36" s="244">
        <v>1910</v>
      </c>
      <c r="D36" s="244">
        <v>2255</v>
      </c>
      <c r="E36" s="244">
        <v>282</v>
      </c>
      <c r="F36" s="244">
        <v>475</v>
      </c>
      <c r="G36" s="244">
        <v>6468</v>
      </c>
      <c r="H36" s="243">
        <v>4</v>
      </c>
      <c r="I36" s="244">
        <v>699</v>
      </c>
      <c r="J36" s="243">
        <v>4</v>
      </c>
      <c r="K36" s="244">
        <v>115</v>
      </c>
      <c r="L36" s="244">
        <v>450</v>
      </c>
      <c r="M36" s="244">
        <v>373</v>
      </c>
      <c r="N36" s="244">
        <v>13284</v>
      </c>
    </row>
    <row r="37" spans="1:14" x14ac:dyDescent="0.45">
      <c r="A37" s="242" t="s">
        <v>1092</v>
      </c>
      <c r="B37" s="244">
        <v>316</v>
      </c>
      <c r="C37" s="244">
        <v>1449</v>
      </c>
      <c r="D37" s="244">
        <v>1799</v>
      </c>
      <c r="E37" s="244">
        <v>206</v>
      </c>
      <c r="F37" s="244">
        <v>479</v>
      </c>
      <c r="G37" s="244">
        <v>5937</v>
      </c>
      <c r="H37" s="244">
        <v>30</v>
      </c>
      <c r="I37" s="244">
        <v>358</v>
      </c>
      <c r="J37" s="243">
        <v>5</v>
      </c>
      <c r="K37" s="243">
        <v>54</v>
      </c>
      <c r="L37" s="244">
        <v>238</v>
      </c>
      <c r="M37" s="244">
        <v>590</v>
      </c>
      <c r="N37" s="244">
        <v>11459</v>
      </c>
    </row>
    <row r="38" spans="1:14" x14ac:dyDescent="0.45">
      <c r="A38" s="242" t="s">
        <v>1093</v>
      </c>
      <c r="B38" s="243">
        <v>0</v>
      </c>
      <c r="C38" s="244">
        <v>837</v>
      </c>
      <c r="D38" s="244">
        <v>977</v>
      </c>
      <c r="E38" s="244">
        <v>105</v>
      </c>
      <c r="F38" s="244">
        <v>312</v>
      </c>
      <c r="G38" s="244">
        <v>3295</v>
      </c>
      <c r="H38" s="244">
        <v>19</v>
      </c>
      <c r="I38" s="244">
        <v>112</v>
      </c>
      <c r="J38" s="243">
        <v>6</v>
      </c>
      <c r="K38" s="243">
        <v>40</v>
      </c>
      <c r="L38" s="244">
        <v>243</v>
      </c>
      <c r="M38" s="244">
        <v>189</v>
      </c>
      <c r="N38" s="244">
        <v>6133</v>
      </c>
    </row>
    <row r="39" spans="1:14" x14ac:dyDescent="0.45">
      <c r="A39" s="242" t="s">
        <v>1094</v>
      </c>
      <c r="B39" s="243">
        <v>0</v>
      </c>
      <c r="C39" s="243">
        <v>0</v>
      </c>
      <c r="D39" s="243">
        <v>0</v>
      </c>
      <c r="E39" s="243">
        <v>1</v>
      </c>
      <c r="F39" s="243">
        <v>0</v>
      </c>
      <c r="G39" s="244">
        <v>13</v>
      </c>
      <c r="H39" s="243">
        <v>0</v>
      </c>
      <c r="I39" s="243">
        <v>0</v>
      </c>
      <c r="J39" s="243">
        <v>0</v>
      </c>
      <c r="K39" s="243">
        <v>0</v>
      </c>
      <c r="L39" s="243">
        <v>0</v>
      </c>
      <c r="M39" s="243">
        <v>0</v>
      </c>
      <c r="N39" s="244">
        <v>14</v>
      </c>
    </row>
    <row r="40" spans="1:14" x14ac:dyDescent="0.45">
      <c r="A40" s="242" t="s">
        <v>1095</v>
      </c>
      <c r="B40" s="243">
        <v>0</v>
      </c>
      <c r="C40" s="244">
        <v>41</v>
      </c>
      <c r="D40" s="244">
        <v>120</v>
      </c>
      <c r="E40" s="243">
        <v>3</v>
      </c>
      <c r="F40" s="243">
        <v>0</v>
      </c>
      <c r="G40" s="244">
        <v>338</v>
      </c>
      <c r="H40" s="243">
        <v>0</v>
      </c>
      <c r="I40" s="244">
        <v>28</v>
      </c>
      <c r="J40" s="243">
        <v>2</v>
      </c>
      <c r="K40" s="243">
        <v>2</v>
      </c>
      <c r="L40" s="243">
        <v>4</v>
      </c>
      <c r="M40" s="243">
        <v>4</v>
      </c>
      <c r="N40" s="244">
        <v>543</v>
      </c>
    </row>
    <row r="41" spans="1:14" x14ac:dyDescent="0.45">
      <c r="A41" s="245" t="s">
        <v>1096</v>
      </c>
      <c r="B41" s="246">
        <v>13174</v>
      </c>
      <c r="C41" s="246">
        <v>21537</v>
      </c>
      <c r="D41" s="246">
        <v>23765</v>
      </c>
      <c r="E41" s="246">
        <v>5397</v>
      </c>
      <c r="F41" s="246">
        <v>6995</v>
      </c>
      <c r="G41" s="246">
        <v>76014</v>
      </c>
      <c r="H41" s="246">
        <v>449</v>
      </c>
      <c r="I41" s="246">
        <v>7077</v>
      </c>
      <c r="J41" s="246">
        <v>104</v>
      </c>
      <c r="K41" s="246">
        <v>3353</v>
      </c>
      <c r="L41" s="246">
        <v>5939</v>
      </c>
      <c r="M41" s="246">
        <v>29939</v>
      </c>
      <c r="N41" s="246">
        <v>193745</v>
      </c>
    </row>
    <row r="42" spans="1:14" x14ac:dyDescent="0.45">
      <c r="A42" s="247" t="s">
        <v>1097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29" width="10" style="11" customWidth="1"/>
    <col min="30" max="16384" width="9.1328125" style="11"/>
  </cols>
  <sheetData>
    <row r="1" spans="1:39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Prices'!B79*(INDEX(Tax_share,MATCH('Total Fuel Prices'!$A$77,tax_fuel_labels,0),MATCH(B$1,'Tax_Share of Price'!$B$1:$AI$1,0)))</f>
        <v>0</v>
      </c>
      <c r="C2" s="35">
        <f>'Total Fuel Prices'!C79*(INDEX(Tax_share,MATCH('Total Fuel Prices'!$A$77,tax_fuel_labels,0),MATCH(C$1,'Tax_Share of Price'!$B$1:$AI$1,0)))</f>
        <v>0</v>
      </c>
      <c r="D2" s="35">
        <f>'Total Fuel Prices'!D79*(INDEX(Tax_share,MATCH('Total Fuel Prices'!$A$77,tax_fuel_labels,0),MATCH(D$1,'Tax_Share of Price'!$B$1:$AI$1,0)))</f>
        <v>0</v>
      </c>
      <c r="E2" s="35">
        <f>'Total Fuel Prices'!E79*(INDEX(Tax_share,MATCH('Total Fuel Prices'!$A$77,tax_fuel_labels,0),MATCH(E$1,'Tax_Share of Price'!$B$1:$AI$1,0)))</f>
        <v>0</v>
      </c>
      <c r="F2" s="35">
        <f>'Total Fuel Prices'!F79*(INDEX(Tax_share,MATCH('Total Fuel Prices'!$A$77,tax_fuel_labels,0),MATCH(F$1,'Tax_Share of Price'!$B$1:$AI$1,0)))</f>
        <v>0</v>
      </c>
      <c r="G2" s="35">
        <f>'Total Fuel Prices'!G79*(INDEX(Tax_share,MATCH('Total Fuel Prices'!$A$77,tax_fuel_labels,0),MATCH(G$1,'Tax_Share of Price'!$B$1:$AI$1,0)))</f>
        <v>0</v>
      </c>
      <c r="H2" s="35">
        <f>'Total Fuel Prices'!H79*(INDEX(Tax_share,MATCH('Total Fuel Prices'!$A$77,tax_fuel_labels,0),MATCH(H$1,'Tax_Share of Price'!$B$1:$AI$1,0)))</f>
        <v>0</v>
      </c>
      <c r="I2" s="35">
        <f>'Total Fuel Prices'!I79*(INDEX(Tax_share,MATCH('Total Fuel Prices'!$A$77,tax_fuel_labels,0),MATCH(I$1,'Tax_Share of Price'!$B$1:$AI$1,0)))</f>
        <v>0</v>
      </c>
      <c r="J2" s="35">
        <f>'Total Fuel Prices'!J79*(INDEX(Tax_share,MATCH('Total Fuel Prices'!$A$77,tax_fuel_labels,0),MATCH(J$1,'Tax_Share of Price'!$B$1:$AI$1,0)))</f>
        <v>0</v>
      </c>
      <c r="K2" s="35">
        <f>'Total Fuel Prices'!K79*(INDEX(Tax_share,MATCH('Total Fuel Prices'!$A$77,tax_fuel_labels,0),MATCH(K$1,'Tax_Share of Price'!$B$1:$AI$1,0)))</f>
        <v>0</v>
      </c>
      <c r="L2" s="35">
        <f>'Total Fuel Prices'!L79*(INDEX(Tax_share,MATCH('Total Fuel Prices'!$A$77,tax_fuel_labels,0),MATCH(L$1,'Tax_Share of Price'!$B$1:$AI$1,0)))</f>
        <v>0</v>
      </c>
      <c r="M2" s="35">
        <f>'Total Fuel Prices'!M79*(INDEX(Tax_share,MATCH('Total Fuel Prices'!$A$77,tax_fuel_labels,0),MATCH(M$1,'Tax_Share of Price'!$B$1:$AI$1,0)))</f>
        <v>0</v>
      </c>
      <c r="N2" s="35">
        <f>'Total Fuel Prices'!N79*(INDEX(Tax_share,MATCH('Total Fuel Prices'!$A$77,tax_fuel_labels,0),MATCH(N$1,'Tax_Share of Price'!$B$1:$AI$1,0)))</f>
        <v>0</v>
      </c>
      <c r="O2" s="35">
        <f>'Total Fuel Prices'!O79*(INDEX(Tax_share,MATCH('Total Fuel Prices'!$A$77,tax_fuel_labels,0),MATCH(O$1,'Tax_Share of Price'!$B$1:$AI$1,0)))</f>
        <v>0</v>
      </c>
      <c r="P2" s="35">
        <f>'Total Fuel Prices'!P79*(INDEX(Tax_share,MATCH('Total Fuel Prices'!$A$77,tax_fuel_labels,0),MATCH(P$1,'Tax_Share of Price'!$B$1:$AI$1,0)))</f>
        <v>0</v>
      </c>
      <c r="Q2" s="35">
        <f>'Total Fuel Prices'!Q79*(INDEX(Tax_share,MATCH('Total Fuel Prices'!$A$77,tax_fuel_labels,0),MATCH(Q$1,'Tax_Share of Price'!$B$1:$AI$1,0)))</f>
        <v>0</v>
      </c>
      <c r="R2" s="35">
        <f>'Total Fuel Prices'!R79*(INDEX(Tax_share,MATCH('Total Fuel Prices'!$A$77,tax_fuel_labels,0),MATCH(R$1,'Tax_Share of Price'!$B$1:$AI$1,0)))</f>
        <v>0</v>
      </c>
      <c r="S2" s="35">
        <f>'Total Fuel Prices'!S79*(INDEX(Tax_share,MATCH('Total Fuel Prices'!$A$77,tax_fuel_labels,0),MATCH(S$1,'Tax_Share of Price'!$B$1:$AI$1,0)))</f>
        <v>0</v>
      </c>
      <c r="T2" s="35">
        <f>'Total Fuel Prices'!T79*(INDEX(Tax_share,MATCH('Total Fuel Prices'!$A$77,tax_fuel_labels,0),MATCH(T$1,'Tax_Share of Price'!$B$1:$AI$1,0)))</f>
        <v>0</v>
      </c>
      <c r="U2" s="35">
        <f>'Total Fuel Prices'!U79*(INDEX(Tax_share,MATCH('Total Fuel Prices'!$A$77,tax_fuel_labels,0),MATCH(U$1,'Tax_Share of Price'!$B$1:$AI$1,0)))</f>
        <v>0</v>
      </c>
      <c r="V2" s="35">
        <f>'Total Fuel Prices'!V79*(INDEX(Tax_share,MATCH('Total Fuel Prices'!$A$77,tax_fuel_labels,0),MATCH(V$1,'Tax_Share of Price'!$B$1:$AI$1,0)))</f>
        <v>0</v>
      </c>
      <c r="W2" s="35">
        <f>'Total Fuel Prices'!W79*(INDEX(Tax_share,MATCH('Total Fuel Prices'!$A$77,tax_fuel_labels,0),MATCH(W$1,'Tax_Share of Price'!$B$1:$AI$1,0)))</f>
        <v>0</v>
      </c>
      <c r="X2" s="35">
        <f>'Total Fuel Prices'!X79*(INDEX(Tax_share,MATCH('Total Fuel Prices'!$A$77,tax_fuel_labels,0),MATCH(X$1,'Tax_Share of Price'!$B$1:$AI$1,0)))</f>
        <v>0</v>
      </c>
      <c r="Y2" s="35">
        <f>'Total Fuel Prices'!Y79*(INDEX(Tax_share,MATCH('Total Fuel Prices'!$A$77,tax_fuel_labels,0),MATCH(Y$1,'Tax_Share of Price'!$B$1:$AI$1,0)))</f>
        <v>0</v>
      </c>
      <c r="Z2" s="35">
        <f>'Total Fuel Prices'!Z79*(INDEX(Tax_share,MATCH('Total Fuel Prices'!$A$77,tax_fuel_labels,0),MATCH(Z$1,'Tax_Share of Price'!$B$1:$AI$1,0)))</f>
        <v>0</v>
      </c>
      <c r="AA2" s="35">
        <f>'Total Fuel Prices'!AA79*(INDEX(Tax_share,MATCH('Total Fuel Prices'!$A$77,tax_fuel_labels,0),MATCH(AA$1,'Tax_Share of Price'!$B$1:$AI$1,0)))</f>
        <v>0</v>
      </c>
      <c r="AB2" s="35">
        <f>'Total Fuel Prices'!AB79*(INDEX(Tax_share,MATCH('Total Fuel Prices'!$A$77,tax_fuel_labels,0),MATCH(AB$1,'Tax_Share of Price'!$B$1:$AI$1,0)))</f>
        <v>0</v>
      </c>
      <c r="AC2" s="35">
        <f>'Total Fuel Prices'!AC79*(INDEX(Tax_share,MATCH('Total Fuel Prices'!$A$77,tax_fuel_labels,0),MATCH(AC$1,'Tax_Share of Price'!$B$1:$AI$1,0)))</f>
        <v>0</v>
      </c>
      <c r="AD2" s="35">
        <f>'Total Fuel Prices'!AD79*(INDEX(Tax_share,MATCH('Total Fuel Prices'!$A$77,tax_fuel_labels,0),MATCH(AD$1,'Tax_Share of Price'!$B$1:$AI$1,0)))</f>
        <v>0</v>
      </c>
      <c r="AE2" s="35">
        <f>'Total Fuel Prices'!AE79*(INDEX(Tax_share,MATCH('Total Fuel Prices'!$A$77,tax_fuel_labels,0),MATCH(AE$1,'Tax_Share of Price'!$B$1:$AI$1,0)))</f>
        <v>0</v>
      </c>
      <c r="AF2" s="35">
        <f>'Total Fuel Prices'!AF79*(INDEX(Tax_share,MATCH('Total Fuel Prices'!$A$77,tax_fuel_labels,0),MATCH(AF$1,'Tax_Share of Price'!$B$1:$AI$1,0)))</f>
        <v>0</v>
      </c>
      <c r="AG2" s="35">
        <f>'Total Fuel Prices'!AG79*(INDEX(Tax_share,MATCH('Total Fuel Prices'!$A$77,tax_fuel_labels,0),MATCH(AG$1,'Tax_Share of Price'!$B$1:$AI$1,0)))</f>
        <v>0</v>
      </c>
      <c r="AH2" s="35">
        <f>'Total Fuel Prices'!AH79*(INDEX(Tax_share,MATCH('Total Fuel Prices'!$A$77,tax_fuel_labels,0),MATCH(AH$1,'Tax_Share of Price'!$B$1:$AI$1,0)))</f>
        <v>0</v>
      </c>
      <c r="AI2" s="35">
        <f>'Total Fuel Prices'!AI79*(INDEX(Tax_share,MATCH('Total Fuel Prices'!$A$77,tax_fuel_labels,0),MATCH(AI$1,'Tax_Share of Price'!$B$1:$AI$1,0)))</f>
        <v>0</v>
      </c>
    </row>
    <row r="3" spans="1:39" x14ac:dyDescent="0.45">
      <c r="A3" s="12" t="s">
        <v>271</v>
      </c>
      <c r="B3" s="270">
        <f>'Total Fuel Prices'!B80*(INDEX(Tax_share,MATCH('Total Fuel Prices'!$A$77,tax_fuel_labels,0),MATCH(B$1,'Tax_Share of Price'!$B$1:$AI$1,0)))</f>
        <v>1.61118996363117E-7</v>
      </c>
      <c r="C3" s="270">
        <f>'Total Fuel Prices'!C80*(INDEX(Tax_share,MATCH('Total Fuel Prices'!$A$77,tax_fuel_labels,0),MATCH(C$1,'Tax_Share of Price'!$B$1:$AI$1,0)))</f>
        <v>1.61118996363117E-7</v>
      </c>
      <c r="D3" s="270">
        <f>'Total Fuel Prices'!D80*(INDEX(Tax_share,MATCH('Total Fuel Prices'!$A$77,tax_fuel_labels,0),MATCH(D$1,'Tax_Share of Price'!$B$1:$AI$1,0)))</f>
        <v>1.61118996363117E-7</v>
      </c>
      <c r="E3" s="270">
        <f>'Total Fuel Prices'!E80*(INDEX(Tax_share,MATCH('Total Fuel Prices'!$A$77,tax_fuel_labels,0),MATCH(E$1,'Tax_Share of Price'!$B$1:$AI$1,0)))</f>
        <v>1.61118996363117E-7</v>
      </c>
      <c r="F3" s="270">
        <f>'Total Fuel Prices'!F80*(INDEX(Tax_share,MATCH('Total Fuel Prices'!$A$77,tax_fuel_labels,0),MATCH(F$1,'Tax_Share of Price'!$B$1:$AI$1,0)))</f>
        <v>1.61118996363117E-7</v>
      </c>
      <c r="G3" s="270">
        <f>'Total Fuel Prices'!G80*(INDEX(Tax_share,MATCH('Total Fuel Prices'!$A$77,tax_fuel_labels,0),MATCH(G$1,'Tax_Share of Price'!$B$1:$AI$1,0)))</f>
        <v>1.61118996363117E-7</v>
      </c>
      <c r="H3" s="270">
        <f>'Total Fuel Prices'!H80*(INDEX(Tax_share,MATCH('Total Fuel Prices'!$A$77,tax_fuel_labels,0),MATCH(H$1,'Tax_Share of Price'!$B$1:$AI$1,0)))</f>
        <v>1.61118996363117E-7</v>
      </c>
      <c r="I3" s="270">
        <f>'Total Fuel Prices'!I80*(INDEX(Tax_share,MATCH('Total Fuel Prices'!$A$77,tax_fuel_labels,0),MATCH(I$1,'Tax_Share of Price'!$B$1:$AI$1,0)))</f>
        <v>1.61118996363117E-7</v>
      </c>
      <c r="J3" s="270">
        <f>'Total Fuel Prices'!J80*(INDEX(Tax_share,MATCH('Total Fuel Prices'!$A$77,tax_fuel_labels,0),MATCH(J$1,'Tax_Share of Price'!$B$1:$AI$1,0)))</f>
        <v>1.61118996363117E-7</v>
      </c>
      <c r="K3" s="270">
        <f>'Total Fuel Prices'!K80*(INDEX(Tax_share,MATCH('Total Fuel Prices'!$A$77,tax_fuel_labels,0),MATCH(K$1,'Tax_Share of Price'!$B$1:$AI$1,0)))</f>
        <v>1.61118996363117E-7</v>
      </c>
      <c r="L3" s="270">
        <f>'Total Fuel Prices'!L80*(INDEX(Tax_share,MATCH('Total Fuel Prices'!$A$77,tax_fuel_labels,0),MATCH(L$1,'Tax_Share of Price'!$B$1:$AI$1,0)))</f>
        <v>1.61118996363117E-7</v>
      </c>
      <c r="M3" s="270">
        <f>'Total Fuel Prices'!M80*(INDEX(Tax_share,MATCH('Total Fuel Prices'!$A$77,tax_fuel_labels,0),MATCH(M$1,'Tax_Share of Price'!$B$1:$AI$1,0)))</f>
        <v>1.61118996363117E-7</v>
      </c>
      <c r="N3" s="270">
        <f>'Total Fuel Prices'!N80*(INDEX(Tax_share,MATCH('Total Fuel Prices'!$A$77,tax_fuel_labels,0),MATCH(N$1,'Tax_Share of Price'!$B$1:$AI$1,0)))</f>
        <v>1.61118996363117E-7</v>
      </c>
      <c r="O3" s="270">
        <f>'Total Fuel Prices'!O80*(INDEX(Tax_share,MATCH('Total Fuel Prices'!$A$77,tax_fuel_labels,0),MATCH(O$1,'Tax_Share of Price'!$B$1:$AI$1,0)))</f>
        <v>1.61118996363117E-7</v>
      </c>
      <c r="P3" s="270">
        <f>'Total Fuel Prices'!P80*(INDEX(Tax_share,MATCH('Total Fuel Prices'!$A$77,tax_fuel_labels,0),MATCH(P$1,'Tax_Share of Price'!$B$1:$AI$1,0)))</f>
        <v>1.61118996363117E-7</v>
      </c>
      <c r="Q3" s="270">
        <f>'Total Fuel Prices'!Q80*(INDEX(Tax_share,MATCH('Total Fuel Prices'!$A$77,tax_fuel_labels,0),MATCH(Q$1,'Tax_Share of Price'!$B$1:$AI$1,0)))</f>
        <v>1.61118996363117E-7</v>
      </c>
      <c r="R3" s="270">
        <f>'Total Fuel Prices'!R80*(INDEX(Tax_share,MATCH('Total Fuel Prices'!$A$77,tax_fuel_labels,0),MATCH(R$1,'Tax_Share of Price'!$B$1:$AI$1,0)))</f>
        <v>1.61118996363117E-7</v>
      </c>
      <c r="S3" s="270">
        <f>'Total Fuel Prices'!S80*(INDEX(Tax_share,MATCH('Total Fuel Prices'!$A$77,tax_fuel_labels,0),MATCH(S$1,'Tax_Share of Price'!$B$1:$AI$1,0)))</f>
        <v>1.61118996363117E-7</v>
      </c>
      <c r="T3" s="270">
        <f>'Total Fuel Prices'!T80*(INDEX(Tax_share,MATCH('Total Fuel Prices'!$A$77,tax_fuel_labels,0),MATCH(T$1,'Tax_Share of Price'!$B$1:$AI$1,0)))</f>
        <v>1.61118996363117E-7</v>
      </c>
      <c r="U3" s="270">
        <f>'Total Fuel Prices'!U80*(INDEX(Tax_share,MATCH('Total Fuel Prices'!$A$77,tax_fuel_labels,0),MATCH(U$1,'Tax_Share of Price'!$B$1:$AI$1,0)))</f>
        <v>1.61118996363117E-7</v>
      </c>
      <c r="V3" s="270">
        <f>'Total Fuel Prices'!V80*(INDEX(Tax_share,MATCH('Total Fuel Prices'!$A$77,tax_fuel_labels,0),MATCH(V$1,'Tax_Share of Price'!$B$1:$AI$1,0)))</f>
        <v>1.61118996363117E-7</v>
      </c>
      <c r="W3" s="270">
        <f>'Total Fuel Prices'!W80*(INDEX(Tax_share,MATCH('Total Fuel Prices'!$A$77,tax_fuel_labels,0),MATCH(W$1,'Tax_Share of Price'!$B$1:$AI$1,0)))</f>
        <v>1.61118996363117E-7</v>
      </c>
      <c r="X3" s="270">
        <f>'Total Fuel Prices'!X80*(INDEX(Tax_share,MATCH('Total Fuel Prices'!$A$77,tax_fuel_labels,0),MATCH(X$1,'Tax_Share of Price'!$B$1:$AI$1,0)))</f>
        <v>1.61118996363117E-7</v>
      </c>
      <c r="Y3" s="270">
        <f>'Total Fuel Prices'!Y80*(INDEX(Tax_share,MATCH('Total Fuel Prices'!$A$77,tax_fuel_labels,0),MATCH(Y$1,'Tax_Share of Price'!$B$1:$AI$1,0)))</f>
        <v>1.61118996363117E-7</v>
      </c>
      <c r="Z3" s="270">
        <f>'Total Fuel Prices'!Z80*(INDEX(Tax_share,MATCH('Total Fuel Prices'!$A$77,tax_fuel_labels,0),MATCH(Z$1,'Tax_Share of Price'!$B$1:$AI$1,0)))</f>
        <v>1.61118996363117E-7</v>
      </c>
      <c r="AA3" s="270">
        <f>'Total Fuel Prices'!AA80*(INDEX(Tax_share,MATCH('Total Fuel Prices'!$A$77,tax_fuel_labels,0),MATCH(AA$1,'Tax_Share of Price'!$B$1:$AI$1,0)))</f>
        <v>1.61118996363117E-7</v>
      </c>
      <c r="AB3" s="270">
        <f>'Total Fuel Prices'!AB80*(INDEX(Tax_share,MATCH('Total Fuel Prices'!$A$77,tax_fuel_labels,0),MATCH(AB$1,'Tax_Share of Price'!$B$1:$AI$1,0)))</f>
        <v>1.61118996363117E-7</v>
      </c>
      <c r="AC3" s="270">
        <f>'Total Fuel Prices'!AC80*(INDEX(Tax_share,MATCH('Total Fuel Prices'!$A$77,tax_fuel_labels,0),MATCH(AC$1,'Tax_Share of Price'!$B$1:$AI$1,0)))</f>
        <v>1.61118996363117E-7</v>
      </c>
      <c r="AD3" s="270">
        <f>'Total Fuel Prices'!AD80*(INDEX(Tax_share,MATCH('Total Fuel Prices'!$A$77,tax_fuel_labels,0),MATCH(AD$1,'Tax_Share of Price'!$B$1:$AI$1,0)))</f>
        <v>1.61118996363117E-7</v>
      </c>
      <c r="AE3" s="270">
        <f>'Total Fuel Prices'!AE80*(INDEX(Tax_share,MATCH('Total Fuel Prices'!$A$77,tax_fuel_labels,0),MATCH(AE$1,'Tax_Share of Price'!$B$1:$AI$1,0)))</f>
        <v>1.61118996363117E-7</v>
      </c>
      <c r="AF3" s="270">
        <f>'Total Fuel Prices'!AF80*(INDEX(Tax_share,MATCH('Total Fuel Prices'!$A$77,tax_fuel_labels,0),MATCH(AF$1,'Tax_Share of Price'!$B$1:$AI$1,0)))</f>
        <v>1.61118996363117E-7</v>
      </c>
      <c r="AG3" s="270">
        <f>'Total Fuel Prices'!AG80*(INDEX(Tax_share,MATCH('Total Fuel Prices'!$A$77,tax_fuel_labels,0),MATCH(AG$1,'Tax_Share of Price'!$B$1:$AI$1,0)))</f>
        <v>1.61118996363117E-7</v>
      </c>
      <c r="AH3" s="270">
        <f>'Total Fuel Prices'!AH80*(INDEX(Tax_share,MATCH('Total Fuel Prices'!$A$77,tax_fuel_labels,0),MATCH(AH$1,'Tax_Share of Price'!$B$1:$AI$1,0)))</f>
        <v>1.61118996363117E-7</v>
      </c>
      <c r="AI3" s="270">
        <f>'Total Fuel Prices'!AI80*(INDEX(Tax_share,MATCH('Total Fuel Prices'!$A$77,tax_fuel_labels,0),MATCH(AI$1,'Tax_Share of Price'!$B$1:$AI$1,0)))</f>
        <v>1.61118996363117E-7</v>
      </c>
      <c r="AJ3" s="9"/>
      <c r="AK3" s="9"/>
    </row>
    <row r="4" spans="1:39" x14ac:dyDescent="0.45">
      <c r="A4" s="12" t="s">
        <v>272</v>
      </c>
      <c r="B4" s="270">
        <f>'Total Fuel Prices'!B81*(INDEX(Tax_share,MATCH('Total Fuel Prices'!$A$77,tax_fuel_labels,0),MATCH(B$1,'Tax_Share of Price'!$B$1:$AI$1,0)))</f>
        <v>1.61118996363117E-7</v>
      </c>
      <c r="C4" s="270">
        <f>'Total Fuel Prices'!C81*(INDEX(Tax_share,MATCH('Total Fuel Prices'!$A$77,tax_fuel_labels,0),MATCH(C$1,'Tax_Share of Price'!$B$1:$AI$1,0)))</f>
        <v>1.61118996363117E-7</v>
      </c>
      <c r="D4" s="270">
        <f>'Total Fuel Prices'!D81*(INDEX(Tax_share,MATCH('Total Fuel Prices'!$A$77,tax_fuel_labels,0),MATCH(D$1,'Tax_Share of Price'!$B$1:$AI$1,0)))</f>
        <v>1.61118996363117E-7</v>
      </c>
      <c r="E4" s="270">
        <f>'Total Fuel Prices'!E81*(INDEX(Tax_share,MATCH('Total Fuel Prices'!$A$77,tax_fuel_labels,0),MATCH(E$1,'Tax_Share of Price'!$B$1:$AI$1,0)))</f>
        <v>1.61118996363117E-7</v>
      </c>
      <c r="F4" s="270">
        <f>'Total Fuel Prices'!F81*(INDEX(Tax_share,MATCH('Total Fuel Prices'!$A$77,tax_fuel_labels,0),MATCH(F$1,'Tax_Share of Price'!$B$1:$AI$1,0)))</f>
        <v>1.61118996363117E-7</v>
      </c>
      <c r="G4" s="270">
        <f>'Total Fuel Prices'!G81*(INDEX(Tax_share,MATCH('Total Fuel Prices'!$A$77,tax_fuel_labels,0),MATCH(G$1,'Tax_Share of Price'!$B$1:$AI$1,0)))</f>
        <v>1.61118996363117E-7</v>
      </c>
      <c r="H4" s="270">
        <f>'Total Fuel Prices'!H81*(INDEX(Tax_share,MATCH('Total Fuel Prices'!$A$77,tax_fuel_labels,0),MATCH(H$1,'Tax_Share of Price'!$B$1:$AI$1,0)))</f>
        <v>1.61118996363117E-7</v>
      </c>
      <c r="I4" s="270">
        <f>'Total Fuel Prices'!I81*(INDEX(Tax_share,MATCH('Total Fuel Prices'!$A$77,tax_fuel_labels,0),MATCH(I$1,'Tax_Share of Price'!$B$1:$AI$1,0)))</f>
        <v>1.61118996363117E-7</v>
      </c>
      <c r="J4" s="270">
        <f>'Total Fuel Prices'!J81*(INDEX(Tax_share,MATCH('Total Fuel Prices'!$A$77,tax_fuel_labels,0),MATCH(J$1,'Tax_Share of Price'!$B$1:$AI$1,0)))</f>
        <v>1.61118996363117E-7</v>
      </c>
      <c r="K4" s="270">
        <f>'Total Fuel Prices'!K81*(INDEX(Tax_share,MATCH('Total Fuel Prices'!$A$77,tax_fuel_labels,0),MATCH(K$1,'Tax_Share of Price'!$B$1:$AI$1,0)))</f>
        <v>1.61118996363117E-7</v>
      </c>
      <c r="L4" s="270">
        <f>'Total Fuel Prices'!L81*(INDEX(Tax_share,MATCH('Total Fuel Prices'!$A$77,tax_fuel_labels,0),MATCH(L$1,'Tax_Share of Price'!$B$1:$AI$1,0)))</f>
        <v>1.61118996363117E-7</v>
      </c>
      <c r="M4" s="270">
        <f>'Total Fuel Prices'!M81*(INDEX(Tax_share,MATCH('Total Fuel Prices'!$A$77,tax_fuel_labels,0),MATCH(M$1,'Tax_Share of Price'!$B$1:$AI$1,0)))</f>
        <v>1.61118996363117E-7</v>
      </c>
      <c r="N4" s="270">
        <f>'Total Fuel Prices'!N81*(INDEX(Tax_share,MATCH('Total Fuel Prices'!$A$77,tax_fuel_labels,0),MATCH(N$1,'Tax_Share of Price'!$B$1:$AI$1,0)))</f>
        <v>1.61118996363117E-7</v>
      </c>
      <c r="O4" s="270">
        <f>'Total Fuel Prices'!O81*(INDEX(Tax_share,MATCH('Total Fuel Prices'!$A$77,tax_fuel_labels,0),MATCH(O$1,'Tax_Share of Price'!$B$1:$AI$1,0)))</f>
        <v>1.61118996363117E-7</v>
      </c>
      <c r="P4" s="270">
        <f>'Total Fuel Prices'!P81*(INDEX(Tax_share,MATCH('Total Fuel Prices'!$A$77,tax_fuel_labels,0),MATCH(P$1,'Tax_Share of Price'!$B$1:$AI$1,0)))</f>
        <v>1.61118996363117E-7</v>
      </c>
      <c r="Q4" s="270">
        <f>'Total Fuel Prices'!Q81*(INDEX(Tax_share,MATCH('Total Fuel Prices'!$A$77,tax_fuel_labels,0),MATCH(Q$1,'Tax_Share of Price'!$B$1:$AI$1,0)))</f>
        <v>1.61118996363117E-7</v>
      </c>
      <c r="R4" s="270">
        <f>'Total Fuel Prices'!R81*(INDEX(Tax_share,MATCH('Total Fuel Prices'!$A$77,tax_fuel_labels,0),MATCH(R$1,'Tax_Share of Price'!$B$1:$AI$1,0)))</f>
        <v>1.61118996363117E-7</v>
      </c>
      <c r="S4" s="270">
        <f>'Total Fuel Prices'!S81*(INDEX(Tax_share,MATCH('Total Fuel Prices'!$A$77,tax_fuel_labels,0),MATCH(S$1,'Tax_Share of Price'!$B$1:$AI$1,0)))</f>
        <v>1.61118996363117E-7</v>
      </c>
      <c r="T4" s="270">
        <f>'Total Fuel Prices'!T81*(INDEX(Tax_share,MATCH('Total Fuel Prices'!$A$77,tax_fuel_labels,0),MATCH(T$1,'Tax_Share of Price'!$B$1:$AI$1,0)))</f>
        <v>1.61118996363117E-7</v>
      </c>
      <c r="U4" s="270">
        <f>'Total Fuel Prices'!U81*(INDEX(Tax_share,MATCH('Total Fuel Prices'!$A$77,tax_fuel_labels,0),MATCH(U$1,'Tax_Share of Price'!$B$1:$AI$1,0)))</f>
        <v>1.61118996363117E-7</v>
      </c>
      <c r="V4" s="270">
        <f>'Total Fuel Prices'!V81*(INDEX(Tax_share,MATCH('Total Fuel Prices'!$A$77,tax_fuel_labels,0),MATCH(V$1,'Tax_Share of Price'!$B$1:$AI$1,0)))</f>
        <v>1.61118996363117E-7</v>
      </c>
      <c r="W4" s="270">
        <f>'Total Fuel Prices'!W81*(INDEX(Tax_share,MATCH('Total Fuel Prices'!$A$77,tax_fuel_labels,0),MATCH(W$1,'Tax_Share of Price'!$B$1:$AI$1,0)))</f>
        <v>1.61118996363117E-7</v>
      </c>
      <c r="X4" s="270">
        <f>'Total Fuel Prices'!X81*(INDEX(Tax_share,MATCH('Total Fuel Prices'!$A$77,tax_fuel_labels,0),MATCH(X$1,'Tax_Share of Price'!$B$1:$AI$1,0)))</f>
        <v>1.61118996363117E-7</v>
      </c>
      <c r="Y4" s="270">
        <f>'Total Fuel Prices'!Y81*(INDEX(Tax_share,MATCH('Total Fuel Prices'!$A$77,tax_fuel_labels,0),MATCH(Y$1,'Tax_Share of Price'!$B$1:$AI$1,0)))</f>
        <v>1.61118996363117E-7</v>
      </c>
      <c r="Z4" s="270">
        <f>'Total Fuel Prices'!Z81*(INDEX(Tax_share,MATCH('Total Fuel Prices'!$A$77,tax_fuel_labels,0),MATCH(Z$1,'Tax_Share of Price'!$B$1:$AI$1,0)))</f>
        <v>1.61118996363117E-7</v>
      </c>
      <c r="AA4" s="270">
        <f>'Total Fuel Prices'!AA81*(INDEX(Tax_share,MATCH('Total Fuel Prices'!$A$77,tax_fuel_labels,0),MATCH(AA$1,'Tax_Share of Price'!$B$1:$AI$1,0)))</f>
        <v>1.61118996363117E-7</v>
      </c>
      <c r="AB4" s="270">
        <f>'Total Fuel Prices'!AB81*(INDEX(Tax_share,MATCH('Total Fuel Prices'!$A$77,tax_fuel_labels,0),MATCH(AB$1,'Tax_Share of Price'!$B$1:$AI$1,0)))</f>
        <v>1.61118996363117E-7</v>
      </c>
      <c r="AC4" s="270">
        <f>'Total Fuel Prices'!AC81*(INDEX(Tax_share,MATCH('Total Fuel Prices'!$A$77,tax_fuel_labels,0),MATCH(AC$1,'Tax_Share of Price'!$B$1:$AI$1,0)))</f>
        <v>1.61118996363117E-7</v>
      </c>
      <c r="AD4" s="270">
        <f>'Total Fuel Prices'!AD81*(INDEX(Tax_share,MATCH('Total Fuel Prices'!$A$77,tax_fuel_labels,0),MATCH(AD$1,'Tax_Share of Price'!$B$1:$AI$1,0)))</f>
        <v>1.61118996363117E-7</v>
      </c>
      <c r="AE4" s="270">
        <f>'Total Fuel Prices'!AE81*(INDEX(Tax_share,MATCH('Total Fuel Prices'!$A$77,tax_fuel_labels,0),MATCH(AE$1,'Tax_Share of Price'!$B$1:$AI$1,0)))</f>
        <v>1.61118996363117E-7</v>
      </c>
      <c r="AF4" s="270">
        <f>'Total Fuel Prices'!AF81*(INDEX(Tax_share,MATCH('Total Fuel Prices'!$A$77,tax_fuel_labels,0),MATCH(AF$1,'Tax_Share of Price'!$B$1:$AI$1,0)))</f>
        <v>1.61118996363117E-7</v>
      </c>
      <c r="AG4" s="270">
        <f>'Total Fuel Prices'!AG81*(INDEX(Tax_share,MATCH('Total Fuel Prices'!$A$77,tax_fuel_labels,0),MATCH(AG$1,'Tax_Share of Price'!$B$1:$AI$1,0)))</f>
        <v>1.61118996363117E-7</v>
      </c>
      <c r="AH4" s="270">
        <f>'Total Fuel Prices'!AH81*(INDEX(Tax_share,MATCH('Total Fuel Prices'!$A$77,tax_fuel_labels,0),MATCH(AH$1,'Tax_Share of Price'!$B$1:$AI$1,0)))</f>
        <v>1.61118996363117E-7</v>
      </c>
      <c r="AI4" s="270">
        <f>'Total Fuel Prices'!AI81*(INDEX(Tax_share,MATCH('Total Fuel Prices'!$A$77,tax_fuel_labels,0),MATCH(AI$1,'Tax_Share of Price'!$B$1:$AI$1,0)))</f>
        <v>1.61118996363117E-7</v>
      </c>
      <c r="AJ4" s="9"/>
      <c r="AK4" s="9"/>
    </row>
    <row r="5" spans="1:39" x14ac:dyDescent="0.45">
      <c r="A5" s="12" t="s">
        <v>273</v>
      </c>
      <c r="B5" s="270">
        <f>'Total Fuel Prices'!B82*(INDEX(Tax_share,MATCH('Total Fuel Prices'!$A$77,tax_fuel_labels,0),MATCH(B$1,'Tax_Share of Price'!$B$1:$AI$1,0)))</f>
        <v>1.61118996363117E-7</v>
      </c>
      <c r="C5" s="270">
        <f>'Total Fuel Prices'!C82*(INDEX(Tax_share,MATCH('Total Fuel Prices'!$A$77,tax_fuel_labels,0),MATCH(C$1,'Tax_Share of Price'!$B$1:$AI$1,0)))</f>
        <v>1.61118996363117E-7</v>
      </c>
      <c r="D5" s="270">
        <f>'Total Fuel Prices'!D82*(INDEX(Tax_share,MATCH('Total Fuel Prices'!$A$77,tax_fuel_labels,0),MATCH(D$1,'Tax_Share of Price'!$B$1:$AI$1,0)))</f>
        <v>1.61118996363117E-7</v>
      </c>
      <c r="E5" s="270">
        <f>'Total Fuel Prices'!E82*(INDEX(Tax_share,MATCH('Total Fuel Prices'!$A$77,tax_fuel_labels,0),MATCH(E$1,'Tax_Share of Price'!$B$1:$AI$1,0)))</f>
        <v>1.61118996363117E-7</v>
      </c>
      <c r="F5" s="270">
        <f>'Total Fuel Prices'!F82*(INDEX(Tax_share,MATCH('Total Fuel Prices'!$A$77,tax_fuel_labels,0),MATCH(F$1,'Tax_Share of Price'!$B$1:$AI$1,0)))</f>
        <v>1.61118996363117E-7</v>
      </c>
      <c r="G5" s="270">
        <f>'Total Fuel Prices'!G82*(INDEX(Tax_share,MATCH('Total Fuel Prices'!$A$77,tax_fuel_labels,0),MATCH(G$1,'Tax_Share of Price'!$B$1:$AI$1,0)))</f>
        <v>1.61118996363117E-7</v>
      </c>
      <c r="H5" s="270">
        <f>'Total Fuel Prices'!H82*(INDEX(Tax_share,MATCH('Total Fuel Prices'!$A$77,tax_fuel_labels,0),MATCH(H$1,'Tax_Share of Price'!$B$1:$AI$1,0)))</f>
        <v>1.61118996363117E-7</v>
      </c>
      <c r="I5" s="270">
        <f>'Total Fuel Prices'!I82*(INDEX(Tax_share,MATCH('Total Fuel Prices'!$A$77,tax_fuel_labels,0),MATCH(I$1,'Tax_Share of Price'!$B$1:$AI$1,0)))</f>
        <v>1.61118996363117E-7</v>
      </c>
      <c r="J5" s="270">
        <f>'Total Fuel Prices'!J82*(INDEX(Tax_share,MATCH('Total Fuel Prices'!$A$77,tax_fuel_labels,0),MATCH(J$1,'Tax_Share of Price'!$B$1:$AI$1,0)))</f>
        <v>1.61118996363117E-7</v>
      </c>
      <c r="K5" s="270">
        <f>'Total Fuel Prices'!K82*(INDEX(Tax_share,MATCH('Total Fuel Prices'!$A$77,tax_fuel_labels,0),MATCH(K$1,'Tax_Share of Price'!$B$1:$AI$1,0)))</f>
        <v>1.61118996363117E-7</v>
      </c>
      <c r="L5" s="270">
        <f>'Total Fuel Prices'!L82*(INDEX(Tax_share,MATCH('Total Fuel Prices'!$A$77,tax_fuel_labels,0),MATCH(L$1,'Tax_Share of Price'!$B$1:$AI$1,0)))</f>
        <v>1.61118996363117E-7</v>
      </c>
      <c r="M5" s="270">
        <f>'Total Fuel Prices'!M82*(INDEX(Tax_share,MATCH('Total Fuel Prices'!$A$77,tax_fuel_labels,0),MATCH(M$1,'Tax_Share of Price'!$B$1:$AI$1,0)))</f>
        <v>1.61118996363117E-7</v>
      </c>
      <c r="N5" s="270">
        <f>'Total Fuel Prices'!N82*(INDEX(Tax_share,MATCH('Total Fuel Prices'!$A$77,tax_fuel_labels,0),MATCH(N$1,'Tax_Share of Price'!$B$1:$AI$1,0)))</f>
        <v>1.61118996363117E-7</v>
      </c>
      <c r="O5" s="270">
        <f>'Total Fuel Prices'!O82*(INDEX(Tax_share,MATCH('Total Fuel Prices'!$A$77,tax_fuel_labels,0),MATCH(O$1,'Tax_Share of Price'!$B$1:$AI$1,0)))</f>
        <v>1.61118996363117E-7</v>
      </c>
      <c r="P5" s="270">
        <f>'Total Fuel Prices'!P82*(INDEX(Tax_share,MATCH('Total Fuel Prices'!$A$77,tax_fuel_labels,0),MATCH(P$1,'Tax_Share of Price'!$B$1:$AI$1,0)))</f>
        <v>1.61118996363117E-7</v>
      </c>
      <c r="Q5" s="270">
        <f>'Total Fuel Prices'!Q82*(INDEX(Tax_share,MATCH('Total Fuel Prices'!$A$77,tax_fuel_labels,0),MATCH(Q$1,'Tax_Share of Price'!$B$1:$AI$1,0)))</f>
        <v>1.61118996363117E-7</v>
      </c>
      <c r="R5" s="270">
        <f>'Total Fuel Prices'!R82*(INDEX(Tax_share,MATCH('Total Fuel Prices'!$A$77,tax_fuel_labels,0),MATCH(R$1,'Tax_Share of Price'!$B$1:$AI$1,0)))</f>
        <v>1.61118996363117E-7</v>
      </c>
      <c r="S5" s="270">
        <f>'Total Fuel Prices'!S82*(INDEX(Tax_share,MATCH('Total Fuel Prices'!$A$77,tax_fuel_labels,0),MATCH(S$1,'Tax_Share of Price'!$B$1:$AI$1,0)))</f>
        <v>1.61118996363117E-7</v>
      </c>
      <c r="T5" s="270">
        <f>'Total Fuel Prices'!T82*(INDEX(Tax_share,MATCH('Total Fuel Prices'!$A$77,tax_fuel_labels,0),MATCH(T$1,'Tax_Share of Price'!$B$1:$AI$1,0)))</f>
        <v>1.61118996363117E-7</v>
      </c>
      <c r="U5" s="270">
        <f>'Total Fuel Prices'!U82*(INDEX(Tax_share,MATCH('Total Fuel Prices'!$A$77,tax_fuel_labels,0),MATCH(U$1,'Tax_Share of Price'!$B$1:$AI$1,0)))</f>
        <v>1.61118996363117E-7</v>
      </c>
      <c r="V5" s="270">
        <f>'Total Fuel Prices'!V82*(INDEX(Tax_share,MATCH('Total Fuel Prices'!$A$77,tax_fuel_labels,0),MATCH(V$1,'Tax_Share of Price'!$B$1:$AI$1,0)))</f>
        <v>1.61118996363117E-7</v>
      </c>
      <c r="W5" s="270">
        <f>'Total Fuel Prices'!W82*(INDEX(Tax_share,MATCH('Total Fuel Prices'!$A$77,tax_fuel_labels,0),MATCH(W$1,'Tax_Share of Price'!$B$1:$AI$1,0)))</f>
        <v>1.61118996363117E-7</v>
      </c>
      <c r="X5" s="270">
        <f>'Total Fuel Prices'!X82*(INDEX(Tax_share,MATCH('Total Fuel Prices'!$A$77,tax_fuel_labels,0),MATCH(X$1,'Tax_Share of Price'!$B$1:$AI$1,0)))</f>
        <v>1.61118996363117E-7</v>
      </c>
      <c r="Y5" s="270">
        <f>'Total Fuel Prices'!Y82*(INDEX(Tax_share,MATCH('Total Fuel Prices'!$A$77,tax_fuel_labels,0),MATCH(Y$1,'Tax_Share of Price'!$B$1:$AI$1,0)))</f>
        <v>1.61118996363117E-7</v>
      </c>
      <c r="Z5" s="270">
        <f>'Total Fuel Prices'!Z82*(INDEX(Tax_share,MATCH('Total Fuel Prices'!$A$77,tax_fuel_labels,0),MATCH(Z$1,'Tax_Share of Price'!$B$1:$AI$1,0)))</f>
        <v>1.61118996363117E-7</v>
      </c>
      <c r="AA5" s="270">
        <f>'Total Fuel Prices'!AA82*(INDEX(Tax_share,MATCH('Total Fuel Prices'!$A$77,tax_fuel_labels,0),MATCH(AA$1,'Tax_Share of Price'!$B$1:$AI$1,0)))</f>
        <v>1.61118996363117E-7</v>
      </c>
      <c r="AB5" s="270">
        <f>'Total Fuel Prices'!AB82*(INDEX(Tax_share,MATCH('Total Fuel Prices'!$A$77,tax_fuel_labels,0),MATCH(AB$1,'Tax_Share of Price'!$B$1:$AI$1,0)))</f>
        <v>1.61118996363117E-7</v>
      </c>
      <c r="AC5" s="270">
        <f>'Total Fuel Prices'!AC82*(INDEX(Tax_share,MATCH('Total Fuel Prices'!$A$77,tax_fuel_labels,0),MATCH(AC$1,'Tax_Share of Price'!$B$1:$AI$1,0)))</f>
        <v>1.61118996363117E-7</v>
      </c>
      <c r="AD5" s="270">
        <f>'Total Fuel Prices'!AD82*(INDEX(Tax_share,MATCH('Total Fuel Prices'!$A$77,tax_fuel_labels,0),MATCH(AD$1,'Tax_Share of Price'!$B$1:$AI$1,0)))</f>
        <v>1.61118996363117E-7</v>
      </c>
      <c r="AE5" s="270">
        <f>'Total Fuel Prices'!AE82*(INDEX(Tax_share,MATCH('Total Fuel Prices'!$A$77,tax_fuel_labels,0),MATCH(AE$1,'Tax_Share of Price'!$B$1:$AI$1,0)))</f>
        <v>1.61118996363117E-7</v>
      </c>
      <c r="AF5" s="270">
        <f>'Total Fuel Prices'!AF82*(INDEX(Tax_share,MATCH('Total Fuel Prices'!$A$77,tax_fuel_labels,0),MATCH(AF$1,'Tax_Share of Price'!$B$1:$AI$1,0)))</f>
        <v>1.61118996363117E-7</v>
      </c>
      <c r="AG5" s="270">
        <f>'Total Fuel Prices'!AG82*(INDEX(Tax_share,MATCH('Total Fuel Prices'!$A$77,tax_fuel_labels,0),MATCH(AG$1,'Tax_Share of Price'!$B$1:$AI$1,0)))</f>
        <v>1.61118996363117E-7</v>
      </c>
      <c r="AH5" s="270">
        <f>'Total Fuel Prices'!AH82*(INDEX(Tax_share,MATCH('Total Fuel Prices'!$A$77,tax_fuel_labels,0),MATCH(AH$1,'Tax_Share of Price'!$B$1:$AI$1,0)))</f>
        <v>1.61118996363117E-7</v>
      </c>
      <c r="AI5" s="270">
        <f>'Total Fuel Prices'!AI82*(INDEX(Tax_share,MATCH('Total Fuel Prices'!$A$77,tax_fuel_labels,0),MATCH(AI$1,'Tax_Share of Price'!$B$1:$AI$1,0)))</f>
        <v>1.61118996363117E-7</v>
      </c>
      <c r="AJ5" s="9"/>
      <c r="AK5" s="9"/>
    </row>
    <row r="6" spans="1:39" x14ac:dyDescent="0.45">
      <c r="A6" s="12" t="s">
        <v>274</v>
      </c>
      <c r="B6" s="270">
        <f>'Total Fuel Prices'!B83*(INDEX(Tax_share,MATCH('Total Fuel Prices'!$A$77,tax_fuel_labels,0),MATCH(B$1,'Tax_Share of Price'!$B$1:$AI$1,0)))</f>
        <v>1.61118996363117E-7</v>
      </c>
      <c r="C6" s="270">
        <f>'Total Fuel Prices'!C83*(INDEX(Tax_share,MATCH('Total Fuel Prices'!$A$77,tax_fuel_labels,0),MATCH(C$1,'Tax_Share of Price'!$B$1:$AI$1,0)))</f>
        <v>1.61118996363117E-7</v>
      </c>
      <c r="D6" s="270">
        <f>'Total Fuel Prices'!D83*(INDEX(Tax_share,MATCH('Total Fuel Prices'!$A$77,tax_fuel_labels,0),MATCH(D$1,'Tax_Share of Price'!$B$1:$AI$1,0)))</f>
        <v>1.61118996363117E-7</v>
      </c>
      <c r="E6" s="270">
        <f>'Total Fuel Prices'!E83*(INDEX(Tax_share,MATCH('Total Fuel Prices'!$A$77,tax_fuel_labels,0),MATCH(E$1,'Tax_Share of Price'!$B$1:$AI$1,0)))</f>
        <v>1.61118996363117E-7</v>
      </c>
      <c r="F6" s="270">
        <f>'Total Fuel Prices'!F83*(INDEX(Tax_share,MATCH('Total Fuel Prices'!$A$77,tax_fuel_labels,0),MATCH(F$1,'Tax_Share of Price'!$B$1:$AI$1,0)))</f>
        <v>1.61118996363117E-7</v>
      </c>
      <c r="G6" s="270">
        <f>'Total Fuel Prices'!G83*(INDEX(Tax_share,MATCH('Total Fuel Prices'!$A$77,tax_fuel_labels,0),MATCH(G$1,'Tax_Share of Price'!$B$1:$AI$1,0)))</f>
        <v>1.61118996363117E-7</v>
      </c>
      <c r="H6" s="270">
        <f>'Total Fuel Prices'!H83*(INDEX(Tax_share,MATCH('Total Fuel Prices'!$A$77,tax_fuel_labels,0),MATCH(H$1,'Tax_Share of Price'!$B$1:$AI$1,0)))</f>
        <v>1.61118996363117E-7</v>
      </c>
      <c r="I6" s="270">
        <f>'Total Fuel Prices'!I83*(INDEX(Tax_share,MATCH('Total Fuel Prices'!$A$77,tax_fuel_labels,0),MATCH(I$1,'Tax_Share of Price'!$B$1:$AI$1,0)))</f>
        <v>1.61118996363117E-7</v>
      </c>
      <c r="J6" s="270">
        <f>'Total Fuel Prices'!J83*(INDEX(Tax_share,MATCH('Total Fuel Prices'!$A$77,tax_fuel_labels,0),MATCH(J$1,'Tax_Share of Price'!$B$1:$AI$1,0)))</f>
        <v>1.61118996363117E-7</v>
      </c>
      <c r="K6" s="270">
        <f>'Total Fuel Prices'!K83*(INDEX(Tax_share,MATCH('Total Fuel Prices'!$A$77,tax_fuel_labels,0),MATCH(K$1,'Tax_Share of Price'!$B$1:$AI$1,0)))</f>
        <v>1.61118996363117E-7</v>
      </c>
      <c r="L6" s="270">
        <f>'Total Fuel Prices'!L83*(INDEX(Tax_share,MATCH('Total Fuel Prices'!$A$77,tax_fuel_labels,0),MATCH(L$1,'Tax_Share of Price'!$B$1:$AI$1,0)))</f>
        <v>1.61118996363117E-7</v>
      </c>
      <c r="M6" s="270">
        <f>'Total Fuel Prices'!M83*(INDEX(Tax_share,MATCH('Total Fuel Prices'!$A$77,tax_fuel_labels,0),MATCH(M$1,'Tax_Share of Price'!$B$1:$AI$1,0)))</f>
        <v>1.61118996363117E-7</v>
      </c>
      <c r="N6" s="270">
        <f>'Total Fuel Prices'!N83*(INDEX(Tax_share,MATCH('Total Fuel Prices'!$A$77,tax_fuel_labels,0),MATCH(N$1,'Tax_Share of Price'!$B$1:$AI$1,0)))</f>
        <v>1.61118996363117E-7</v>
      </c>
      <c r="O6" s="270">
        <f>'Total Fuel Prices'!O83*(INDEX(Tax_share,MATCH('Total Fuel Prices'!$A$77,tax_fuel_labels,0),MATCH(O$1,'Tax_Share of Price'!$B$1:$AI$1,0)))</f>
        <v>1.61118996363117E-7</v>
      </c>
      <c r="P6" s="270">
        <f>'Total Fuel Prices'!P83*(INDEX(Tax_share,MATCH('Total Fuel Prices'!$A$77,tax_fuel_labels,0),MATCH(P$1,'Tax_Share of Price'!$B$1:$AI$1,0)))</f>
        <v>1.61118996363117E-7</v>
      </c>
      <c r="Q6" s="270">
        <f>'Total Fuel Prices'!Q83*(INDEX(Tax_share,MATCH('Total Fuel Prices'!$A$77,tax_fuel_labels,0),MATCH(Q$1,'Tax_Share of Price'!$B$1:$AI$1,0)))</f>
        <v>1.61118996363117E-7</v>
      </c>
      <c r="R6" s="270">
        <f>'Total Fuel Prices'!R83*(INDEX(Tax_share,MATCH('Total Fuel Prices'!$A$77,tax_fuel_labels,0),MATCH(R$1,'Tax_Share of Price'!$B$1:$AI$1,0)))</f>
        <v>1.61118996363117E-7</v>
      </c>
      <c r="S6" s="270">
        <f>'Total Fuel Prices'!S83*(INDEX(Tax_share,MATCH('Total Fuel Prices'!$A$77,tax_fuel_labels,0),MATCH(S$1,'Tax_Share of Price'!$B$1:$AI$1,0)))</f>
        <v>1.61118996363117E-7</v>
      </c>
      <c r="T6" s="270">
        <f>'Total Fuel Prices'!T83*(INDEX(Tax_share,MATCH('Total Fuel Prices'!$A$77,tax_fuel_labels,0),MATCH(T$1,'Tax_Share of Price'!$B$1:$AI$1,0)))</f>
        <v>1.61118996363117E-7</v>
      </c>
      <c r="U6" s="270">
        <f>'Total Fuel Prices'!U83*(INDEX(Tax_share,MATCH('Total Fuel Prices'!$A$77,tax_fuel_labels,0),MATCH(U$1,'Tax_Share of Price'!$B$1:$AI$1,0)))</f>
        <v>1.61118996363117E-7</v>
      </c>
      <c r="V6" s="270">
        <f>'Total Fuel Prices'!V83*(INDEX(Tax_share,MATCH('Total Fuel Prices'!$A$77,tax_fuel_labels,0),MATCH(V$1,'Tax_Share of Price'!$B$1:$AI$1,0)))</f>
        <v>1.61118996363117E-7</v>
      </c>
      <c r="W6" s="270">
        <f>'Total Fuel Prices'!W83*(INDEX(Tax_share,MATCH('Total Fuel Prices'!$A$77,tax_fuel_labels,0),MATCH(W$1,'Tax_Share of Price'!$B$1:$AI$1,0)))</f>
        <v>1.61118996363117E-7</v>
      </c>
      <c r="X6" s="270">
        <f>'Total Fuel Prices'!X83*(INDEX(Tax_share,MATCH('Total Fuel Prices'!$A$77,tax_fuel_labels,0),MATCH(X$1,'Tax_Share of Price'!$B$1:$AI$1,0)))</f>
        <v>1.61118996363117E-7</v>
      </c>
      <c r="Y6" s="270">
        <f>'Total Fuel Prices'!Y83*(INDEX(Tax_share,MATCH('Total Fuel Prices'!$A$77,tax_fuel_labels,0),MATCH(Y$1,'Tax_Share of Price'!$B$1:$AI$1,0)))</f>
        <v>1.61118996363117E-7</v>
      </c>
      <c r="Z6" s="270">
        <f>'Total Fuel Prices'!Z83*(INDEX(Tax_share,MATCH('Total Fuel Prices'!$A$77,tax_fuel_labels,0),MATCH(Z$1,'Tax_Share of Price'!$B$1:$AI$1,0)))</f>
        <v>1.61118996363117E-7</v>
      </c>
      <c r="AA6" s="270">
        <f>'Total Fuel Prices'!AA83*(INDEX(Tax_share,MATCH('Total Fuel Prices'!$A$77,tax_fuel_labels,0),MATCH(AA$1,'Tax_Share of Price'!$B$1:$AI$1,0)))</f>
        <v>1.61118996363117E-7</v>
      </c>
      <c r="AB6" s="270">
        <f>'Total Fuel Prices'!AB83*(INDEX(Tax_share,MATCH('Total Fuel Prices'!$A$77,tax_fuel_labels,0),MATCH(AB$1,'Tax_Share of Price'!$B$1:$AI$1,0)))</f>
        <v>1.61118996363117E-7</v>
      </c>
      <c r="AC6" s="270">
        <f>'Total Fuel Prices'!AC83*(INDEX(Tax_share,MATCH('Total Fuel Prices'!$A$77,tax_fuel_labels,0),MATCH(AC$1,'Tax_Share of Price'!$B$1:$AI$1,0)))</f>
        <v>1.61118996363117E-7</v>
      </c>
      <c r="AD6" s="270">
        <f>'Total Fuel Prices'!AD83*(INDEX(Tax_share,MATCH('Total Fuel Prices'!$A$77,tax_fuel_labels,0),MATCH(AD$1,'Tax_Share of Price'!$B$1:$AI$1,0)))</f>
        <v>1.61118996363117E-7</v>
      </c>
      <c r="AE6" s="270">
        <f>'Total Fuel Prices'!AE83*(INDEX(Tax_share,MATCH('Total Fuel Prices'!$A$77,tax_fuel_labels,0),MATCH(AE$1,'Tax_Share of Price'!$B$1:$AI$1,0)))</f>
        <v>1.61118996363117E-7</v>
      </c>
      <c r="AF6" s="270">
        <f>'Total Fuel Prices'!AF83*(INDEX(Tax_share,MATCH('Total Fuel Prices'!$A$77,tax_fuel_labels,0),MATCH(AF$1,'Tax_Share of Price'!$B$1:$AI$1,0)))</f>
        <v>1.61118996363117E-7</v>
      </c>
      <c r="AG6" s="270">
        <f>'Total Fuel Prices'!AG83*(INDEX(Tax_share,MATCH('Total Fuel Prices'!$A$77,tax_fuel_labels,0),MATCH(AG$1,'Tax_Share of Price'!$B$1:$AI$1,0)))</f>
        <v>1.61118996363117E-7</v>
      </c>
      <c r="AH6" s="270">
        <f>'Total Fuel Prices'!AH83*(INDEX(Tax_share,MATCH('Total Fuel Prices'!$A$77,tax_fuel_labels,0),MATCH(AH$1,'Tax_Share of Price'!$B$1:$AI$1,0)))</f>
        <v>1.61118996363117E-7</v>
      </c>
      <c r="AI6" s="270">
        <f>'Total Fuel Prices'!AI83*(INDEX(Tax_share,MATCH('Total Fuel Prices'!$A$77,tax_fuel_labels,0),MATCH(AI$1,'Tax_Share of Price'!$B$1:$AI$1,0)))</f>
        <v>1.61118996363117E-7</v>
      </c>
      <c r="AJ6" s="9"/>
      <c r="AK6" s="9"/>
    </row>
    <row r="7" spans="1:39" x14ac:dyDescent="0.45">
      <c r="A7" s="12" t="s">
        <v>275</v>
      </c>
      <c r="B7" s="270">
        <f>B6</f>
        <v>1.61118996363117E-7</v>
      </c>
      <c r="C7" s="270">
        <f t="shared" ref="C7:AI7" si="0">C6</f>
        <v>1.61118996363117E-7</v>
      </c>
      <c r="D7" s="270">
        <f t="shared" si="0"/>
        <v>1.61118996363117E-7</v>
      </c>
      <c r="E7" s="270">
        <f t="shared" si="0"/>
        <v>1.61118996363117E-7</v>
      </c>
      <c r="F7" s="270">
        <f t="shared" si="0"/>
        <v>1.61118996363117E-7</v>
      </c>
      <c r="G7" s="270">
        <f t="shared" si="0"/>
        <v>1.61118996363117E-7</v>
      </c>
      <c r="H7" s="270">
        <f t="shared" si="0"/>
        <v>1.61118996363117E-7</v>
      </c>
      <c r="I7" s="270">
        <f t="shared" si="0"/>
        <v>1.61118996363117E-7</v>
      </c>
      <c r="J7" s="270">
        <f t="shared" si="0"/>
        <v>1.61118996363117E-7</v>
      </c>
      <c r="K7" s="270">
        <f t="shared" si="0"/>
        <v>1.61118996363117E-7</v>
      </c>
      <c r="L7" s="270">
        <f t="shared" si="0"/>
        <v>1.61118996363117E-7</v>
      </c>
      <c r="M7" s="270">
        <f t="shared" si="0"/>
        <v>1.61118996363117E-7</v>
      </c>
      <c r="N7" s="270">
        <f t="shared" si="0"/>
        <v>1.61118996363117E-7</v>
      </c>
      <c r="O7" s="270">
        <f t="shared" si="0"/>
        <v>1.61118996363117E-7</v>
      </c>
      <c r="P7" s="270">
        <f t="shared" si="0"/>
        <v>1.61118996363117E-7</v>
      </c>
      <c r="Q7" s="270">
        <f t="shared" si="0"/>
        <v>1.61118996363117E-7</v>
      </c>
      <c r="R7" s="270">
        <f t="shared" si="0"/>
        <v>1.61118996363117E-7</v>
      </c>
      <c r="S7" s="270">
        <f t="shared" si="0"/>
        <v>1.61118996363117E-7</v>
      </c>
      <c r="T7" s="270">
        <f t="shared" si="0"/>
        <v>1.61118996363117E-7</v>
      </c>
      <c r="U7" s="270">
        <f t="shared" si="0"/>
        <v>1.61118996363117E-7</v>
      </c>
      <c r="V7" s="270">
        <f t="shared" si="0"/>
        <v>1.61118996363117E-7</v>
      </c>
      <c r="W7" s="270">
        <f t="shared" si="0"/>
        <v>1.61118996363117E-7</v>
      </c>
      <c r="X7" s="270">
        <f t="shared" si="0"/>
        <v>1.61118996363117E-7</v>
      </c>
      <c r="Y7" s="270">
        <f t="shared" si="0"/>
        <v>1.61118996363117E-7</v>
      </c>
      <c r="Z7" s="270">
        <f t="shared" si="0"/>
        <v>1.61118996363117E-7</v>
      </c>
      <c r="AA7" s="270">
        <f t="shared" si="0"/>
        <v>1.61118996363117E-7</v>
      </c>
      <c r="AB7" s="270">
        <f t="shared" si="0"/>
        <v>1.61118996363117E-7</v>
      </c>
      <c r="AC7" s="270">
        <f t="shared" si="0"/>
        <v>1.61118996363117E-7</v>
      </c>
      <c r="AD7" s="270">
        <f t="shared" si="0"/>
        <v>1.61118996363117E-7</v>
      </c>
      <c r="AE7" s="270">
        <f t="shared" si="0"/>
        <v>1.61118996363117E-7</v>
      </c>
      <c r="AF7" s="270">
        <f t="shared" si="0"/>
        <v>1.61118996363117E-7</v>
      </c>
      <c r="AG7" s="270">
        <f t="shared" si="0"/>
        <v>1.61118996363117E-7</v>
      </c>
      <c r="AH7" s="270">
        <f t="shared" si="0"/>
        <v>1.61118996363117E-7</v>
      </c>
      <c r="AI7" s="270">
        <f t="shared" si="0"/>
        <v>1.61118996363117E-7</v>
      </c>
      <c r="AJ7" s="9"/>
      <c r="AK7" s="9"/>
    </row>
    <row r="8" spans="1:39" x14ac:dyDescent="0.45">
      <c r="A8" s="12" t="s">
        <v>276</v>
      </c>
      <c r="B8" s="35">
        <f>'Total Fuel Prices'!B85*(INDEX(Tax_share,MATCH('Total Fuel Prices'!$A$77,tax_fuel_labels,0),MATCH(B$1,'Tax_Share of Price'!$B$1:$AI$1,0)))</f>
        <v>0</v>
      </c>
      <c r="C8" s="35">
        <f>'Total Fuel Prices'!C85*(INDEX(Tax_share,MATCH('Total Fuel Prices'!$A$77,tax_fuel_labels,0),MATCH(C$1,'Tax_Share of Price'!$B$1:$AI$1,0)))</f>
        <v>0</v>
      </c>
      <c r="D8" s="35">
        <f>'Total Fuel Prices'!D85*(INDEX(Tax_share,MATCH('Total Fuel Prices'!$A$77,tax_fuel_labels,0),MATCH(D$1,'Tax_Share of Price'!$B$1:$AI$1,0)))</f>
        <v>0</v>
      </c>
      <c r="E8" s="35">
        <f>'Total Fuel Prices'!E85*(INDEX(Tax_share,MATCH('Total Fuel Prices'!$A$77,tax_fuel_labels,0),MATCH(E$1,'Tax_Share of Price'!$B$1:$AI$1,0)))</f>
        <v>0</v>
      </c>
      <c r="F8" s="35">
        <f>'Total Fuel Prices'!F85*(INDEX(Tax_share,MATCH('Total Fuel Prices'!$A$77,tax_fuel_labels,0),MATCH(F$1,'Tax_Share of Price'!$B$1:$AI$1,0)))</f>
        <v>0</v>
      </c>
      <c r="G8" s="35">
        <f>'Total Fuel Prices'!G85*(INDEX(Tax_share,MATCH('Total Fuel Prices'!$A$77,tax_fuel_labels,0),MATCH(G$1,'Tax_Share of Price'!$B$1:$AI$1,0)))</f>
        <v>0</v>
      </c>
      <c r="H8" s="35">
        <f>'Total Fuel Prices'!H85*(INDEX(Tax_share,MATCH('Total Fuel Prices'!$A$77,tax_fuel_labels,0),MATCH(H$1,'Tax_Share of Price'!$B$1:$AI$1,0)))</f>
        <v>0</v>
      </c>
      <c r="I8" s="35">
        <f>'Total Fuel Prices'!I85*(INDEX(Tax_share,MATCH('Total Fuel Prices'!$A$77,tax_fuel_labels,0),MATCH(I$1,'Tax_Share of Price'!$B$1:$AI$1,0)))</f>
        <v>0</v>
      </c>
      <c r="J8" s="35">
        <f>'Total Fuel Prices'!J85*(INDEX(Tax_share,MATCH('Total Fuel Prices'!$A$77,tax_fuel_labels,0),MATCH(J$1,'Tax_Share of Price'!$B$1:$AI$1,0)))</f>
        <v>0</v>
      </c>
      <c r="K8" s="35">
        <f>'Total Fuel Prices'!K85*(INDEX(Tax_share,MATCH('Total Fuel Prices'!$A$77,tax_fuel_labels,0),MATCH(K$1,'Tax_Share of Price'!$B$1:$AI$1,0)))</f>
        <v>0</v>
      </c>
      <c r="L8" s="35">
        <f>'Total Fuel Prices'!L85*(INDEX(Tax_share,MATCH('Total Fuel Prices'!$A$77,tax_fuel_labels,0),MATCH(L$1,'Tax_Share of Price'!$B$1:$AI$1,0)))</f>
        <v>0</v>
      </c>
      <c r="M8" s="35">
        <f>'Total Fuel Prices'!M85*(INDEX(Tax_share,MATCH('Total Fuel Prices'!$A$77,tax_fuel_labels,0),MATCH(M$1,'Tax_Share of Price'!$B$1:$AI$1,0)))</f>
        <v>0</v>
      </c>
      <c r="N8" s="35">
        <f>'Total Fuel Prices'!N85*(INDEX(Tax_share,MATCH('Total Fuel Prices'!$A$77,tax_fuel_labels,0),MATCH(N$1,'Tax_Share of Price'!$B$1:$AI$1,0)))</f>
        <v>0</v>
      </c>
      <c r="O8" s="35">
        <f>'Total Fuel Prices'!O85*(INDEX(Tax_share,MATCH('Total Fuel Prices'!$A$77,tax_fuel_labels,0),MATCH(O$1,'Tax_Share of Price'!$B$1:$AI$1,0)))</f>
        <v>0</v>
      </c>
      <c r="P8" s="35">
        <f>'Total Fuel Prices'!P85*(INDEX(Tax_share,MATCH('Total Fuel Prices'!$A$77,tax_fuel_labels,0),MATCH(P$1,'Tax_Share of Price'!$B$1:$AI$1,0)))</f>
        <v>0</v>
      </c>
      <c r="Q8" s="35">
        <f>'Total Fuel Prices'!Q85*(INDEX(Tax_share,MATCH('Total Fuel Prices'!$A$77,tax_fuel_labels,0),MATCH(Q$1,'Tax_Share of Price'!$B$1:$AI$1,0)))</f>
        <v>0</v>
      </c>
      <c r="R8" s="35">
        <f>'Total Fuel Prices'!R85*(INDEX(Tax_share,MATCH('Total Fuel Prices'!$A$77,tax_fuel_labels,0),MATCH(R$1,'Tax_Share of Price'!$B$1:$AI$1,0)))</f>
        <v>0</v>
      </c>
      <c r="S8" s="35">
        <f>'Total Fuel Prices'!S85*(INDEX(Tax_share,MATCH('Total Fuel Prices'!$A$77,tax_fuel_labels,0),MATCH(S$1,'Tax_Share of Price'!$B$1:$AI$1,0)))</f>
        <v>0</v>
      </c>
      <c r="T8" s="35">
        <f>'Total Fuel Prices'!T85*(INDEX(Tax_share,MATCH('Total Fuel Prices'!$A$77,tax_fuel_labels,0),MATCH(T$1,'Tax_Share of Price'!$B$1:$AI$1,0)))</f>
        <v>0</v>
      </c>
      <c r="U8" s="35">
        <f>'Total Fuel Prices'!U85*(INDEX(Tax_share,MATCH('Total Fuel Prices'!$A$77,tax_fuel_labels,0),MATCH(U$1,'Tax_Share of Price'!$B$1:$AI$1,0)))</f>
        <v>0</v>
      </c>
      <c r="V8" s="35">
        <f>'Total Fuel Prices'!V85*(INDEX(Tax_share,MATCH('Total Fuel Prices'!$A$77,tax_fuel_labels,0),MATCH(V$1,'Tax_Share of Price'!$B$1:$AI$1,0)))</f>
        <v>0</v>
      </c>
      <c r="W8" s="35">
        <f>'Total Fuel Prices'!W85*(INDEX(Tax_share,MATCH('Total Fuel Prices'!$A$77,tax_fuel_labels,0),MATCH(W$1,'Tax_Share of Price'!$B$1:$AI$1,0)))</f>
        <v>0</v>
      </c>
      <c r="X8" s="35">
        <f>'Total Fuel Prices'!X85*(INDEX(Tax_share,MATCH('Total Fuel Prices'!$A$77,tax_fuel_labels,0),MATCH(X$1,'Tax_Share of Price'!$B$1:$AI$1,0)))</f>
        <v>0</v>
      </c>
      <c r="Y8" s="35">
        <f>'Total Fuel Prices'!Y85*(INDEX(Tax_share,MATCH('Total Fuel Prices'!$A$77,tax_fuel_labels,0),MATCH(Y$1,'Tax_Share of Price'!$B$1:$AI$1,0)))</f>
        <v>0</v>
      </c>
      <c r="Z8" s="35">
        <f>'Total Fuel Prices'!Z85*(INDEX(Tax_share,MATCH('Total Fuel Prices'!$A$77,tax_fuel_labels,0),MATCH(Z$1,'Tax_Share of Price'!$B$1:$AI$1,0)))</f>
        <v>0</v>
      </c>
      <c r="AA8" s="35">
        <f>'Total Fuel Prices'!AA85*(INDEX(Tax_share,MATCH('Total Fuel Prices'!$A$77,tax_fuel_labels,0),MATCH(AA$1,'Tax_Share of Price'!$B$1:$AI$1,0)))</f>
        <v>0</v>
      </c>
      <c r="AB8" s="35">
        <f>'Total Fuel Prices'!AB85*(INDEX(Tax_share,MATCH('Total Fuel Prices'!$A$77,tax_fuel_labels,0),MATCH(AB$1,'Tax_Share of Price'!$B$1:$AI$1,0)))</f>
        <v>0</v>
      </c>
      <c r="AC8" s="35">
        <f>'Total Fuel Prices'!AC85*(INDEX(Tax_share,MATCH('Total Fuel Prices'!$A$77,tax_fuel_labels,0),MATCH(AC$1,'Tax_Share of Price'!$B$1:$AI$1,0)))</f>
        <v>0</v>
      </c>
      <c r="AD8" s="35">
        <f>'Total Fuel Prices'!AD85*(INDEX(Tax_share,MATCH('Total Fuel Prices'!$A$77,tax_fuel_labels,0),MATCH(AD$1,'Tax_Share of Price'!$B$1:$AI$1,0)))</f>
        <v>0</v>
      </c>
      <c r="AE8" s="35">
        <f>'Total Fuel Prices'!AE85*(INDEX(Tax_share,MATCH('Total Fuel Prices'!$A$77,tax_fuel_labels,0),MATCH(AE$1,'Tax_Share of Price'!$B$1:$AI$1,0)))</f>
        <v>0</v>
      </c>
      <c r="AF8" s="35">
        <f>'Total Fuel Prices'!AF85*(INDEX(Tax_share,MATCH('Total Fuel Prices'!$A$77,tax_fuel_labels,0),MATCH(AF$1,'Tax_Share of Price'!$B$1:$AI$1,0)))</f>
        <v>0</v>
      </c>
      <c r="AG8" s="35">
        <f>'Total Fuel Prices'!AG85*(INDEX(Tax_share,MATCH('Total Fuel Prices'!$A$77,tax_fuel_labels,0),MATCH(AG$1,'Tax_Share of Price'!$B$1:$AI$1,0)))</f>
        <v>0</v>
      </c>
      <c r="AH8" s="35">
        <f>'Total Fuel Prices'!AH85*(INDEX(Tax_share,MATCH('Total Fuel Prices'!$A$77,tax_fuel_labels,0),MATCH(AH$1,'Tax_Share of Price'!$B$1:$AI$1,0)))</f>
        <v>0</v>
      </c>
      <c r="AI8" s="35">
        <f>'Total Fuel Prices'!AI85*(INDEX(Tax_share,MATCH('Total Fuel Prices'!$A$77,tax_fuel_labels,0),MATCH(AI$1,'Tax_Share of Price'!$B$1:$AI$1,0)))</f>
        <v>0</v>
      </c>
    </row>
    <row r="9" spans="1:39" s="5" customFormat="1" x14ac:dyDescent="0.45">
      <c r="A9" s="38" t="s">
        <v>277</v>
      </c>
      <c r="B9" s="270">
        <f>'Total Fuel Prices'!B86*(INDEX(Tax_share,MATCH('Total Fuel Prices'!$A$77,tax_fuel_labels,0),MATCH(B$1,'Tax_Share of Price'!$B$1:$AI$1,0)))</f>
        <v>1.61118996363117E-7</v>
      </c>
      <c r="C9" s="270">
        <f>'Total Fuel Prices'!C86*(INDEX(Tax_share,MATCH('Total Fuel Prices'!$A$77,tax_fuel_labels,0),MATCH(C$1,'Tax_Share of Price'!$B$1:$AI$1,0)))</f>
        <v>1.61118996363117E-7</v>
      </c>
      <c r="D9" s="270">
        <f>'Total Fuel Prices'!D86*(INDEX(Tax_share,MATCH('Total Fuel Prices'!$A$77,tax_fuel_labels,0),MATCH(D$1,'Tax_Share of Price'!$B$1:$AI$1,0)))</f>
        <v>1.61118996363117E-7</v>
      </c>
      <c r="E9" s="270">
        <f>'Total Fuel Prices'!E86*(INDEX(Tax_share,MATCH('Total Fuel Prices'!$A$77,tax_fuel_labels,0),MATCH(E$1,'Tax_Share of Price'!$B$1:$AI$1,0)))</f>
        <v>1.61118996363117E-7</v>
      </c>
      <c r="F9" s="270">
        <f>'Total Fuel Prices'!F86*(INDEX(Tax_share,MATCH('Total Fuel Prices'!$A$77,tax_fuel_labels,0),MATCH(F$1,'Tax_Share of Price'!$B$1:$AI$1,0)))</f>
        <v>1.61118996363117E-7</v>
      </c>
      <c r="G9" s="270">
        <f>'Total Fuel Prices'!G86*(INDEX(Tax_share,MATCH('Total Fuel Prices'!$A$77,tax_fuel_labels,0),MATCH(G$1,'Tax_Share of Price'!$B$1:$AI$1,0)))</f>
        <v>1.61118996363117E-7</v>
      </c>
      <c r="H9" s="270">
        <f>'Total Fuel Prices'!H86*(INDEX(Tax_share,MATCH('Total Fuel Prices'!$A$77,tax_fuel_labels,0),MATCH(H$1,'Tax_Share of Price'!$B$1:$AI$1,0)))</f>
        <v>1.61118996363117E-7</v>
      </c>
      <c r="I9" s="270">
        <f>'Total Fuel Prices'!I86*(INDEX(Tax_share,MATCH('Total Fuel Prices'!$A$77,tax_fuel_labels,0),MATCH(I$1,'Tax_Share of Price'!$B$1:$AI$1,0)))</f>
        <v>1.61118996363117E-7</v>
      </c>
      <c r="J9" s="270">
        <f>'Total Fuel Prices'!J86*(INDEX(Tax_share,MATCH('Total Fuel Prices'!$A$77,tax_fuel_labels,0),MATCH(J$1,'Tax_Share of Price'!$B$1:$AI$1,0)))</f>
        <v>1.61118996363117E-7</v>
      </c>
      <c r="K9" s="270">
        <f>'Total Fuel Prices'!K86*(INDEX(Tax_share,MATCH('Total Fuel Prices'!$A$77,tax_fuel_labels,0),MATCH(K$1,'Tax_Share of Price'!$B$1:$AI$1,0)))</f>
        <v>1.61118996363117E-7</v>
      </c>
      <c r="L9" s="270">
        <f>'Total Fuel Prices'!L86*(INDEX(Tax_share,MATCH('Total Fuel Prices'!$A$77,tax_fuel_labels,0),MATCH(L$1,'Tax_Share of Price'!$B$1:$AI$1,0)))</f>
        <v>1.61118996363117E-7</v>
      </c>
      <c r="M9" s="270">
        <f>'Total Fuel Prices'!M86*(INDEX(Tax_share,MATCH('Total Fuel Prices'!$A$77,tax_fuel_labels,0),MATCH(M$1,'Tax_Share of Price'!$B$1:$AI$1,0)))</f>
        <v>1.61118996363117E-7</v>
      </c>
      <c r="N9" s="270">
        <f>'Total Fuel Prices'!N86*(INDEX(Tax_share,MATCH('Total Fuel Prices'!$A$77,tax_fuel_labels,0),MATCH(N$1,'Tax_Share of Price'!$B$1:$AI$1,0)))</f>
        <v>1.61118996363117E-7</v>
      </c>
      <c r="O9" s="270">
        <f>'Total Fuel Prices'!O86*(INDEX(Tax_share,MATCH('Total Fuel Prices'!$A$77,tax_fuel_labels,0),MATCH(O$1,'Tax_Share of Price'!$B$1:$AI$1,0)))</f>
        <v>1.61118996363117E-7</v>
      </c>
      <c r="P9" s="270">
        <f>'Total Fuel Prices'!P86*(INDEX(Tax_share,MATCH('Total Fuel Prices'!$A$77,tax_fuel_labels,0),MATCH(P$1,'Tax_Share of Price'!$B$1:$AI$1,0)))</f>
        <v>1.61118996363117E-7</v>
      </c>
      <c r="Q9" s="270">
        <f>'Total Fuel Prices'!Q86*(INDEX(Tax_share,MATCH('Total Fuel Prices'!$A$77,tax_fuel_labels,0),MATCH(Q$1,'Tax_Share of Price'!$B$1:$AI$1,0)))</f>
        <v>1.61118996363117E-7</v>
      </c>
      <c r="R9" s="270">
        <f>'Total Fuel Prices'!R86*(INDEX(Tax_share,MATCH('Total Fuel Prices'!$A$77,tax_fuel_labels,0),MATCH(R$1,'Tax_Share of Price'!$B$1:$AI$1,0)))</f>
        <v>1.61118996363117E-7</v>
      </c>
      <c r="S9" s="270">
        <f>'Total Fuel Prices'!S86*(INDEX(Tax_share,MATCH('Total Fuel Prices'!$A$77,tax_fuel_labels,0),MATCH(S$1,'Tax_Share of Price'!$B$1:$AI$1,0)))</f>
        <v>1.61118996363117E-7</v>
      </c>
      <c r="T9" s="270">
        <f>'Total Fuel Prices'!T86*(INDEX(Tax_share,MATCH('Total Fuel Prices'!$A$77,tax_fuel_labels,0),MATCH(T$1,'Tax_Share of Price'!$B$1:$AI$1,0)))</f>
        <v>1.61118996363117E-7</v>
      </c>
      <c r="U9" s="270">
        <f>'Total Fuel Prices'!U86*(INDEX(Tax_share,MATCH('Total Fuel Prices'!$A$77,tax_fuel_labels,0),MATCH(U$1,'Tax_Share of Price'!$B$1:$AI$1,0)))</f>
        <v>1.61118996363117E-7</v>
      </c>
      <c r="V9" s="270">
        <f>'Total Fuel Prices'!V86*(INDEX(Tax_share,MATCH('Total Fuel Prices'!$A$77,tax_fuel_labels,0),MATCH(V$1,'Tax_Share of Price'!$B$1:$AI$1,0)))</f>
        <v>1.61118996363117E-7</v>
      </c>
      <c r="W9" s="270">
        <f>'Total Fuel Prices'!W86*(INDEX(Tax_share,MATCH('Total Fuel Prices'!$A$77,tax_fuel_labels,0),MATCH(W$1,'Tax_Share of Price'!$B$1:$AI$1,0)))</f>
        <v>1.61118996363117E-7</v>
      </c>
      <c r="X9" s="270">
        <f>'Total Fuel Prices'!X86*(INDEX(Tax_share,MATCH('Total Fuel Prices'!$A$77,tax_fuel_labels,0),MATCH(X$1,'Tax_Share of Price'!$B$1:$AI$1,0)))</f>
        <v>1.61118996363117E-7</v>
      </c>
      <c r="Y9" s="270">
        <f>'Total Fuel Prices'!Y86*(INDEX(Tax_share,MATCH('Total Fuel Prices'!$A$77,tax_fuel_labels,0),MATCH(Y$1,'Tax_Share of Price'!$B$1:$AI$1,0)))</f>
        <v>1.61118996363117E-7</v>
      </c>
      <c r="Z9" s="270">
        <f>'Total Fuel Prices'!Z86*(INDEX(Tax_share,MATCH('Total Fuel Prices'!$A$77,tax_fuel_labels,0),MATCH(Z$1,'Tax_Share of Price'!$B$1:$AI$1,0)))</f>
        <v>1.61118996363117E-7</v>
      </c>
      <c r="AA9" s="270">
        <f>'Total Fuel Prices'!AA86*(INDEX(Tax_share,MATCH('Total Fuel Prices'!$A$77,tax_fuel_labels,0),MATCH(AA$1,'Tax_Share of Price'!$B$1:$AI$1,0)))</f>
        <v>1.61118996363117E-7</v>
      </c>
      <c r="AB9" s="270">
        <f>'Total Fuel Prices'!AB86*(INDEX(Tax_share,MATCH('Total Fuel Prices'!$A$77,tax_fuel_labels,0),MATCH(AB$1,'Tax_Share of Price'!$B$1:$AI$1,0)))</f>
        <v>1.61118996363117E-7</v>
      </c>
      <c r="AC9" s="270">
        <f>'Total Fuel Prices'!AC86*(INDEX(Tax_share,MATCH('Total Fuel Prices'!$A$77,tax_fuel_labels,0),MATCH(AC$1,'Tax_Share of Price'!$B$1:$AI$1,0)))</f>
        <v>1.61118996363117E-7</v>
      </c>
      <c r="AD9" s="270">
        <f>'Total Fuel Prices'!AD86*(INDEX(Tax_share,MATCH('Total Fuel Prices'!$A$77,tax_fuel_labels,0),MATCH(AD$1,'Tax_Share of Price'!$B$1:$AI$1,0)))</f>
        <v>1.61118996363117E-7</v>
      </c>
      <c r="AE9" s="270">
        <f>'Total Fuel Prices'!AE86*(INDEX(Tax_share,MATCH('Total Fuel Prices'!$A$77,tax_fuel_labels,0),MATCH(AE$1,'Tax_Share of Price'!$B$1:$AI$1,0)))</f>
        <v>1.61118996363117E-7</v>
      </c>
      <c r="AF9" s="270">
        <f>'Total Fuel Prices'!AF86*(INDEX(Tax_share,MATCH('Total Fuel Prices'!$A$77,tax_fuel_labels,0),MATCH(AF$1,'Tax_Share of Price'!$B$1:$AI$1,0)))</f>
        <v>1.61118996363117E-7</v>
      </c>
      <c r="AG9" s="270">
        <f>'Total Fuel Prices'!AG86*(INDEX(Tax_share,MATCH('Total Fuel Prices'!$A$77,tax_fuel_labels,0),MATCH(AG$1,'Tax_Share of Price'!$B$1:$AI$1,0)))</f>
        <v>1.61118996363117E-7</v>
      </c>
      <c r="AH9" s="270">
        <f>'Total Fuel Prices'!AH86*(INDEX(Tax_share,MATCH('Total Fuel Prices'!$A$77,tax_fuel_labels,0),MATCH(AH$1,'Tax_Share of Price'!$B$1:$AI$1,0)))</f>
        <v>1.61118996363117E-7</v>
      </c>
      <c r="AI9" s="270">
        <f>'Total Fuel Prices'!AI86*(INDEX(Tax_share,MATCH('Total Fuel Prices'!$A$77,tax_fuel_labels,0),MATCH(AI$1,'Tax_Share of Price'!$B$1:$AI$1,0)))</f>
        <v>1.61118996363117E-7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2.7304687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Prices'!B89*(INDEX(Tax_share,MATCH('Total Fuel Prices'!$A$87,tax_fuel_labels,0),MATCH(B$1,'Tax_Share of Price'!$B$1:$AI$1,0)))</f>
        <v>1.6181686057177793E-5</v>
      </c>
      <c r="C2" s="35">
        <f>'Total Fuel Prices'!C89*(INDEX(Tax_share,MATCH('Total Fuel Prices'!$A$87,tax_fuel_labels,0),MATCH(C$1,'Tax_Share of Price'!$B$1:$AI$1,0)))</f>
        <v>1.6181686057177793E-5</v>
      </c>
      <c r="D2" s="35">
        <f>'Total Fuel Prices'!D89*(INDEX(Tax_share,MATCH('Total Fuel Prices'!$A$87,tax_fuel_labels,0),MATCH(D$1,'Tax_Share of Price'!$B$1:$AI$1,0)))</f>
        <v>1.6343871521076616E-5</v>
      </c>
      <c r="E2" s="35">
        <f>'Total Fuel Prices'!E89*(INDEX(Tax_share,MATCH('Total Fuel Prices'!$A$87,tax_fuel_labels,0),MATCH(E$1,'Tax_Share of Price'!$B$1:$AI$1,0)))</f>
        <v>1.6181686057177793E-5</v>
      </c>
      <c r="F2" s="35">
        <f>'Total Fuel Prices'!F89*(INDEX(Tax_share,MATCH('Total Fuel Prices'!$A$87,tax_fuel_labels,0),MATCH(F$1,'Tax_Share of Price'!$B$1:$AI$1,0)))</f>
        <v>1.620380225680036E-5</v>
      </c>
      <c r="G2" s="35">
        <f>'Total Fuel Prices'!G89*(INDEX(Tax_share,MATCH('Total Fuel Prices'!$A$87,tax_fuel_labels,0),MATCH(G$1,'Tax_Share of Price'!$B$1:$AI$1,0)))</f>
        <v>1.620380225680036E-5</v>
      </c>
      <c r="H2" s="35">
        <f>'Total Fuel Prices'!H89*(INDEX(Tax_share,MATCH('Total Fuel Prices'!$A$87,tax_fuel_labels,0),MATCH(H$1,'Tax_Share of Price'!$B$1:$AI$1,0)))</f>
        <v>1.6137453657932663E-5</v>
      </c>
      <c r="I2" s="35">
        <f>'Total Fuel Prices'!I89*(INDEX(Tax_share,MATCH('Total Fuel Prices'!$A$87,tax_fuel_labels,0),MATCH(I$1,'Tax_Share of Price'!$B$1:$AI$1,0)))</f>
        <v>1.5923663728247852E-5</v>
      </c>
      <c r="J2" s="35">
        <f>'Total Fuel Prices'!J89*(INDEX(Tax_share,MATCH('Total Fuel Prices'!$A$87,tax_fuel_labels,0),MATCH(J$1,'Tax_Share of Price'!$B$1:$AI$1,0)))</f>
        <v>1.6107965391769242E-5</v>
      </c>
      <c r="K2" s="35">
        <f>'Total Fuel Prices'!K89*(INDEX(Tax_share,MATCH('Total Fuel Prices'!$A$87,tax_fuel_labels,0),MATCH(K$1,'Tax_Share of Price'!$B$1:$AI$1,0)))</f>
        <v>1.6240662589504639E-5</v>
      </c>
      <c r="L2" s="35">
        <f>'Total Fuel Prices'!L89*(INDEX(Tax_share,MATCH('Total Fuel Prices'!$A$87,tax_fuel_labels,0),MATCH(L$1,'Tax_Share of Price'!$B$1:$AI$1,0)))</f>
        <v>1.6439708386107738E-5</v>
      </c>
      <c r="M2" s="35">
        <f>'Total Fuel Prices'!M89*(INDEX(Tax_share,MATCH('Total Fuel Prices'!$A$87,tax_fuel_labels,0),MATCH(M$1,'Tax_Share of Price'!$B$1:$AI$1,0)))</f>
        <v>1.6520801118057147E-5</v>
      </c>
      <c r="N2" s="35">
        <f>'Total Fuel Prices'!N89*(INDEX(Tax_share,MATCH('Total Fuel Prices'!$A$87,tax_fuel_labels,0),MATCH(N$1,'Tax_Share of Price'!$B$1:$AI$1,0)))</f>
        <v>1.6741963114282812E-5</v>
      </c>
      <c r="O2" s="35">
        <f>'Total Fuel Prices'!O89*(INDEX(Tax_share,MATCH('Total Fuel Prices'!$A$87,tax_fuel_labels,0),MATCH(O$1,'Tax_Share of Price'!$B$1:$AI$1,0)))</f>
        <v>1.7258007772142694E-5</v>
      </c>
      <c r="P2" s="35">
        <f>'Total Fuel Prices'!P89*(INDEX(Tax_share,MATCH('Total Fuel Prices'!$A$87,tax_fuel_labels,0),MATCH(P$1,'Tax_Share of Price'!$B$1:$AI$1,0)))</f>
        <v>1.7375960836796383E-5</v>
      </c>
      <c r="Q2" s="35">
        <f>'Total Fuel Prices'!Q89*(INDEX(Tax_share,MATCH('Total Fuel Prices'!$A$87,tax_fuel_labels,0),MATCH(Q$1,'Tax_Share of Price'!$B$1:$AI$1,0)))</f>
        <v>1.7530774234154347E-5</v>
      </c>
      <c r="R2" s="35">
        <f>'Total Fuel Prices'!R89*(INDEX(Tax_share,MATCH('Total Fuel Prices'!$A$87,tax_fuel_labels,0),MATCH(R$1,'Tax_Share of Price'!$B$1:$AI$1,0)))</f>
        <v>1.7840401028870277E-5</v>
      </c>
      <c r="S2" s="35">
        <f>'Total Fuel Prices'!S89*(INDEX(Tax_share,MATCH('Total Fuel Prices'!$A$87,tax_fuel_labels,0),MATCH(S$1,'Tax_Share of Price'!$B$1:$AI$1,0)))</f>
        <v>1.8127911623963639E-5</v>
      </c>
      <c r="T2" s="35">
        <f>'Total Fuel Prices'!T89*(INDEX(Tax_share,MATCH('Total Fuel Prices'!$A$87,tax_fuel_labels,0),MATCH(T$1,'Tax_Share of Price'!$B$1:$AI$1,0)))</f>
        <v>1.8319585354025886E-5</v>
      </c>
      <c r="U2" s="35">
        <f>'Total Fuel Prices'!U89*(INDEX(Tax_share,MATCH('Total Fuel Prices'!$A$87,tax_fuel_labels,0),MATCH(U$1,'Tax_Share of Price'!$B$1:$AI$1,0)))</f>
        <v>1.8540747350251551E-5</v>
      </c>
      <c r="V2" s="35">
        <f>'Total Fuel Prices'!V89*(INDEX(Tax_share,MATCH('Total Fuel Prices'!$A$87,tax_fuel_labels,0),MATCH(V$1,'Tax_Share of Price'!$B$1:$AI$1,0)))</f>
        <v>1.8592351816037539E-5</v>
      </c>
      <c r="W2" s="35">
        <f>'Total Fuel Prices'!W89*(INDEX(Tax_share,MATCH('Total Fuel Prices'!$A$87,tax_fuel_labels,0),MATCH(W$1,'Tax_Share of Price'!$B$1:$AI$1,0)))</f>
        <v>1.8798769679181489E-5</v>
      </c>
      <c r="X2" s="35">
        <f>'Total Fuel Prices'!X89*(INDEX(Tax_share,MATCH('Total Fuel Prices'!$A$87,tax_fuel_labels,0),MATCH(X$1,'Tax_Share of Price'!$B$1:$AI$1,0)))</f>
        <v>1.9049419941570579E-5</v>
      </c>
      <c r="Y2" s="35">
        <f>'Total Fuel Prices'!Y89*(INDEX(Tax_share,MATCH('Total Fuel Prices'!$A$87,tax_fuel_labels,0),MATCH(Y$1,'Tax_Share of Price'!$B$1:$AI$1,0)))</f>
        <v>1.9115768540438279E-5</v>
      </c>
      <c r="Z2" s="35">
        <f>'Total Fuel Prices'!Z89*(INDEX(Tax_share,MATCH('Total Fuel Prices'!$A$87,tax_fuel_labels,0),MATCH(Z$1,'Tax_Share of Price'!$B$1:$AI$1,0)))</f>
        <v>1.9255837804714531E-5</v>
      </c>
      <c r="AA2" s="35">
        <f>'Total Fuel Prices'!AA89*(INDEX(Tax_share,MATCH('Total Fuel Prices'!$A$87,tax_fuel_labels,0),MATCH(AA$1,'Tax_Share of Price'!$B$1:$AI$1,0)))</f>
        <v>1.9550720466348752E-5</v>
      </c>
      <c r="AB2" s="35">
        <f>'Total Fuel Prices'!AB89*(INDEX(Tax_share,MATCH('Total Fuel Prices'!$A$87,tax_fuel_labels,0),MATCH(AB$1,'Tax_Share of Price'!$B$1:$AI$1,0)))</f>
        <v>1.9712905930247571E-5</v>
      </c>
      <c r="AC2" s="35">
        <f>'Total Fuel Prices'!AC89*(INDEX(Tax_share,MATCH('Total Fuel Prices'!$A$87,tax_fuel_labels,0),MATCH(AC$1,'Tax_Share of Price'!$B$1:$AI$1,0)))</f>
        <v>1.9867719327605535E-5</v>
      </c>
      <c r="AD2" s="35">
        <f>'Total Fuel Prices'!AD89*(INDEX(Tax_share,MATCH('Total Fuel Prices'!$A$87,tax_fuel_labels,0),MATCH(AD$1,'Tax_Share of Price'!$B$1:$AI$1,0)))</f>
        <v>2.0118369589994622E-5</v>
      </c>
      <c r="AE2" s="35">
        <f>'Total Fuel Prices'!AE89*(INDEX(Tax_share,MATCH('Total Fuel Prices'!$A$87,tax_fuel_labels,0),MATCH(AE$1,'Tax_Share of Price'!$B$1:$AI$1,0)))</f>
        <v>2.0184718188862322E-5</v>
      </c>
      <c r="AF2" s="35">
        <f>'Total Fuel Prices'!AF89*(INDEX(Tax_share,MATCH('Total Fuel Prices'!$A$87,tax_fuel_labels,0),MATCH(AF$1,'Tax_Share of Price'!$B$1:$AI$1,0)))</f>
        <v>2.0531205316282531E-5</v>
      </c>
      <c r="AG2" s="35">
        <f>'Total Fuel Prices'!AG89*(INDEX(Tax_share,MATCH('Total Fuel Prices'!$A$87,tax_fuel_labels,0),MATCH(AG$1,'Tax_Share of Price'!$B$1:$AI$1,0)))</f>
        <v>2.0774483512130763E-5</v>
      </c>
      <c r="AH2" s="35">
        <f>'Total Fuel Prices'!AH89*(INDEX(Tax_share,MATCH('Total Fuel Prices'!$A$87,tax_fuel_labels,0),MATCH(AH$1,'Tax_Share of Price'!$B$1:$AI$1,0)))</f>
        <v>2.0951413109111297E-5</v>
      </c>
      <c r="AI2" s="35">
        <f>'Total Fuel Prices'!AI89*(INDEX(Tax_share,MATCH('Total Fuel Prices'!$A$87,tax_fuel_labels,0),MATCH(AI$1,'Tax_Share of Price'!$B$1:$AI$1,0)))</f>
        <v>2.1106226506469259E-5</v>
      </c>
      <c r="AJ2" s="4"/>
      <c r="AK2" s="4"/>
    </row>
    <row r="3" spans="1:37" x14ac:dyDescent="0.45">
      <c r="A3" s="12" t="s">
        <v>271</v>
      </c>
      <c r="B3" s="35">
        <f>'Total Fuel Prices'!B90*(INDEX(Tax_share,MATCH('Total Fuel Prices'!$A$87,tax_fuel_labels,0),MATCH(B$1,'Tax_Share of Price'!$B$1:$AI$1,0)))</f>
        <v>0</v>
      </c>
      <c r="C3" s="35">
        <f>'Total Fuel Prices'!C90*(INDEX(Tax_share,MATCH('Total Fuel Prices'!$A$87,tax_fuel_labels,0),MATCH(C$1,'Tax_Share of Price'!$B$1:$AI$1,0)))</f>
        <v>0</v>
      </c>
      <c r="D3" s="35">
        <f>'Total Fuel Prices'!D90*(INDEX(Tax_share,MATCH('Total Fuel Prices'!$A$87,tax_fuel_labels,0),MATCH(D$1,'Tax_Share of Price'!$B$1:$AI$1,0)))</f>
        <v>0</v>
      </c>
      <c r="E3" s="35">
        <f>'Total Fuel Prices'!E90*(INDEX(Tax_share,MATCH('Total Fuel Prices'!$A$87,tax_fuel_labels,0),MATCH(E$1,'Tax_Share of Price'!$B$1:$AI$1,0)))</f>
        <v>0</v>
      </c>
      <c r="F3" s="35">
        <f>'Total Fuel Prices'!F90*(INDEX(Tax_share,MATCH('Total Fuel Prices'!$A$87,tax_fuel_labels,0),MATCH(F$1,'Tax_Share of Price'!$B$1:$AI$1,0)))</f>
        <v>0</v>
      </c>
      <c r="G3" s="35">
        <f>'Total Fuel Prices'!G90*(INDEX(Tax_share,MATCH('Total Fuel Prices'!$A$87,tax_fuel_labels,0),MATCH(G$1,'Tax_Share of Price'!$B$1:$AI$1,0)))</f>
        <v>0</v>
      </c>
      <c r="H3" s="35">
        <f>'Total Fuel Prices'!H90*(INDEX(Tax_share,MATCH('Total Fuel Prices'!$A$87,tax_fuel_labels,0),MATCH(H$1,'Tax_Share of Price'!$B$1:$AI$1,0)))</f>
        <v>0</v>
      </c>
      <c r="I3" s="35">
        <f>'Total Fuel Prices'!I90*(INDEX(Tax_share,MATCH('Total Fuel Prices'!$A$87,tax_fuel_labels,0),MATCH(I$1,'Tax_Share of Price'!$B$1:$AI$1,0)))</f>
        <v>0</v>
      </c>
      <c r="J3" s="35">
        <f>'Total Fuel Prices'!J90*(INDEX(Tax_share,MATCH('Total Fuel Prices'!$A$87,tax_fuel_labels,0),MATCH(J$1,'Tax_Share of Price'!$B$1:$AI$1,0)))</f>
        <v>0</v>
      </c>
      <c r="K3" s="35">
        <f>'Total Fuel Prices'!K90*(INDEX(Tax_share,MATCH('Total Fuel Prices'!$A$87,tax_fuel_labels,0),MATCH(K$1,'Tax_Share of Price'!$B$1:$AI$1,0)))</f>
        <v>0</v>
      </c>
      <c r="L3" s="35">
        <f>'Total Fuel Prices'!L90*(INDEX(Tax_share,MATCH('Total Fuel Prices'!$A$87,tax_fuel_labels,0),MATCH(L$1,'Tax_Share of Price'!$B$1:$AI$1,0)))</f>
        <v>0</v>
      </c>
      <c r="M3" s="35">
        <f>'Total Fuel Prices'!M90*(INDEX(Tax_share,MATCH('Total Fuel Prices'!$A$87,tax_fuel_labels,0),MATCH(M$1,'Tax_Share of Price'!$B$1:$AI$1,0)))</f>
        <v>0</v>
      </c>
      <c r="N3" s="35">
        <f>'Total Fuel Prices'!N90*(INDEX(Tax_share,MATCH('Total Fuel Prices'!$A$87,tax_fuel_labels,0),MATCH(N$1,'Tax_Share of Price'!$B$1:$AI$1,0)))</f>
        <v>0</v>
      </c>
      <c r="O3" s="35">
        <f>'Total Fuel Prices'!O90*(INDEX(Tax_share,MATCH('Total Fuel Prices'!$A$87,tax_fuel_labels,0),MATCH(O$1,'Tax_Share of Price'!$B$1:$AI$1,0)))</f>
        <v>0</v>
      </c>
      <c r="P3" s="35">
        <f>'Total Fuel Prices'!P90*(INDEX(Tax_share,MATCH('Total Fuel Prices'!$A$87,tax_fuel_labels,0),MATCH(P$1,'Tax_Share of Price'!$B$1:$AI$1,0)))</f>
        <v>0</v>
      </c>
      <c r="Q3" s="35">
        <f>'Total Fuel Prices'!Q90*(INDEX(Tax_share,MATCH('Total Fuel Prices'!$A$87,tax_fuel_labels,0),MATCH(Q$1,'Tax_Share of Price'!$B$1:$AI$1,0)))</f>
        <v>0</v>
      </c>
      <c r="R3" s="35">
        <f>'Total Fuel Prices'!R90*(INDEX(Tax_share,MATCH('Total Fuel Prices'!$A$87,tax_fuel_labels,0),MATCH(R$1,'Tax_Share of Price'!$B$1:$AI$1,0)))</f>
        <v>0</v>
      </c>
      <c r="S3" s="35">
        <f>'Total Fuel Prices'!S90*(INDEX(Tax_share,MATCH('Total Fuel Prices'!$A$87,tax_fuel_labels,0),MATCH(S$1,'Tax_Share of Price'!$B$1:$AI$1,0)))</f>
        <v>0</v>
      </c>
      <c r="T3" s="35">
        <f>'Total Fuel Prices'!T90*(INDEX(Tax_share,MATCH('Total Fuel Prices'!$A$87,tax_fuel_labels,0),MATCH(T$1,'Tax_Share of Price'!$B$1:$AI$1,0)))</f>
        <v>0</v>
      </c>
      <c r="U3" s="35">
        <f>'Total Fuel Prices'!U90*(INDEX(Tax_share,MATCH('Total Fuel Prices'!$A$87,tax_fuel_labels,0),MATCH(U$1,'Tax_Share of Price'!$B$1:$AI$1,0)))</f>
        <v>0</v>
      </c>
      <c r="V3" s="35">
        <f>'Total Fuel Prices'!V90*(INDEX(Tax_share,MATCH('Total Fuel Prices'!$A$87,tax_fuel_labels,0),MATCH(V$1,'Tax_Share of Price'!$B$1:$AI$1,0)))</f>
        <v>0</v>
      </c>
      <c r="W3" s="35">
        <f>'Total Fuel Prices'!W90*(INDEX(Tax_share,MATCH('Total Fuel Prices'!$A$87,tax_fuel_labels,0),MATCH(W$1,'Tax_Share of Price'!$B$1:$AI$1,0)))</f>
        <v>0</v>
      </c>
      <c r="X3" s="35">
        <f>'Total Fuel Prices'!X90*(INDEX(Tax_share,MATCH('Total Fuel Prices'!$A$87,tax_fuel_labels,0),MATCH(X$1,'Tax_Share of Price'!$B$1:$AI$1,0)))</f>
        <v>0</v>
      </c>
      <c r="Y3" s="35">
        <f>'Total Fuel Prices'!Y90*(INDEX(Tax_share,MATCH('Total Fuel Prices'!$A$87,tax_fuel_labels,0),MATCH(Y$1,'Tax_Share of Price'!$B$1:$AI$1,0)))</f>
        <v>0</v>
      </c>
      <c r="Z3" s="35">
        <f>'Total Fuel Prices'!Z90*(INDEX(Tax_share,MATCH('Total Fuel Prices'!$A$87,tax_fuel_labels,0),MATCH(Z$1,'Tax_Share of Price'!$B$1:$AI$1,0)))</f>
        <v>0</v>
      </c>
      <c r="AA3" s="35">
        <f>'Total Fuel Prices'!AA90*(INDEX(Tax_share,MATCH('Total Fuel Prices'!$A$87,tax_fuel_labels,0),MATCH(AA$1,'Tax_Share of Price'!$B$1:$AI$1,0)))</f>
        <v>0</v>
      </c>
      <c r="AB3" s="35">
        <f>'Total Fuel Prices'!AB90*(INDEX(Tax_share,MATCH('Total Fuel Prices'!$A$87,tax_fuel_labels,0),MATCH(AB$1,'Tax_Share of Price'!$B$1:$AI$1,0)))</f>
        <v>0</v>
      </c>
      <c r="AC3" s="35">
        <f>'Total Fuel Prices'!AC90*(INDEX(Tax_share,MATCH('Total Fuel Prices'!$A$87,tax_fuel_labels,0),MATCH(AC$1,'Tax_Share of Price'!$B$1:$AI$1,0)))</f>
        <v>0</v>
      </c>
      <c r="AD3" s="35">
        <f>'Total Fuel Prices'!AD90*(INDEX(Tax_share,MATCH('Total Fuel Prices'!$A$87,tax_fuel_labels,0),MATCH(AD$1,'Tax_Share of Price'!$B$1:$AI$1,0)))</f>
        <v>0</v>
      </c>
      <c r="AE3" s="35">
        <f>'Total Fuel Prices'!AE90*(INDEX(Tax_share,MATCH('Total Fuel Prices'!$A$87,tax_fuel_labels,0),MATCH(AE$1,'Tax_Share of Price'!$B$1:$AI$1,0)))</f>
        <v>0</v>
      </c>
      <c r="AF3" s="35">
        <f>'Total Fuel Prices'!AF90*(INDEX(Tax_share,MATCH('Total Fuel Prices'!$A$87,tax_fuel_labels,0),MATCH(AF$1,'Tax_Share of Price'!$B$1:$AI$1,0)))</f>
        <v>0</v>
      </c>
      <c r="AG3" s="35">
        <f>'Total Fuel Prices'!AG90*(INDEX(Tax_share,MATCH('Total Fuel Prices'!$A$87,tax_fuel_labels,0),MATCH(AG$1,'Tax_Share of Price'!$B$1:$AI$1,0)))</f>
        <v>0</v>
      </c>
      <c r="AH3" s="35">
        <f>'Total Fuel Prices'!AH90*(INDEX(Tax_share,MATCH('Total Fuel Prices'!$A$87,tax_fuel_labels,0),MATCH(AH$1,'Tax_Share of Price'!$B$1:$AI$1,0)))</f>
        <v>0</v>
      </c>
      <c r="AI3" s="35">
        <f>'Total Fuel Prices'!AI90*(INDEX(Tax_share,MATCH('Total Fuel Prices'!$A$87,tax_fuel_labels,0),MATCH(AI$1,'Tax_Share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Prices'!B91*(INDEX(Tax_share,MATCH('Total Fuel Prices'!$A$87,tax_fuel_labels,0),MATCH(B$1,'Tax_Share of Price'!$B$1:$AI$1,0)))</f>
        <v>0</v>
      </c>
      <c r="C4" s="35">
        <f>'Total Fuel Prices'!C91*(INDEX(Tax_share,MATCH('Total Fuel Prices'!$A$87,tax_fuel_labels,0),MATCH(C$1,'Tax_Share of Price'!$B$1:$AI$1,0)))</f>
        <v>0</v>
      </c>
      <c r="D4" s="35">
        <f>'Total Fuel Prices'!D91*(INDEX(Tax_share,MATCH('Total Fuel Prices'!$A$87,tax_fuel_labels,0),MATCH(D$1,'Tax_Share of Price'!$B$1:$AI$1,0)))</f>
        <v>0</v>
      </c>
      <c r="E4" s="35">
        <f>'Total Fuel Prices'!E91*(INDEX(Tax_share,MATCH('Total Fuel Prices'!$A$87,tax_fuel_labels,0),MATCH(E$1,'Tax_Share of Price'!$B$1:$AI$1,0)))</f>
        <v>0</v>
      </c>
      <c r="F4" s="35">
        <f>'Total Fuel Prices'!F91*(INDEX(Tax_share,MATCH('Total Fuel Prices'!$A$87,tax_fuel_labels,0),MATCH(F$1,'Tax_Share of Price'!$B$1:$AI$1,0)))</f>
        <v>0</v>
      </c>
      <c r="G4" s="35">
        <f>'Total Fuel Prices'!G91*(INDEX(Tax_share,MATCH('Total Fuel Prices'!$A$87,tax_fuel_labels,0),MATCH(G$1,'Tax_Share of Price'!$B$1:$AI$1,0)))</f>
        <v>0</v>
      </c>
      <c r="H4" s="35">
        <f>'Total Fuel Prices'!H91*(INDEX(Tax_share,MATCH('Total Fuel Prices'!$A$87,tax_fuel_labels,0),MATCH(H$1,'Tax_Share of Price'!$B$1:$AI$1,0)))</f>
        <v>0</v>
      </c>
      <c r="I4" s="35">
        <f>'Total Fuel Prices'!I91*(INDEX(Tax_share,MATCH('Total Fuel Prices'!$A$87,tax_fuel_labels,0),MATCH(I$1,'Tax_Share of Price'!$B$1:$AI$1,0)))</f>
        <v>0</v>
      </c>
      <c r="J4" s="35">
        <f>'Total Fuel Prices'!J91*(INDEX(Tax_share,MATCH('Total Fuel Prices'!$A$87,tax_fuel_labels,0),MATCH(J$1,'Tax_Share of Price'!$B$1:$AI$1,0)))</f>
        <v>0</v>
      </c>
      <c r="K4" s="35">
        <f>'Total Fuel Prices'!K91*(INDEX(Tax_share,MATCH('Total Fuel Prices'!$A$87,tax_fuel_labels,0),MATCH(K$1,'Tax_Share of Price'!$B$1:$AI$1,0)))</f>
        <v>0</v>
      </c>
      <c r="L4" s="35">
        <f>'Total Fuel Prices'!L91*(INDEX(Tax_share,MATCH('Total Fuel Prices'!$A$87,tax_fuel_labels,0),MATCH(L$1,'Tax_Share of Price'!$B$1:$AI$1,0)))</f>
        <v>0</v>
      </c>
      <c r="M4" s="35">
        <f>'Total Fuel Prices'!M91*(INDEX(Tax_share,MATCH('Total Fuel Prices'!$A$87,tax_fuel_labels,0),MATCH(M$1,'Tax_Share of Price'!$B$1:$AI$1,0)))</f>
        <v>0</v>
      </c>
      <c r="N4" s="35">
        <f>'Total Fuel Prices'!N91*(INDEX(Tax_share,MATCH('Total Fuel Prices'!$A$87,tax_fuel_labels,0),MATCH(N$1,'Tax_Share of Price'!$B$1:$AI$1,0)))</f>
        <v>0</v>
      </c>
      <c r="O4" s="35">
        <f>'Total Fuel Prices'!O91*(INDEX(Tax_share,MATCH('Total Fuel Prices'!$A$87,tax_fuel_labels,0),MATCH(O$1,'Tax_Share of Price'!$B$1:$AI$1,0)))</f>
        <v>0</v>
      </c>
      <c r="P4" s="35">
        <f>'Total Fuel Prices'!P91*(INDEX(Tax_share,MATCH('Total Fuel Prices'!$A$87,tax_fuel_labels,0),MATCH(P$1,'Tax_Share of Price'!$B$1:$AI$1,0)))</f>
        <v>0</v>
      </c>
      <c r="Q4" s="35">
        <f>'Total Fuel Prices'!Q91*(INDEX(Tax_share,MATCH('Total Fuel Prices'!$A$87,tax_fuel_labels,0),MATCH(Q$1,'Tax_Share of Price'!$B$1:$AI$1,0)))</f>
        <v>0</v>
      </c>
      <c r="R4" s="35">
        <f>'Total Fuel Prices'!R91*(INDEX(Tax_share,MATCH('Total Fuel Prices'!$A$87,tax_fuel_labels,0),MATCH(R$1,'Tax_Share of Price'!$B$1:$AI$1,0)))</f>
        <v>0</v>
      </c>
      <c r="S4" s="35">
        <f>'Total Fuel Prices'!S91*(INDEX(Tax_share,MATCH('Total Fuel Prices'!$A$87,tax_fuel_labels,0),MATCH(S$1,'Tax_Share of Price'!$B$1:$AI$1,0)))</f>
        <v>0</v>
      </c>
      <c r="T4" s="35">
        <f>'Total Fuel Prices'!T91*(INDEX(Tax_share,MATCH('Total Fuel Prices'!$A$87,tax_fuel_labels,0),MATCH(T$1,'Tax_Share of Price'!$B$1:$AI$1,0)))</f>
        <v>0</v>
      </c>
      <c r="U4" s="35">
        <f>'Total Fuel Prices'!U91*(INDEX(Tax_share,MATCH('Total Fuel Prices'!$A$87,tax_fuel_labels,0),MATCH(U$1,'Tax_Share of Price'!$B$1:$AI$1,0)))</f>
        <v>0</v>
      </c>
      <c r="V4" s="35">
        <f>'Total Fuel Prices'!V91*(INDEX(Tax_share,MATCH('Total Fuel Prices'!$A$87,tax_fuel_labels,0),MATCH(V$1,'Tax_Share of Price'!$B$1:$AI$1,0)))</f>
        <v>0</v>
      </c>
      <c r="W4" s="35">
        <f>'Total Fuel Prices'!W91*(INDEX(Tax_share,MATCH('Total Fuel Prices'!$A$87,tax_fuel_labels,0),MATCH(W$1,'Tax_Share of Price'!$B$1:$AI$1,0)))</f>
        <v>0</v>
      </c>
      <c r="X4" s="35">
        <f>'Total Fuel Prices'!X91*(INDEX(Tax_share,MATCH('Total Fuel Prices'!$A$87,tax_fuel_labels,0),MATCH(X$1,'Tax_Share of Price'!$B$1:$AI$1,0)))</f>
        <v>0</v>
      </c>
      <c r="Y4" s="35">
        <f>'Total Fuel Prices'!Y91*(INDEX(Tax_share,MATCH('Total Fuel Prices'!$A$87,tax_fuel_labels,0),MATCH(Y$1,'Tax_Share of Price'!$B$1:$AI$1,0)))</f>
        <v>0</v>
      </c>
      <c r="Z4" s="35">
        <f>'Total Fuel Prices'!Z91*(INDEX(Tax_share,MATCH('Total Fuel Prices'!$A$87,tax_fuel_labels,0),MATCH(Z$1,'Tax_Share of Price'!$B$1:$AI$1,0)))</f>
        <v>0</v>
      </c>
      <c r="AA4" s="35">
        <f>'Total Fuel Prices'!AA91*(INDEX(Tax_share,MATCH('Total Fuel Prices'!$A$87,tax_fuel_labels,0),MATCH(AA$1,'Tax_Share of Price'!$B$1:$AI$1,0)))</f>
        <v>0</v>
      </c>
      <c r="AB4" s="35">
        <f>'Total Fuel Prices'!AB91*(INDEX(Tax_share,MATCH('Total Fuel Prices'!$A$87,tax_fuel_labels,0),MATCH(AB$1,'Tax_Share of Price'!$B$1:$AI$1,0)))</f>
        <v>0</v>
      </c>
      <c r="AC4" s="35">
        <f>'Total Fuel Prices'!AC91*(INDEX(Tax_share,MATCH('Total Fuel Prices'!$A$87,tax_fuel_labels,0),MATCH(AC$1,'Tax_Share of Price'!$B$1:$AI$1,0)))</f>
        <v>0</v>
      </c>
      <c r="AD4" s="35">
        <f>'Total Fuel Prices'!AD91*(INDEX(Tax_share,MATCH('Total Fuel Prices'!$A$87,tax_fuel_labels,0),MATCH(AD$1,'Tax_Share of Price'!$B$1:$AI$1,0)))</f>
        <v>0</v>
      </c>
      <c r="AE4" s="35">
        <f>'Total Fuel Prices'!AE91*(INDEX(Tax_share,MATCH('Total Fuel Prices'!$A$87,tax_fuel_labels,0),MATCH(AE$1,'Tax_Share of Price'!$B$1:$AI$1,0)))</f>
        <v>0</v>
      </c>
      <c r="AF4" s="35">
        <f>'Total Fuel Prices'!AF91*(INDEX(Tax_share,MATCH('Total Fuel Prices'!$A$87,tax_fuel_labels,0),MATCH(AF$1,'Tax_Share of Price'!$B$1:$AI$1,0)))</f>
        <v>0</v>
      </c>
      <c r="AG4" s="35">
        <f>'Total Fuel Prices'!AG91*(INDEX(Tax_share,MATCH('Total Fuel Prices'!$A$87,tax_fuel_labels,0),MATCH(AG$1,'Tax_Share of Price'!$B$1:$AI$1,0)))</f>
        <v>0</v>
      </c>
      <c r="AH4" s="35">
        <f>'Total Fuel Prices'!AH91*(INDEX(Tax_share,MATCH('Total Fuel Prices'!$A$87,tax_fuel_labels,0),MATCH(AH$1,'Tax_Share of Price'!$B$1:$AI$1,0)))</f>
        <v>0</v>
      </c>
      <c r="AI4" s="35">
        <f>'Total Fuel Prices'!AI91*(INDEX(Tax_share,MATCH('Total Fuel Prices'!$A$87,tax_fuel_labels,0),MATCH(AI$1,'Tax_Share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Prices'!B92*(INDEX(Tax_share,MATCH('Total Fuel Prices'!$A$87,tax_fuel_labels,0),MATCH(B$1,'Tax_Share of Price'!$B$1:$AI$1,0)))</f>
        <v>0</v>
      </c>
      <c r="C5" s="35">
        <f>'Total Fuel Prices'!C92*(INDEX(Tax_share,MATCH('Total Fuel Prices'!$A$87,tax_fuel_labels,0),MATCH(C$1,'Tax_Share of Price'!$B$1:$AI$1,0)))</f>
        <v>0</v>
      </c>
      <c r="D5" s="35">
        <f>'Total Fuel Prices'!D92*(INDEX(Tax_share,MATCH('Total Fuel Prices'!$A$87,tax_fuel_labels,0),MATCH(D$1,'Tax_Share of Price'!$B$1:$AI$1,0)))</f>
        <v>0</v>
      </c>
      <c r="E5" s="35">
        <f>'Total Fuel Prices'!E92*(INDEX(Tax_share,MATCH('Total Fuel Prices'!$A$87,tax_fuel_labels,0),MATCH(E$1,'Tax_Share of Price'!$B$1:$AI$1,0)))</f>
        <v>0</v>
      </c>
      <c r="F5" s="35">
        <f>'Total Fuel Prices'!F92*(INDEX(Tax_share,MATCH('Total Fuel Prices'!$A$87,tax_fuel_labels,0),MATCH(F$1,'Tax_Share of Price'!$B$1:$AI$1,0)))</f>
        <v>0</v>
      </c>
      <c r="G5" s="35">
        <f>'Total Fuel Prices'!G92*(INDEX(Tax_share,MATCH('Total Fuel Prices'!$A$87,tax_fuel_labels,0),MATCH(G$1,'Tax_Share of Price'!$B$1:$AI$1,0)))</f>
        <v>0</v>
      </c>
      <c r="H5" s="35">
        <f>'Total Fuel Prices'!H92*(INDEX(Tax_share,MATCH('Total Fuel Prices'!$A$87,tax_fuel_labels,0),MATCH(H$1,'Tax_Share of Price'!$B$1:$AI$1,0)))</f>
        <v>0</v>
      </c>
      <c r="I5" s="35">
        <f>'Total Fuel Prices'!I92*(INDEX(Tax_share,MATCH('Total Fuel Prices'!$A$87,tax_fuel_labels,0),MATCH(I$1,'Tax_Share of Price'!$B$1:$AI$1,0)))</f>
        <v>0</v>
      </c>
      <c r="J5" s="35">
        <f>'Total Fuel Prices'!J92*(INDEX(Tax_share,MATCH('Total Fuel Prices'!$A$87,tax_fuel_labels,0),MATCH(J$1,'Tax_Share of Price'!$B$1:$AI$1,0)))</f>
        <v>0</v>
      </c>
      <c r="K5" s="35">
        <f>'Total Fuel Prices'!K92*(INDEX(Tax_share,MATCH('Total Fuel Prices'!$A$87,tax_fuel_labels,0),MATCH(K$1,'Tax_Share of Price'!$B$1:$AI$1,0)))</f>
        <v>0</v>
      </c>
      <c r="L5" s="35">
        <f>'Total Fuel Prices'!L92*(INDEX(Tax_share,MATCH('Total Fuel Prices'!$A$87,tax_fuel_labels,0),MATCH(L$1,'Tax_Share of Price'!$B$1:$AI$1,0)))</f>
        <v>0</v>
      </c>
      <c r="M5" s="35">
        <f>'Total Fuel Prices'!M92*(INDEX(Tax_share,MATCH('Total Fuel Prices'!$A$87,tax_fuel_labels,0),MATCH(M$1,'Tax_Share of Price'!$B$1:$AI$1,0)))</f>
        <v>0</v>
      </c>
      <c r="N5" s="35">
        <f>'Total Fuel Prices'!N92*(INDEX(Tax_share,MATCH('Total Fuel Prices'!$A$87,tax_fuel_labels,0),MATCH(N$1,'Tax_Share of Price'!$B$1:$AI$1,0)))</f>
        <v>0</v>
      </c>
      <c r="O5" s="35">
        <f>'Total Fuel Prices'!O92*(INDEX(Tax_share,MATCH('Total Fuel Prices'!$A$87,tax_fuel_labels,0),MATCH(O$1,'Tax_Share of Price'!$B$1:$AI$1,0)))</f>
        <v>0</v>
      </c>
      <c r="P5" s="35">
        <f>'Total Fuel Prices'!P92*(INDEX(Tax_share,MATCH('Total Fuel Prices'!$A$87,tax_fuel_labels,0),MATCH(P$1,'Tax_Share of Price'!$B$1:$AI$1,0)))</f>
        <v>0</v>
      </c>
      <c r="Q5" s="35">
        <f>'Total Fuel Prices'!Q92*(INDEX(Tax_share,MATCH('Total Fuel Prices'!$A$87,tax_fuel_labels,0),MATCH(Q$1,'Tax_Share of Price'!$B$1:$AI$1,0)))</f>
        <v>0</v>
      </c>
      <c r="R5" s="35">
        <f>'Total Fuel Prices'!R92*(INDEX(Tax_share,MATCH('Total Fuel Prices'!$A$87,tax_fuel_labels,0),MATCH(R$1,'Tax_Share of Price'!$B$1:$AI$1,0)))</f>
        <v>0</v>
      </c>
      <c r="S5" s="35">
        <f>'Total Fuel Prices'!S92*(INDEX(Tax_share,MATCH('Total Fuel Prices'!$A$87,tax_fuel_labels,0),MATCH(S$1,'Tax_Share of Price'!$B$1:$AI$1,0)))</f>
        <v>0</v>
      </c>
      <c r="T5" s="35">
        <f>'Total Fuel Prices'!T92*(INDEX(Tax_share,MATCH('Total Fuel Prices'!$A$87,tax_fuel_labels,0),MATCH(T$1,'Tax_Share of Price'!$B$1:$AI$1,0)))</f>
        <v>0</v>
      </c>
      <c r="U5" s="35">
        <f>'Total Fuel Prices'!U92*(INDEX(Tax_share,MATCH('Total Fuel Prices'!$A$87,tax_fuel_labels,0),MATCH(U$1,'Tax_Share of Price'!$B$1:$AI$1,0)))</f>
        <v>0</v>
      </c>
      <c r="V5" s="35">
        <f>'Total Fuel Prices'!V92*(INDEX(Tax_share,MATCH('Total Fuel Prices'!$A$87,tax_fuel_labels,0),MATCH(V$1,'Tax_Share of Price'!$B$1:$AI$1,0)))</f>
        <v>0</v>
      </c>
      <c r="W5" s="35">
        <f>'Total Fuel Prices'!W92*(INDEX(Tax_share,MATCH('Total Fuel Prices'!$A$87,tax_fuel_labels,0),MATCH(W$1,'Tax_Share of Price'!$B$1:$AI$1,0)))</f>
        <v>0</v>
      </c>
      <c r="X5" s="35">
        <f>'Total Fuel Prices'!X92*(INDEX(Tax_share,MATCH('Total Fuel Prices'!$A$87,tax_fuel_labels,0),MATCH(X$1,'Tax_Share of Price'!$B$1:$AI$1,0)))</f>
        <v>0</v>
      </c>
      <c r="Y5" s="35">
        <f>'Total Fuel Prices'!Y92*(INDEX(Tax_share,MATCH('Total Fuel Prices'!$A$87,tax_fuel_labels,0),MATCH(Y$1,'Tax_Share of Price'!$B$1:$AI$1,0)))</f>
        <v>0</v>
      </c>
      <c r="Z5" s="35">
        <f>'Total Fuel Prices'!Z92*(INDEX(Tax_share,MATCH('Total Fuel Prices'!$A$87,tax_fuel_labels,0),MATCH(Z$1,'Tax_Share of Price'!$B$1:$AI$1,0)))</f>
        <v>0</v>
      </c>
      <c r="AA5" s="35">
        <f>'Total Fuel Prices'!AA92*(INDEX(Tax_share,MATCH('Total Fuel Prices'!$A$87,tax_fuel_labels,0),MATCH(AA$1,'Tax_Share of Price'!$B$1:$AI$1,0)))</f>
        <v>0</v>
      </c>
      <c r="AB5" s="35">
        <f>'Total Fuel Prices'!AB92*(INDEX(Tax_share,MATCH('Total Fuel Prices'!$A$87,tax_fuel_labels,0),MATCH(AB$1,'Tax_Share of Price'!$B$1:$AI$1,0)))</f>
        <v>0</v>
      </c>
      <c r="AC5" s="35">
        <f>'Total Fuel Prices'!AC92*(INDEX(Tax_share,MATCH('Total Fuel Prices'!$A$87,tax_fuel_labels,0),MATCH(AC$1,'Tax_Share of Price'!$B$1:$AI$1,0)))</f>
        <v>0</v>
      </c>
      <c r="AD5" s="35">
        <f>'Total Fuel Prices'!AD92*(INDEX(Tax_share,MATCH('Total Fuel Prices'!$A$87,tax_fuel_labels,0),MATCH(AD$1,'Tax_Share of Price'!$B$1:$AI$1,0)))</f>
        <v>0</v>
      </c>
      <c r="AE5" s="35">
        <f>'Total Fuel Prices'!AE92*(INDEX(Tax_share,MATCH('Total Fuel Prices'!$A$87,tax_fuel_labels,0),MATCH(AE$1,'Tax_Share of Price'!$B$1:$AI$1,0)))</f>
        <v>0</v>
      </c>
      <c r="AF5" s="35">
        <f>'Total Fuel Prices'!AF92*(INDEX(Tax_share,MATCH('Total Fuel Prices'!$A$87,tax_fuel_labels,0),MATCH(AF$1,'Tax_Share of Price'!$B$1:$AI$1,0)))</f>
        <v>0</v>
      </c>
      <c r="AG5" s="35">
        <f>'Total Fuel Prices'!AG92*(INDEX(Tax_share,MATCH('Total Fuel Prices'!$A$87,tax_fuel_labels,0),MATCH(AG$1,'Tax_Share of Price'!$B$1:$AI$1,0)))</f>
        <v>0</v>
      </c>
      <c r="AH5" s="35">
        <f>'Total Fuel Prices'!AH92*(INDEX(Tax_share,MATCH('Total Fuel Prices'!$A$87,tax_fuel_labels,0),MATCH(AH$1,'Tax_Share of Price'!$B$1:$AI$1,0)))</f>
        <v>0</v>
      </c>
      <c r="AI5" s="35">
        <f>'Total Fuel Prices'!AI92*(INDEX(Tax_share,MATCH('Total Fuel Prices'!$A$87,tax_fuel_labels,0),MATCH(AI$1,'Tax_Share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Prices'!B93*(INDEX(Tax_share,MATCH('Total Fuel Prices'!$A$87,tax_fuel_labels,0),MATCH(B$1,'Tax_Share of Price'!$B$1:$AI$1,0)))</f>
        <v>0</v>
      </c>
      <c r="C6" s="35">
        <f>'Total Fuel Prices'!C93*(INDEX(Tax_share,MATCH('Total Fuel Prices'!$A$87,tax_fuel_labels,0),MATCH(C$1,'Tax_Share of Price'!$B$1:$AI$1,0)))</f>
        <v>0</v>
      </c>
      <c r="D6" s="35">
        <f>'Total Fuel Prices'!D93*(INDEX(Tax_share,MATCH('Total Fuel Prices'!$A$87,tax_fuel_labels,0),MATCH(D$1,'Tax_Share of Price'!$B$1:$AI$1,0)))</f>
        <v>0</v>
      </c>
      <c r="E6" s="35">
        <f>'Total Fuel Prices'!E93*(INDEX(Tax_share,MATCH('Total Fuel Prices'!$A$87,tax_fuel_labels,0),MATCH(E$1,'Tax_Share of Price'!$B$1:$AI$1,0)))</f>
        <v>0</v>
      </c>
      <c r="F6" s="35">
        <f>'Total Fuel Prices'!F93*(INDEX(Tax_share,MATCH('Total Fuel Prices'!$A$87,tax_fuel_labels,0),MATCH(F$1,'Tax_Share of Price'!$B$1:$AI$1,0)))</f>
        <v>0</v>
      </c>
      <c r="G6" s="35">
        <f>'Total Fuel Prices'!G93*(INDEX(Tax_share,MATCH('Total Fuel Prices'!$A$87,tax_fuel_labels,0),MATCH(G$1,'Tax_Share of Price'!$B$1:$AI$1,0)))</f>
        <v>0</v>
      </c>
      <c r="H6" s="35">
        <f>'Total Fuel Prices'!H93*(INDEX(Tax_share,MATCH('Total Fuel Prices'!$A$87,tax_fuel_labels,0),MATCH(H$1,'Tax_Share of Price'!$B$1:$AI$1,0)))</f>
        <v>0</v>
      </c>
      <c r="I6" s="35">
        <f>'Total Fuel Prices'!I93*(INDEX(Tax_share,MATCH('Total Fuel Prices'!$A$87,tax_fuel_labels,0),MATCH(I$1,'Tax_Share of Price'!$B$1:$AI$1,0)))</f>
        <v>0</v>
      </c>
      <c r="J6" s="35">
        <f>'Total Fuel Prices'!J93*(INDEX(Tax_share,MATCH('Total Fuel Prices'!$A$87,tax_fuel_labels,0),MATCH(J$1,'Tax_Share of Price'!$B$1:$AI$1,0)))</f>
        <v>0</v>
      </c>
      <c r="K6" s="35">
        <f>'Total Fuel Prices'!K93*(INDEX(Tax_share,MATCH('Total Fuel Prices'!$A$87,tax_fuel_labels,0),MATCH(K$1,'Tax_Share of Price'!$B$1:$AI$1,0)))</f>
        <v>0</v>
      </c>
      <c r="L6" s="35">
        <f>'Total Fuel Prices'!L93*(INDEX(Tax_share,MATCH('Total Fuel Prices'!$A$87,tax_fuel_labels,0),MATCH(L$1,'Tax_Share of Price'!$B$1:$AI$1,0)))</f>
        <v>0</v>
      </c>
      <c r="M6" s="35">
        <f>'Total Fuel Prices'!M93*(INDEX(Tax_share,MATCH('Total Fuel Prices'!$A$87,tax_fuel_labels,0),MATCH(M$1,'Tax_Share of Price'!$B$1:$AI$1,0)))</f>
        <v>0</v>
      </c>
      <c r="N6" s="35">
        <f>'Total Fuel Prices'!N93*(INDEX(Tax_share,MATCH('Total Fuel Prices'!$A$87,tax_fuel_labels,0),MATCH(N$1,'Tax_Share of Price'!$B$1:$AI$1,0)))</f>
        <v>0</v>
      </c>
      <c r="O6" s="35">
        <f>'Total Fuel Prices'!O93*(INDEX(Tax_share,MATCH('Total Fuel Prices'!$A$87,tax_fuel_labels,0),MATCH(O$1,'Tax_Share of Price'!$B$1:$AI$1,0)))</f>
        <v>0</v>
      </c>
      <c r="P6" s="35">
        <f>'Total Fuel Prices'!P93*(INDEX(Tax_share,MATCH('Total Fuel Prices'!$A$87,tax_fuel_labels,0),MATCH(P$1,'Tax_Share of Price'!$B$1:$AI$1,0)))</f>
        <v>0</v>
      </c>
      <c r="Q6" s="35">
        <f>'Total Fuel Prices'!Q93*(INDEX(Tax_share,MATCH('Total Fuel Prices'!$A$87,tax_fuel_labels,0),MATCH(Q$1,'Tax_Share of Price'!$B$1:$AI$1,0)))</f>
        <v>0</v>
      </c>
      <c r="R6" s="35">
        <f>'Total Fuel Prices'!R93*(INDEX(Tax_share,MATCH('Total Fuel Prices'!$A$87,tax_fuel_labels,0),MATCH(R$1,'Tax_Share of Price'!$B$1:$AI$1,0)))</f>
        <v>0</v>
      </c>
      <c r="S6" s="35">
        <f>'Total Fuel Prices'!S93*(INDEX(Tax_share,MATCH('Total Fuel Prices'!$A$87,tax_fuel_labels,0),MATCH(S$1,'Tax_Share of Price'!$B$1:$AI$1,0)))</f>
        <v>0</v>
      </c>
      <c r="T6" s="35">
        <f>'Total Fuel Prices'!T93*(INDEX(Tax_share,MATCH('Total Fuel Prices'!$A$87,tax_fuel_labels,0),MATCH(T$1,'Tax_Share of Price'!$B$1:$AI$1,0)))</f>
        <v>0</v>
      </c>
      <c r="U6" s="35">
        <f>'Total Fuel Prices'!U93*(INDEX(Tax_share,MATCH('Total Fuel Prices'!$A$87,tax_fuel_labels,0),MATCH(U$1,'Tax_Share of Price'!$B$1:$AI$1,0)))</f>
        <v>0</v>
      </c>
      <c r="V6" s="35">
        <f>'Total Fuel Prices'!V93*(INDEX(Tax_share,MATCH('Total Fuel Prices'!$A$87,tax_fuel_labels,0),MATCH(V$1,'Tax_Share of Price'!$B$1:$AI$1,0)))</f>
        <v>0</v>
      </c>
      <c r="W6" s="35">
        <f>'Total Fuel Prices'!W93*(INDEX(Tax_share,MATCH('Total Fuel Prices'!$A$87,tax_fuel_labels,0),MATCH(W$1,'Tax_Share of Price'!$B$1:$AI$1,0)))</f>
        <v>0</v>
      </c>
      <c r="X6" s="35">
        <f>'Total Fuel Prices'!X93*(INDEX(Tax_share,MATCH('Total Fuel Prices'!$A$87,tax_fuel_labels,0),MATCH(X$1,'Tax_Share of Price'!$B$1:$AI$1,0)))</f>
        <v>0</v>
      </c>
      <c r="Y6" s="35">
        <f>'Total Fuel Prices'!Y93*(INDEX(Tax_share,MATCH('Total Fuel Prices'!$A$87,tax_fuel_labels,0),MATCH(Y$1,'Tax_Share of Price'!$B$1:$AI$1,0)))</f>
        <v>0</v>
      </c>
      <c r="Z6" s="35">
        <f>'Total Fuel Prices'!Z93*(INDEX(Tax_share,MATCH('Total Fuel Prices'!$A$87,tax_fuel_labels,0),MATCH(Z$1,'Tax_Share of Price'!$B$1:$AI$1,0)))</f>
        <v>0</v>
      </c>
      <c r="AA6" s="35">
        <f>'Total Fuel Prices'!AA93*(INDEX(Tax_share,MATCH('Total Fuel Prices'!$A$87,tax_fuel_labels,0),MATCH(AA$1,'Tax_Share of Price'!$B$1:$AI$1,0)))</f>
        <v>0</v>
      </c>
      <c r="AB6" s="35">
        <f>'Total Fuel Prices'!AB93*(INDEX(Tax_share,MATCH('Total Fuel Prices'!$A$87,tax_fuel_labels,0),MATCH(AB$1,'Tax_Share of Price'!$B$1:$AI$1,0)))</f>
        <v>0</v>
      </c>
      <c r="AC6" s="35">
        <f>'Total Fuel Prices'!AC93*(INDEX(Tax_share,MATCH('Total Fuel Prices'!$A$87,tax_fuel_labels,0),MATCH(AC$1,'Tax_Share of Price'!$B$1:$AI$1,0)))</f>
        <v>0</v>
      </c>
      <c r="AD6" s="35">
        <f>'Total Fuel Prices'!AD93*(INDEX(Tax_share,MATCH('Total Fuel Prices'!$A$87,tax_fuel_labels,0),MATCH(AD$1,'Tax_Share of Price'!$B$1:$AI$1,0)))</f>
        <v>0</v>
      </c>
      <c r="AE6" s="35">
        <f>'Total Fuel Prices'!AE93*(INDEX(Tax_share,MATCH('Total Fuel Prices'!$A$87,tax_fuel_labels,0),MATCH(AE$1,'Tax_Share of Price'!$B$1:$AI$1,0)))</f>
        <v>0</v>
      </c>
      <c r="AF6" s="35">
        <f>'Total Fuel Prices'!AF93*(INDEX(Tax_share,MATCH('Total Fuel Prices'!$A$87,tax_fuel_labels,0),MATCH(AF$1,'Tax_Share of Price'!$B$1:$AI$1,0)))</f>
        <v>0</v>
      </c>
      <c r="AG6" s="35">
        <f>'Total Fuel Prices'!AG93*(INDEX(Tax_share,MATCH('Total Fuel Prices'!$A$87,tax_fuel_labels,0),MATCH(AG$1,'Tax_Share of Price'!$B$1:$AI$1,0)))</f>
        <v>0</v>
      </c>
      <c r="AH6" s="35">
        <f>'Total Fuel Prices'!AH93*(INDEX(Tax_share,MATCH('Total Fuel Prices'!$A$87,tax_fuel_labels,0),MATCH(AH$1,'Tax_Share of Price'!$B$1:$AI$1,0)))</f>
        <v>0</v>
      </c>
      <c r="AI6" s="35">
        <f>'Total Fuel Prices'!AI93*(INDEX(Tax_share,MATCH('Total Fuel Prices'!$A$87,tax_fuel_labels,0),MATCH(AI$1,'Tax_Share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Prices'!B94*(INDEX(Tax_share,MATCH('Total Fuel Prices'!$A$87,tax_fuel_labels,0),MATCH(B$1,'Tax_Share of Price'!$B$1:$AI$1,0)))</f>
        <v>0</v>
      </c>
      <c r="C7" s="35">
        <f>'Total Fuel Prices'!C94*(INDEX(Tax_share,MATCH('Total Fuel Prices'!$A$87,tax_fuel_labels,0),MATCH(C$1,'Tax_Share of Price'!$B$1:$AI$1,0)))</f>
        <v>0</v>
      </c>
      <c r="D7" s="35">
        <f>'Total Fuel Prices'!D94*(INDEX(Tax_share,MATCH('Total Fuel Prices'!$A$87,tax_fuel_labels,0),MATCH(D$1,'Tax_Share of Price'!$B$1:$AI$1,0)))</f>
        <v>0</v>
      </c>
      <c r="E7" s="35">
        <f>'Total Fuel Prices'!E94*(INDEX(Tax_share,MATCH('Total Fuel Prices'!$A$87,tax_fuel_labels,0),MATCH(E$1,'Tax_Share of Price'!$B$1:$AI$1,0)))</f>
        <v>0</v>
      </c>
      <c r="F7" s="35">
        <f>'Total Fuel Prices'!F94*(INDEX(Tax_share,MATCH('Total Fuel Prices'!$A$87,tax_fuel_labels,0),MATCH(F$1,'Tax_Share of Price'!$B$1:$AI$1,0)))</f>
        <v>0</v>
      </c>
      <c r="G7" s="35">
        <f>'Total Fuel Prices'!G94*(INDEX(Tax_share,MATCH('Total Fuel Prices'!$A$87,tax_fuel_labels,0),MATCH(G$1,'Tax_Share of Price'!$B$1:$AI$1,0)))</f>
        <v>0</v>
      </c>
      <c r="H7" s="35">
        <f>'Total Fuel Prices'!H94*(INDEX(Tax_share,MATCH('Total Fuel Prices'!$A$87,tax_fuel_labels,0),MATCH(H$1,'Tax_Share of Price'!$B$1:$AI$1,0)))</f>
        <v>0</v>
      </c>
      <c r="I7" s="35">
        <f>'Total Fuel Prices'!I94*(INDEX(Tax_share,MATCH('Total Fuel Prices'!$A$87,tax_fuel_labels,0),MATCH(I$1,'Tax_Share of Price'!$B$1:$AI$1,0)))</f>
        <v>0</v>
      </c>
      <c r="J7" s="35">
        <f>'Total Fuel Prices'!J94*(INDEX(Tax_share,MATCH('Total Fuel Prices'!$A$87,tax_fuel_labels,0),MATCH(J$1,'Tax_Share of Price'!$B$1:$AI$1,0)))</f>
        <v>0</v>
      </c>
      <c r="K7" s="35">
        <f>'Total Fuel Prices'!K94*(INDEX(Tax_share,MATCH('Total Fuel Prices'!$A$87,tax_fuel_labels,0),MATCH(K$1,'Tax_Share of Price'!$B$1:$AI$1,0)))</f>
        <v>0</v>
      </c>
      <c r="L7" s="35">
        <f>'Total Fuel Prices'!L94*(INDEX(Tax_share,MATCH('Total Fuel Prices'!$A$87,tax_fuel_labels,0),MATCH(L$1,'Tax_Share of Price'!$B$1:$AI$1,0)))</f>
        <v>0</v>
      </c>
      <c r="M7" s="35">
        <f>'Total Fuel Prices'!M94*(INDEX(Tax_share,MATCH('Total Fuel Prices'!$A$87,tax_fuel_labels,0),MATCH(M$1,'Tax_Share of Price'!$B$1:$AI$1,0)))</f>
        <v>0</v>
      </c>
      <c r="N7" s="35">
        <f>'Total Fuel Prices'!N94*(INDEX(Tax_share,MATCH('Total Fuel Prices'!$A$87,tax_fuel_labels,0),MATCH(N$1,'Tax_Share of Price'!$B$1:$AI$1,0)))</f>
        <v>0</v>
      </c>
      <c r="O7" s="35">
        <f>'Total Fuel Prices'!O94*(INDEX(Tax_share,MATCH('Total Fuel Prices'!$A$87,tax_fuel_labels,0),MATCH(O$1,'Tax_Share of Price'!$B$1:$AI$1,0)))</f>
        <v>0</v>
      </c>
      <c r="P7" s="35">
        <f>'Total Fuel Prices'!P94*(INDEX(Tax_share,MATCH('Total Fuel Prices'!$A$87,tax_fuel_labels,0),MATCH(P$1,'Tax_Share of Price'!$B$1:$AI$1,0)))</f>
        <v>0</v>
      </c>
      <c r="Q7" s="35">
        <f>'Total Fuel Prices'!Q94*(INDEX(Tax_share,MATCH('Total Fuel Prices'!$A$87,tax_fuel_labels,0),MATCH(Q$1,'Tax_Share of Price'!$B$1:$AI$1,0)))</f>
        <v>0</v>
      </c>
      <c r="R7" s="35">
        <f>'Total Fuel Prices'!R94*(INDEX(Tax_share,MATCH('Total Fuel Prices'!$A$87,tax_fuel_labels,0),MATCH(R$1,'Tax_Share of Price'!$B$1:$AI$1,0)))</f>
        <v>0</v>
      </c>
      <c r="S7" s="35">
        <f>'Total Fuel Prices'!S94*(INDEX(Tax_share,MATCH('Total Fuel Prices'!$A$87,tax_fuel_labels,0),MATCH(S$1,'Tax_Share of Price'!$B$1:$AI$1,0)))</f>
        <v>0</v>
      </c>
      <c r="T7" s="35">
        <f>'Total Fuel Prices'!T94*(INDEX(Tax_share,MATCH('Total Fuel Prices'!$A$87,tax_fuel_labels,0),MATCH(T$1,'Tax_Share of Price'!$B$1:$AI$1,0)))</f>
        <v>0</v>
      </c>
      <c r="U7" s="35">
        <f>'Total Fuel Prices'!U94*(INDEX(Tax_share,MATCH('Total Fuel Prices'!$A$87,tax_fuel_labels,0),MATCH(U$1,'Tax_Share of Price'!$B$1:$AI$1,0)))</f>
        <v>0</v>
      </c>
      <c r="V7" s="35">
        <f>'Total Fuel Prices'!V94*(INDEX(Tax_share,MATCH('Total Fuel Prices'!$A$87,tax_fuel_labels,0),MATCH(V$1,'Tax_Share of Price'!$B$1:$AI$1,0)))</f>
        <v>0</v>
      </c>
      <c r="W7" s="35">
        <f>'Total Fuel Prices'!W94*(INDEX(Tax_share,MATCH('Total Fuel Prices'!$A$87,tax_fuel_labels,0),MATCH(W$1,'Tax_Share of Price'!$B$1:$AI$1,0)))</f>
        <v>0</v>
      </c>
      <c r="X7" s="35">
        <f>'Total Fuel Prices'!X94*(INDEX(Tax_share,MATCH('Total Fuel Prices'!$A$87,tax_fuel_labels,0),MATCH(X$1,'Tax_Share of Price'!$B$1:$AI$1,0)))</f>
        <v>0</v>
      </c>
      <c r="Y7" s="35">
        <f>'Total Fuel Prices'!Y94*(INDEX(Tax_share,MATCH('Total Fuel Prices'!$A$87,tax_fuel_labels,0),MATCH(Y$1,'Tax_Share of Price'!$B$1:$AI$1,0)))</f>
        <v>0</v>
      </c>
      <c r="Z7" s="35">
        <f>'Total Fuel Prices'!Z94*(INDEX(Tax_share,MATCH('Total Fuel Prices'!$A$87,tax_fuel_labels,0),MATCH(Z$1,'Tax_Share of Price'!$B$1:$AI$1,0)))</f>
        <v>0</v>
      </c>
      <c r="AA7" s="35">
        <f>'Total Fuel Prices'!AA94*(INDEX(Tax_share,MATCH('Total Fuel Prices'!$A$87,tax_fuel_labels,0),MATCH(AA$1,'Tax_Share of Price'!$B$1:$AI$1,0)))</f>
        <v>0</v>
      </c>
      <c r="AB7" s="35">
        <f>'Total Fuel Prices'!AB94*(INDEX(Tax_share,MATCH('Total Fuel Prices'!$A$87,tax_fuel_labels,0),MATCH(AB$1,'Tax_Share of Price'!$B$1:$AI$1,0)))</f>
        <v>0</v>
      </c>
      <c r="AC7" s="35">
        <f>'Total Fuel Prices'!AC94*(INDEX(Tax_share,MATCH('Total Fuel Prices'!$A$87,tax_fuel_labels,0),MATCH(AC$1,'Tax_Share of Price'!$B$1:$AI$1,0)))</f>
        <v>0</v>
      </c>
      <c r="AD7" s="35">
        <f>'Total Fuel Prices'!AD94*(INDEX(Tax_share,MATCH('Total Fuel Prices'!$A$87,tax_fuel_labels,0),MATCH(AD$1,'Tax_Share of Price'!$B$1:$AI$1,0)))</f>
        <v>0</v>
      </c>
      <c r="AE7" s="35">
        <f>'Total Fuel Prices'!AE94*(INDEX(Tax_share,MATCH('Total Fuel Prices'!$A$87,tax_fuel_labels,0),MATCH(AE$1,'Tax_Share of Price'!$B$1:$AI$1,0)))</f>
        <v>0</v>
      </c>
      <c r="AF7" s="35">
        <f>'Total Fuel Prices'!AF94*(INDEX(Tax_share,MATCH('Total Fuel Prices'!$A$87,tax_fuel_labels,0),MATCH(AF$1,'Tax_Share of Price'!$B$1:$AI$1,0)))</f>
        <v>0</v>
      </c>
      <c r="AG7" s="35">
        <f>'Total Fuel Prices'!AG94*(INDEX(Tax_share,MATCH('Total Fuel Prices'!$A$87,tax_fuel_labels,0),MATCH(AG$1,'Tax_Share of Price'!$B$1:$AI$1,0)))</f>
        <v>0</v>
      </c>
      <c r="AH7" s="35">
        <f>'Total Fuel Prices'!AH94*(INDEX(Tax_share,MATCH('Total Fuel Prices'!$A$87,tax_fuel_labels,0),MATCH(AH$1,'Tax_Share of Price'!$B$1:$AI$1,0)))</f>
        <v>0</v>
      </c>
      <c r="AI7" s="35">
        <f>'Total Fuel Prices'!AI94*(INDEX(Tax_share,MATCH('Total Fuel Prices'!$A$87,tax_fuel_labels,0),MATCH(AI$1,'Tax_Share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Prices'!B95*(INDEX(Tax_share,MATCH('Total Fuel Prices'!$A$87,tax_fuel_labels,0),MATCH(B$1,'Tax_Share of Price'!$B$1:$AI$1,0)))</f>
        <v>0</v>
      </c>
      <c r="C8" s="35">
        <f>'Total Fuel Prices'!C95*(INDEX(Tax_share,MATCH('Total Fuel Prices'!$A$87,tax_fuel_labels,0),MATCH(C$1,'Tax_Share of Price'!$B$1:$AI$1,0)))</f>
        <v>0</v>
      </c>
      <c r="D8" s="35">
        <f>'Total Fuel Prices'!D95*(INDEX(Tax_share,MATCH('Total Fuel Prices'!$A$87,tax_fuel_labels,0),MATCH(D$1,'Tax_Share of Price'!$B$1:$AI$1,0)))</f>
        <v>0</v>
      </c>
      <c r="E8" s="35">
        <f>'Total Fuel Prices'!E95*(INDEX(Tax_share,MATCH('Total Fuel Prices'!$A$87,tax_fuel_labels,0),MATCH(E$1,'Tax_Share of Price'!$B$1:$AI$1,0)))</f>
        <v>0</v>
      </c>
      <c r="F8" s="35">
        <f>'Total Fuel Prices'!F95*(INDEX(Tax_share,MATCH('Total Fuel Prices'!$A$87,tax_fuel_labels,0),MATCH(F$1,'Tax_Share of Price'!$B$1:$AI$1,0)))</f>
        <v>0</v>
      </c>
      <c r="G8" s="35">
        <f>'Total Fuel Prices'!G95*(INDEX(Tax_share,MATCH('Total Fuel Prices'!$A$87,tax_fuel_labels,0),MATCH(G$1,'Tax_Share of Price'!$B$1:$AI$1,0)))</f>
        <v>0</v>
      </c>
      <c r="H8" s="35">
        <f>'Total Fuel Prices'!H95*(INDEX(Tax_share,MATCH('Total Fuel Prices'!$A$87,tax_fuel_labels,0),MATCH(H$1,'Tax_Share of Price'!$B$1:$AI$1,0)))</f>
        <v>0</v>
      </c>
      <c r="I8" s="35">
        <f>'Total Fuel Prices'!I95*(INDEX(Tax_share,MATCH('Total Fuel Prices'!$A$87,tax_fuel_labels,0),MATCH(I$1,'Tax_Share of Price'!$B$1:$AI$1,0)))</f>
        <v>0</v>
      </c>
      <c r="J8" s="35">
        <f>'Total Fuel Prices'!J95*(INDEX(Tax_share,MATCH('Total Fuel Prices'!$A$87,tax_fuel_labels,0),MATCH(J$1,'Tax_Share of Price'!$B$1:$AI$1,0)))</f>
        <v>0</v>
      </c>
      <c r="K8" s="35">
        <f>'Total Fuel Prices'!K95*(INDEX(Tax_share,MATCH('Total Fuel Prices'!$A$87,tax_fuel_labels,0),MATCH(K$1,'Tax_Share of Price'!$B$1:$AI$1,0)))</f>
        <v>0</v>
      </c>
      <c r="L8" s="35">
        <f>'Total Fuel Prices'!L95*(INDEX(Tax_share,MATCH('Total Fuel Prices'!$A$87,tax_fuel_labels,0),MATCH(L$1,'Tax_Share of Price'!$B$1:$AI$1,0)))</f>
        <v>0</v>
      </c>
      <c r="M8" s="35">
        <f>'Total Fuel Prices'!M95*(INDEX(Tax_share,MATCH('Total Fuel Prices'!$A$87,tax_fuel_labels,0),MATCH(M$1,'Tax_Share of Price'!$B$1:$AI$1,0)))</f>
        <v>0</v>
      </c>
      <c r="N8" s="35">
        <f>'Total Fuel Prices'!N95*(INDEX(Tax_share,MATCH('Total Fuel Prices'!$A$87,tax_fuel_labels,0),MATCH(N$1,'Tax_Share of Price'!$B$1:$AI$1,0)))</f>
        <v>0</v>
      </c>
      <c r="O8" s="35">
        <f>'Total Fuel Prices'!O95*(INDEX(Tax_share,MATCH('Total Fuel Prices'!$A$87,tax_fuel_labels,0),MATCH(O$1,'Tax_Share of Price'!$B$1:$AI$1,0)))</f>
        <v>0</v>
      </c>
      <c r="P8" s="35">
        <f>'Total Fuel Prices'!P95*(INDEX(Tax_share,MATCH('Total Fuel Prices'!$A$87,tax_fuel_labels,0),MATCH(P$1,'Tax_Share of Price'!$B$1:$AI$1,0)))</f>
        <v>0</v>
      </c>
      <c r="Q8" s="35">
        <f>'Total Fuel Prices'!Q95*(INDEX(Tax_share,MATCH('Total Fuel Prices'!$A$87,tax_fuel_labels,0),MATCH(Q$1,'Tax_Share of Price'!$B$1:$AI$1,0)))</f>
        <v>0</v>
      </c>
      <c r="R8" s="35">
        <f>'Total Fuel Prices'!R95*(INDEX(Tax_share,MATCH('Total Fuel Prices'!$A$87,tax_fuel_labels,0),MATCH(R$1,'Tax_Share of Price'!$B$1:$AI$1,0)))</f>
        <v>0</v>
      </c>
      <c r="S8" s="35">
        <f>'Total Fuel Prices'!S95*(INDEX(Tax_share,MATCH('Total Fuel Prices'!$A$87,tax_fuel_labels,0),MATCH(S$1,'Tax_Share of Price'!$B$1:$AI$1,0)))</f>
        <v>0</v>
      </c>
      <c r="T8" s="35">
        <f>'Total Fuel Prices'!T95*(INDEX(Tax_share,MATCH('Total Fuel Prices'!$A$87,tax_fuel_labels,0),MATCH(T$1,'Tax_Share of Price'!$B$1:$AI$1,0)))</f>
        <v>0</v>
      </c>
      <c r="U8" s="35">
        <f>'Total Fuel Prices'!U95*(INDEX(Tax_share,MATCH('Total Fuel Prices'!$A$87,tax_fuel_labels,0),MATCH(U$1,'Tax_Share of Price'!$B$1:$AI$1,0)))</f>
        <v>0</v>
      </c>
      <c r="V8" s="35">
        <f>'Total Fuel Prices'!V95*(INDEX(Tax_share,MATCH('Total Fuel Prices'!$A$87,tax_fuel_labels,0),MATCH(V$1,'Tax_Share of Price'!$B$1:$AI$1,0)))</f>
        <v>0</v>
      </c>
      <c r="W8" s="35">
        <f>'Total Fuel Prices'!W95*(INDEX(Tax_share,MATCH('Total Fuel Prices'!$A$87,tax_fuel_labels,0),MATCH(W$1,'Tax_Share of Price'!$B$1:$AI$1,0)))</f>
        <v>0</v>
      </c>
      <c r="X8" s="35">
        <f>'Total Fuel Prices'!X95*(INDEX(Tax_share,MATCH('Total Fuel Prices'!$A$87,tax_fuel_labels,0),MATCH(X$1,'Tax_Share of Price'!$B$1:$AI$1,0)))</f>
        <v>0</v>
      </c>
      <c r="Y8" s="35">
        <f>'Total Fuel Prices'!Y95*(INDEX(Tax_share,MATCH('Total Fuel Prices'!$A$87,tax_fuel_labels,0),MATCH(Y$1,'Tax_Share of Price'!$B$1:$AI$1,0)))</f>
        <v>0</v>
      </c>
      <c r="Z8" s="35">
        <f>'Total Fuel Prices'!Z95*(INDEX(Tax_share,MATCH('Total Fuel Prices'!$A$87,tax_fuel_labels,0),MATCH(Z$1,'Tax_Share of Price'!$B$1:$AI$1,0)))</f>
        <v>0</v>
      </c>
      <c r="AA8" s="35">
        <f>'Total Fuel Prices'!AA95*(INDEX(Tax_share,MATCH('Total Fuel Prices'!$A$87,tax_fuel_labels,0),MATCH(AA$1,'Tax_Share of Price'!$B$1:$AI$1,0)))</f>
        <v>0</v>
      </c>
      <c r="AB8" s="35">
        <f>'Total Fuel Prices'!AB95*(INDEX(Tax_share,MATCH('Total Fuel Prices'!$A$87,tax_fuel_labels,0),MATCH(AB$1,'Tax_Share of Price'!$B$1:$AI$1,0)))</f>
        <v>0</v>
      </c>
      <c r="AC8" s="35">
        <f>'Total Fuel Prices'!AC95*(INDEX(Tax_share,MATCH('Total Fuel Prices'!$A$87,tax_fuel_labels,0),MATCH(AC$1,'Tax_Share of Price'!$B$1:$AI$1,0)))</f>
        <v>0</v>
      </c>
      <c r="AD8" s="35">
        <f>'Total Fuel Prices'!AD95*(INDEX(Tax_share,MATCH('Total Fuel Prices'!$A$87,tax_fuel_labels,0),MATCH(AD$1,'Tax_Share of Price'!$B$1:$AI$1,0)))</f>
        <v>0</v>
      </c>
      <c r="AE8" s="35">
        <f>'Total Fuel Prices'!AE95*(INDEX(Tax_share,MATCH('Total Fuel Prices'!$A$87,tax_fuel_labels,0),MATCH(AE$1,'Tax_Share of Price'!$B$1:$AI$1,0)))</f>
        <v>0</v>
      </c>
      <c r="AF8" s="35">
        <f>'Total Fuel Prices'!AF95*(INDEX(Tax_share,MATCH('Total Fuel Prices'!$A$87,tax_fuel_labels,0),MATCH(AF$1,'Tax_Share of Price'!$B$1:$AI$1,0)))</f>
        <v>0</v>
      </c>
      <c r="AG8" s="35">
        <f>'Total Fuel Prices'!AG95*(INDEX(Tax_share,MATCH('Total Fuel Prices'!$A$87,tax_fuel_labels,0),MATCH(AG$1,'Tax_Share of Price'!$B$1:$AI$1,0)))</f>
        <v>0</v>
      </c>
      <c r="AH8" s="35">
        <f>'Total Fuel Prices'!AH95*(INDEX(Tax_share,MATCH('Total Fuel Prices'!$A$87,tax_fuel_labels,0),MATCH(AH$1,'Tax_Share of Price'!$B$1:$AI$1,0)))</f>
        <v>0</v>
      </c>
      <c r="AI8" s="35">
        <f>'Total Fuel Prices'!AI95*(INDEX(Tax_share,MATCH('Total Fuel Prices'!$A$87,tax_fuel_labels,0),MATCH(AI$1,'Tax_Share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Prices'!B96*(INDEX(Tax_share,MATCH('Total Fuel Prices'!$A$87,tax_fuel_labels,0),MATCH(B$1,'Tax_Share of Price'!$B$1:$AI$1,0)))</f>
        <v>0</v>
      </c>
      <c r="C9" s="35">
        <f>'Total Fuel Prices'!C96*(INDEX(Tax_share,MATCH('Total Fuel Prices'!$A$87,tax_fuel_labels,0),MATCH(C$1,'Tax_Share of Price'!$B$1:$AI$1,0)))</f>
        <v>0</v>
      </c>
      <c r="D9" s="35">
        <f>'Total Fuel Prices'!D96*(INDEX(Tax_share,MATCH('Total Fuel Prices'!$A$87,tax_fuel_labels,0),MATCH(D$1,'Tax_Share of Price'!$B$1:$AI$1,0)))</f>
        <v>0</v>
      </c>
      <c r="E9" s="35">
        <f>'Total Fuel Prices'!E96*(INDEX(Tax_share,MATCH('Total Fuel Prices'!$A$87,tax_fuel_labels,0),MATCH(E$1,'Tax_Share of Price'!$B$1:$AI$1,0)))</f>
        <v>0</v>
      </c>
      <c r="F9" s="35">
        <f>'Total Fuel Prices'!F96*(INDEX(Tax_share,MATCH('Total Fuel Prices'!$A$87,tax_fuel_labels,0),MATCH(F$1,'Tax_Share of Price'!$B$1:$AI$1,0)))</f>
        <v>0</v>
      </c>
      <c r="G9" s="35">
        <f>'Total Fuel Prices'!G96*(INDEX(Tax_share,MATCH('Total Fuel Prices'!$A$87,tax_fuel_labels,0),MATCH(G$1,'Tax_Share of Price'!$B$1:$AI$1,0)))</f>
        <v>0</v>
      </c>
      <c r="H9" s="35">
        <f>'Total Fuel Prices'!H96*(INDEX(Tax_share,MATCH('Total Fuel Prices'!$A$87,tax_fuel_labels,0),MATCH(H$1,'Tax_Share of Price'!$B$1:$AI$1,0)))</f>
        <v>0</v>
      </c>
      <c r="I9" s="35">
        <f>'Total Fuel Prices'!I96*(INDEX(Tax_share,MATCH('Total Fuel Prices'!$A$87,tax_fuel_labels,0),MATCH(I$1,'Tax_Share of Price'!$B$1:$AI$1,0)))</f>
        <v>0</v>
      </c>
      <c r="J9" s="35">
        <f>'Total Fuel Prices'!J96*(INDEX(Tax_share,MATCH('Total Fuel Prices'!$A$87,tax_fuel_labels,0),MATCH(J$1,'Tax_Share of Price'!$B$1:$AI$1,0)))</f>
        <v>0</v>
      </c>
      <c r="K9" s="35">
        <f>'Total Fuel Prices'!K96*(INDEX(Tax_share,MATCH('Total Fuel Prices'!$A$87,tax_fuel_labels,0),MATCH(K$1,'Tax_Share of Price'!$B$1:$AI$1,0)))</f>
        <v>0</v>
      </c>
      <c r="L9" s="35">
        <f>'Total Fuel Prices'!L96*(INDEX(Tax_share,MATCH('Total Fuel Prices'!$A$87,tax_fuel_labels,0),MATCH(L$1,'Tax_Share of Price'!$B$1:$AI$1,0)))</f>
        <v>0</v>
      </c>
      <c r="M9" s="35">
        <f>'Total Fuel Prices'!M96*(INDEX(Tax_share,MATCH('Total Fuel Prices'!$A$87,tax_fuel_labels,0),MATCH(M$1,'Tax_Share of Price'!$B$1:$AI$1,0)))</f>
        <v>0</v>
      </c>
      <c r="N9" s="35">
        <f>'Total Fuel Prices'!N96*(INDEX(Tax_share,MATCH('Total Fuel Prices'!$A$87,tax_fuel_labels,0),MATCH(N$1,'Tax_Share of Price'!$B$1:$AI$1,0)))</f>
        <v>0</v>
      </c>
      <c r="O9" s="35">
        <f>'Total Fuel Prices'!O96*(INDEX(Tax_share,MATCH('Total Fuel Prices'!$A$87,tax_fuel_labels,0),MATCH(O$1,'Tax_Share of Price'!$B$1:$AI$1,0)))</f>
        <v>0</v>
      </c>
      <c r="P9" s="35">
        <f>'Total Fuel Prices'!P96*(INDEX(Tax_share,MATCH('Total Fuel Prices'!$A$87,tax_fuel_labels,0),MATCH(P$1,'Tax_Share of Price'!$B$1:$AI$1,0)))</f>
        <v>0</v>
      </c>
      <c r="Q9" s="35">
        <f>'Total Fuel Prices'!Q96*(INDEX(Tax_share,MATCH('Total Fuel Prices'!$A$87,tax_fuel_labels,0),MATCH(Q$1,'Tax_Share of Price'!$B$1:$AI$1,0)))</f>
        <v>0</v>
      </c>
      <c r="R9" s="35">
        <f>'Total Fuel Prices'!R96*(INDEX(Tax_share,MATCH('Total Fuel Prices'!$A$87,tax_fuel_labels,0),MATCH(R$1,'Tax_Share of Price'!$B$1:$AI$1,0)))</f>
        <v>0</v>
      </c>
      <c r="S9" s="35">
        <f>'Total Fuel Prices'!S96*(INDEX(Tax_share,MATCH('Total Fuel Prices'!$A$87,tax_fuel_labels,0),MATCH(S$1,'Tax_Share of Price'!$B$1:$AI$1,0)))</f>
        <v>0</v>
      </c>
      <c r="T9" s="35">
        <f>'Total Fuel Prices'!T96*(INDEX(Tax_share,MATCH('Total Fuel Prices'!$A$87,tax_fuel_labels,0),MATCH(T$1,'Tax_Share of Price'!$B$1:$AI$1,0)))</f>
        <v>0</v>
      </c>
      <c r="U9" s="35">
        <f>'Total Fuel Prices'!U96*(INDEX(Tax_share,MATCH('Total Fuel Prices'!$A$87,tax_fuel_labels,0),MATCH(U$1,'Tax_Share of Price'!$B$1:$AI$1,0)))</f>
        <v>0</v>
      </c>
      <c r="V9" s="35">
        <f>'Total Fuel Prices'!V96*(INDEX(Tax_share,MATCH('Total Fuel Prices'!$A$87,tax_fuel_labels,0),MATCH(V$1,'Tax_Share of Price'!$B$1:$AI$1,0)))</f>
        <v>0</v>
      </c>
      <c r="W9" s="35">
        <f>'Total Fuel Prices'!W96*(INDEX(Tax_share,MATCH('Total Fuel Prices'!$A$87,tax_fuel_labels,0),MATCH(W$1,'Tax_Share of Price'!$B$1:$AI$1,0)))</f>
        <v>0</v>
      </c>
      <c r="X9" s="35">
        <f>'Total Fuel Prices'!X96*(INDEX(Tax_share,MATCH('Total Fuel Prices'!$A$87,tax_fuel_labels,0),MATCH(X$1,'Tax_Share of Price'!$B$1:$AI$1,0)))</f>
        <v>0</v>
      </c>
      <c r="Y9" s="35">
        <f>'Total Fuel Prices'!Y96*(INDEX(Tax_share,MATCH('Total Fuel Prices'!$A$87,tax_fuel_labels,0),MATCH(Y$1,'Tax_Share of Price'!$B$1:$AI$1,0)))</f>
        <v>0</v>
      </c>
      <c r="Z9" s="35">
        <f>'Total Fuel Prices'!Z96*(INDEX(Tax_share,MATCH('Total Fuel Prices'!$A$87,tax_fuel_labels,0),MATCH(Z$1,'Tax_Share of Price'!$B$1:$AI$1,0)))</f>
        <v>0</v>
      </c>
      <c r="AA9" s="35">
        <f>'Total Fuel Prices'!AA96*(INDEX(Tax_share,MATCH('Total Fuel Prices'!$A$87,tax_fuel_labels,0),MATCH(AA$1,'Tax_Share of Price'!$B$1:$AI$1,0)))</f>
        <v>0</v>
      </c>
      <c r="AB9" s="35">
        <f>'Total Fuel Prices'!AB96*(INDEX(Tax_share,MATCH('Total Fuel Prices'!$A$87,tax_fuel_labels,0),MATCH(AB$1,'Tax_Share of Price'!$B$1:$AI$1,0)))</f>
        <v>0</v>
      </c>
      <c r="AC9" s="35">
        <f>'Total Fuel Prices'!AC96*(INDEX(Tax_share,MATCH('Total Fuel Prices'!$A$87,tax_fuel_labels,0),MATCH(AC$1,'Tax_Share of Price'!$B$1:$AI$1,0)))</f>
        <v>0</v>
      </c>
      <c r="AD9" s="35">
        <f>'Total Fuel Prices'!AD96*(INDEX(Tax_share,MATCH('Total Fuel Prices'!$A$87,tax_fuel_labels,0),MATCH(AD$1,'Tax_Share of Price'!$B$1:$AI$1,0)))</f>
        <v>0</v>
      </c>
      <c r="AE9" s="35">
        <f>'Total Fuel Prices'!AE96*(INDEX(Tax_share,MATCH('Total Fuel Prices'!$A$87,tax_fuel_labels,0),MATCH(AE$1,'Tax_Share of Price'!$B$1:$AI$1,0)))</f>
        <v>0</v>
      </c>
      <c r="AF9" s="35">
        <f>'Total Fuel Prices'!AF96*(INDEX(Tax_share,MATCH('Total Fuel Prices'!$A$87,tax_fuel_labels,0),MATCH(AF$1,'Tax_Share of Price'!$B$1:$AI$1,0)))</f>
        <v>0</v>
      </c>
      <c r="AG9" s="35">
        <f>'Total Fuel Prices'!AG96*(INDEX(Tax_share,MATCH('Total Fuel Prices'!$A$87,tax_fuel_labels,0),MATCH(AG$1,'Tax_Share of Price'!$B$1:$AI$1,0)))</f>
        <v>0</v>
      </c>
      <c r="AH9" s="35">
        <f>'Total Fuel Prices'!AH96*(INDEX(Tax_share,MATCH('Total Fuel Prices'!$A$87,tax_fuel_labels,0),MATCH(AH$1,'Tax_Share of Price'!$B$1:$AI$1,0)))</f>
        <v>0</v>
      </c>
      <c r="AI9" s="35">
        <f>'Total Fuel Prices'!AI96*(INDEX(Tax_share,MATCH('Total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0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Prices'!B99*(INDEX(Tax_share,MATCH('Total Fuel Prices'!$A$97,tax_fuel_labels,0),MATCH(B$1,'Tax_Share of Price'!$B$1:$AI$1,0)))</f>
        <v>9.803944434191567E-6</v>
      </c>
      <c r="C2" s="35">
        <f>'Total Fuel Prices'!C99*(INDEX(Tax_share,MATCH('Total Fuel Prices'!$A$97,tax_fuel_labels,0),MATCH(C$1,'Tax_Share of Price'!$B$1:$AI$1,0)))</f>
        <v>9.803944434191567E-6</v>
      </c>
      <c r="D2" s="35">
        <f>'Total Fuel Prices'!D99*(INDEX(Tax_share,MATCH('Total Fuel Prices'!$A$97,tax_fuel_labels,0),MATCH(D$1,'Tax_Share of Price'!$B$1:$AI$1,0)))</f>
        <v>1.0157695006559302E-5</v>
      </c>
      <c r="E2" s="35">
        <f>'Total Fuel Prices'!E99*(INDEX(Tax_share,MATCH('Total Fuel Prices'!$A$97,tax_fuel_labels,0),MATCH(E$1,'Tax_Share of Price'!$B$1:$AI$1,0)))</f>
        <v>9.803944434191567E-6</v>
      </c>
      <c r="F2" s="35">
        <f>'Total Fuel Prices'!F99*(INDEX(Tax_share,MATCH('Total Fuel Prices'!$A$97,tax_fuel_labels,0),MATCH(F$1,'Tax_Share of Price'!$B$1:$AI$1,0)))</f>
        <v>9.8590743935216045E-6</v>
      </c>
      <c r="G2" s="35">
        <f>'Total Fuel Prices'!G99*(INDEX(Tax_share,MATCH('Total Fuel Prices'!$A$97,tax_fuel_labels,0),MATCH(G$1,'Tax_Share of Price'!$B$1:$AI$1,0)))</f>
        <v>1.0010681781679204E-5</v>
      </c>
      <c r="H2" s="35">
        <f>'Total Fuel Prices'!H99*(INDEX(Tax_share,MATCH('Total Fuel Prices'!$A$97,tax_fuel_labels,0),MATCH(H$1,'Tax_Share of Price'!$B$1:$AI$1,0)))</f>
        <v>1.0070405904286746E-5</v>
      </c>
      <c r="I2" s="35">
        <f>'Total Fuel Prices'!I99*(INDEX(Tax_share,MATCH('Total Fuel Prices'!$A$97,tax_fuel_labels,0),MATCH(I$1,'Tax_Share of Price'!$B$1:$AI$1,0)))</f>
        <v>1.0249578272109366E-5</v>
      </c>
      <c r="J2" s="35">
        <f>'Total Fuel Prices'!J99*(INDEX(Tax_share,MATCH('Total Fuel Prices'!$A$97,tax_fuel_labels,0),MATCH(J$1,'Tax_Share of Price'!$B$1:$AI$1,0)))</f>
        <v>1.0313896557994408E-5</v>
      </c>
      <c r="K2" s="35">
        <f>'Total Fuel Prices'!K99*(INDEX(Tax_share,MATCH('Total Fuel Prices'!$A$97,tax_fuel_labels,0),MATCH(K$1,'Tax_Share of Price'!$B$1:$AI$1,0)))</f>
        <v>1.0502257252372035E-5</v>
      </c>
      <c r="L2" s="35">
        <f>'Total Fuel Prices'!L99*(INDEX(Tax_share,MATCH('Total Fuel Prices'!$A$97,tax_fuel_labels,0),MATCH(L$1,'Tax_Share of Price'!$B$1:$AI$1,0)))</f>
        <v>1.052522806875955E-5</v>
      </c>
      <c r="M2" s="35">
        <f>'Total Fuel Prices'!M99*(INDEX(Tax_share,MATCH('Total Fuel Prices'!$A$97,tax_fuel_labels,0),MATCH(M$1,'Tax_Share of Price'!$B$1:$AI$1,0)))</f>
        <v>1.0690617946749661E-5</v>
      </c>
      <c r="N2" s="35">
        <f>'Total Fuel Prices'!N99*(INDEX(Tax_share,MATCH('Total Fuel Prices'!$A$97,tax_fuel_labels,0),MATCH(N$1,'Tax_Share of Price'!$B$1:$AI$1,0)))</f>
        <v>1.0787095375577226E-5</v>
      </c>
      <c r="O2" s="35">
        <f>'Total Fuel Prices'!O99*(INDEX(Tax_share,MATCH('Total Fuel Prices'!$A$97,tax_fuel_labels,0),MATCH(O$1,'Tax_Share of Price'!$B$1:$AI$1,0)))</f>
        <v>1.1012209376174875E-5</v>
      </c>
      <c r="P2" s="35">
        <f>'Total Fuel Prices'!P99*(INDEX(Tax_share,MATCH('Total Fuel Prices'!$A$97,tax_fuel_labels,0),MATCH(P$1,'Tax_Share of Price'!$B$1:$AI$1,0)))</f>
        <v>1.1136251784667459E-5</v>
      </c>
      <c r="Q2" s="35">
        <f>'Total Fuel Prices'!Q99*(INDEX(Tax_share,MATCH('Total Fuel Prices'!$A$97,tax_fuel_labels,0),MATCH(Q$1,'Tax_Share of Price'!$B$1:$AI$1,0)))</f>
        <v>1.1218946723662517E-5</v>
      </c>
      <c r="R2" s="35">
        <f>'Total Fuel Prices'!R99*(INDEX(Tax_share,MATCH('Total Fuel Prices'!$A$97,tax_fuel_labels,0),MATCH(R$1,'Tax_Share of Price'!$B$1:$AI$1,0)))</f>
        <v>1.1398119091485134E-5</v>
      </c>
      <c r="S2" s="35">
        <f>'Total Fuel Prices'!S99*(INDEX(Tax_share,MATCH('Total Fuel Prices'!$A$97,tax_fuel_labels,0),MATCH(S$1,'Tax_Share of Price'!$B$1:$AI$1,0)))</f>
        <v>1.1490002357035196E-5</v>
      </c>
      <c r="T2" s="35">
        <f>'Total Fuel Prices'!T99*(INDEX(Tax_share,MATCH('Total Fuel Prices'!$A$97,tax_fuel_labels,0),MATCH(T$1,'Tax_Share of Price'!$B$1:$AI$1,0)))</f>
        <v>1.1591073949140263E-5</v>
      </c>
      <c r="U2" s="35">
        <f>'Total Fuel Prices'!U99*(INDEX(Tax_share,MATCH('Total Fuel Prices'!$A$97,tax_fuel_labels,0),MATCH(U$1,'Tax_Share of Price'!$B$1:$AI$1,0)))</f>
        <v>1.1710522194355344E-5</v>
      </c>
      <c r="V2" s="35">
        <f>'Total Fuel Prices'!V99*(INDEX(Tax_share,MATCH('Total Fuel Prices'!$A$97,tax_fuel_labels,0),MATCH(V$1,'Tax_Share of Price'!$B$1:$AI$1,0)))</f>
        <v>1.1788622970072897E-5</v>
      </c>
      <c r="W2" s="35">
        <f>'Total Fuel Prices'!W99*(INDEX(Tax_share,MATCH('Total Fuel Prices'!$A$97,tax_fuel_labels,0),MATCH(W$1,'Tax_Share of Price'!$B$1:$AI$1,0)))</f>
        <v>1.1889694562177964E-5</v>
      </c>
      <c r="X2" s="35">
        <f>'Total Fuel Prices'!X99*(INDEX(Tax_share,MATCH('Total Fuel Prices'!$A$97,tax_fuel_labels,0),MATCH(X$1,'Tax_Share of Price'!$B$1:$AI$1,0)))</f>
        <v>1.1990766154283034E-5</v>
      </c>
      <c r="Y2" s="35">
        <f>'Total Fuel Prices'!Y99*(INDEX(Tax_share,MATCH('Total Fuel Prices'!$A$97,tax_fuel_labels,0),MATCH(Y$1,'Tax_Share of Price'!$B$1:$AI$1,0)))</f>
        <v>1.1990766154283034E-5</v>
      </c>
      <c r="Z2" s="35">
        <f>'Total Fuel Prices'!Z99*(INDEX(Tax_share,MATCH('Total Fuel Prices'!$A$97,tax_fuel_labels,0),MATCH(Z$1,'Tax_Share of Price'!$B$1:$AI$1,0)))</f>
        <v>1.2068866930000584E-5</v>
      </c>
      <c r="AA2" s="35">
        <f>'Total Fuel Prices'!AA99*(INDEX(Tax_share,MATCH('Total Fuel Prices'!$A$97,tax_fuel_labels,0),MATCH(AA$1,'Tax_Share of Price'!$B$1:$AI$1,0)))</f>
        <v>1.2248039297823203E-5</v>
      </c>
      <c r="AB2" s="35">
        <f>'Total Fuel Prices'!AB99*(INDEX(Tax_share,MATCH('Total Fuel Prices'!$A$97,tax_fuel_labels,0),MATCH(AB$1,'Tax_Share of Price'!$B$1:$AI$1,0)))</f>
        <v>1.2321545910263254E-5</v>
      </c>
      <c r="AC2" s="35">
        <f>'Total Fuel Prices'!AC99*(INDEX(Tax_share,MATCH('Total Fuel Prices'!$A$97,tax_fuel_labels,0),MATCH(AC$1,'Tax_Share of Price'!$B$1:$AI$1,0)))</f>
        <v>1.2418023339090819E-5</v>
      </c>
      <c r="AD2" s="35">
        <f>'Total Fuel Prices'!AD99*(INDEX(Tax_share,MATCH('Total Fuel Prices'!$A$97,tax_fuel_labels,0),MATCH(AD$1,'Tax_Share of Price'!$B$1:$AI$1,0)))</f>
        <v>1.2588007380358432E-5</v>
      </c>
      <c r="AE2" s="35">
        <f>'Total Fuel Prices'!AE99*(INDEX(Tax_share,MATCH('Total Fuel Prices'!$A$97,tax_fuel_labels,0),MATCH(AE$1,'Tax_Share of Price'!$B$1:$AI$1,0)))</f>
        <v>1.2592601543635935E-5</v>
      </c>
      <c r="AF2" s="35">
        <f>'Total Fuel Prices'!AF99*(INDEX(Tax_share,MATCH('Total Fuel Prices'!$A$97,tax_fuel_labels,0),MATCH(AF$1,'Tax_Share of Price'!$B$1:$AI$1,0)))</f>
        <v>1.2712049788851017E-5</v>
      </c>
      <c r="AG2" s="35">
        <f>'Total Fuel Prices'!AG99*(INDEX(Tax_share,MATCH('Total Fuel Prices'!$A$97,tax_fuel_labels,0),MATCH(AG$1,'Tax_Share of Price'!$B$1:$AI$1,0)))</f>
        <v>1.2822309707511087E-5</v>
      </c>
      <c r="AH2" s="35">
        <f>'Total Fuel Prices'!AH99*(INDEX(Tax_share,MATCH('Total Fuel Prices'!$A$97,tax_fuel_labels,0),MATCH(AH$1,'Tax_Share of Price'!$B$1:$AI$1,0)))</f>
        <v>1.2900410483228642E-5</v>
      </c>
      <c r="AI2" s="35">
        <f>'Total Fuel Prices'!AI99*(INDEX(Tax_share,MATCH('Total Fuel Prices'!$A$97,tax_fuel_labels,0),MATCH(AI$1,'Tax_Share of Price'!$B$1:$AI$1,0)))</f>
        <v>1.2969322932391186E-5</v>
      </c>
    </row>
    <row r="3" spans="1:37" x14ac:dyDescent="0.45">
      <c r="A3" s="12" t="s">
        <v>271</v>
      </c>
      <c r="B3" s="35">
        <f>'Total Fuel Prices'!B100*(INDEX(Tax_share,MATCH('Total Fuel Prices'!$A$97,tax_fuel_labels,0),MATCH(B$1,'Tax_Share of Price'!$B$1:$AI$1,0)))</f>
        <v>9.803944434191567E-6</v>
      </c>
      <c r="C3" s="35">
        <f>'Total Fuel Prices'!C100*(INDEX(Tax_share,MATCH('Total Fuel Prices'!$A$97,tax_fuel_labels,0),MATCH(C$1,'Tax_Share of Price'!$B$1:$AI$1,0)))</f>
        <v>9.803944434191567E-6</v>
      </c>
      <c r="D3" s="35">
        <f>'Total Fuel Prices'!D100*(INDEX(Tax_share,MATCH('Total Fuel Prices'!$A$97,tax_fuel_labels,0),MATCH(D$1,'Tax_Share of Price'!$B$1:$AI$1,0)))</f>
        <v>1.0075381656912026E-5</v>
      </c>
      <c r="E3" s="35">
        <f>'Total Fuel Prices'!E100*(INDEX(Tax_share,MATCH('Total Fuel Prices'!$A$97,tax_fuel_labels,0),MATCH(E$1,'Tax_Share of Price'!$B$1:$AI$1,0)))</f>
        <v>9.803944434191567E-6</v>
      </c>
      <c r="F3" s="35">
        <f>'Total Fuel Prices'!F100*(INDEX(Tax_share,MATCH('Total Fuel Prices'!$A$97,tax_fuel_labels,0),MATCH(F$1,'Tax_Share of Price'!$B$1:$AI$1,0)))</f>
        <v>9.4634977480675983E-6</v>
      </c>
      <c r="G3" s="35">
        <f>'Total Fuel Prices'!G100*(INDEX(Tax_share,MATCH('Total Fuel Prices'!$A$97,tax_fuel_labels,0),MATCH(G$1,'Tax_Share of Price'!$B$1:$AI$1,0)))</f>
        <v>9.2012617871342732E-6</v>
      </c>
      <c r="H3" s="35">
        <f>'Total Fuel Prices'!H100*(INDEX(Tax_share,MATCH('Total Fuel Prices'!$A$97,tax_fuel_labels,0),MATCH(H$1,'Tax_Share of Price'!$B$1:$AI$1,0)))</f>
        <v>8.8930195172652736E-6</v>
      </c>
      <c r="I3" s="35">
        <f>'Total Fuel Prices'!I100*(INDEX(Tax_share,MATCH('Total Fuel Prices'!$A$97,tax_fuel_labels,0),MATCH(I$1,'Tax_Share of Price'!$B$1:$AI$1,0)))</f>
        <v>8.7043936506290224E-6</v>
      </c>
      <c r="J3" s="35">
        <f>'Total Fuel Prices'!J100*(INDEX(Tax_share,MATCH('Total Fuel Prices'!$A$97,tax_fuel_labels,0),MATCH(J$1,'Tax_Share of Price'!$B$1:$AI$1,0)))</f>
        <v>8.4007520116535924E-6</v>
      </c>
      <c r="K3" s="35">
        <f>'Total Fuel Prices'!K100*(INDEX(Tax_share,MATCH('Total Fuel Prices'!$A$97,tax_fuel_labels,0),MATCH(K$1,'Tax_Share of Price'!$B$1:$AI$1,0)))</f>
        <v>8.5019658913120674E-6</v>
      </c>
      <c r="L3" s="35">
        <f>'Total Fuel Prices'!L100*(INDEX(Tax_share,MATCH('Total Fuel Prices'!$A$97,tax_fuel_labels,0),MATCH(L$1,'Tax_Share of Price'!$B$1:$AI$1,0)))</f>
        <v>8.4789627368442326E-6</v>
      </c>
      <c r="M3" s="35">
        <f>'Total Fuel Prices'!M100*(INDEX(Tax_share,MATCH('Total Fuel Prices'!$A$97,tax_fuel_labels,0),MATCH(M$1,'Tax_Share of Price'!$B$1:$AI$1,0)))</f>
        <v>8.6169816636512463E-6</v>
      </c>
      <c r="N3" s="35">
        <f>'Total Fuel Prices'!N100*(INDEX(Tax_share,MATCH('Total Fuel Prices'!$A$97,tax_fuel_labels,0),MATCH(N$1,'Tax_Share of Price'!$B$1:$AI$1,0)))</f>
        <v>8.7043936506290224E-6</v>
      </c>
      <c r="O3" s="35">
        <f>'Total Fuel Prices'!O100*(INDEX(Tax_share,MATCH('Total Fuel Prices'!$A$97,tax_fuel_labels,0),MATCH(O$1,'Tax_Share of Price'!$B$1:$AI$1,0)))</f>
        <v>8.7503999595646936E-6</v>
      </c>
      <c r="P3" s="35">
        <f>'Total Fuel Prices'!P100*(INDEX(Tax_share,MATCH('Total Fuel Prices'!$A$97,tax_fuel_labels,0),MATCH(P$1,'Tax_Share of Price'!$B$1:$AI$1,0)))</f>
        <v>8.8332113156489018E-6</v>
      </c>
      <c r="Q3" s="35">
        <f>'Total Fuel Prices'!Q100*(INDEX(Tax_share,MATCH('Total Fuel Prices'!$A$97,tax_fuel_labels,0),MATCH(Q$1,'Tax_Share of Price'!$B$1:$AI$1,0)))</f>
        <v>8.9022207790524095E-6</v>
      </c>
      <c r="R3" s="35">
        <f>'Total Fuel Prices'!R100*(INDEX(Tax_share,MATCH('Total Fuel Prices'!$A$97,tax_fuel_labels,0),MATCH(R$1,'Tax_Share of Price'!$B$1:$AI$1,0)))</f>
        <v>9.0724441221143921E-6</v>
      </c>
      <c r="S3" s="35">
        <f>'Total Fuel Prices'!S100*(INDEX(Tax_share,MATCH('Total Fuel Prices'!$A$97,tax_fuel_labels,0),MATCH(S$1,'Tax_Share of Price'!$B$1:$AI$1,0)))</f>
        <v>9.1874598944535693E-6</v>
      </c>
      <c r="T3" s="35">
        <f>'Total Fuel Prices'!T100*(INDEX(Tax_share,MATCH('Total Fuel Prices'!$A$97,tax_fuel_labels,0),MATCH(T$1,'Tax_Share of Price'!$B$1:$AI$1,0)))</f>
        <v>9.2978750358991819E-6</v>
      </c>
      <c r="U3" s="35">
        <f>'Total Fuel Prices'!U100*(INDEX(Tax_share,MATCH('Total Fuel Prices'!$A$97,tax_fuel_labels,0),MATCH(U$1,'Tax_Share of Price'!$B$1:$AI$1,0)))</f>
        <v>9.4266927009190613E-6</v>
      </c>
      <c r="V3" s="35">
        <f>'Total Fuel Prices'!V100*(INDEX(Tax_share,MATCH('Total Fuel Prices'!$A$97,tax_fuel_labels,0),MATCH(V$1,'Tax_Share of Price'!$B$1:$AI$1,0)))</f>
        <v>9.4911015334290027E-6</v>
      </c>
      <c r="W3" s="35">
        <f>'Total Fuel Prices'!W100*(INDEX(Tax_share,MATCH('Total Fuel Prices'!$A$97,tax_fuel_labels,0),MATCH(W$1,'Tax_Share of Price'!$B$1:$AI$1,0)))</f>
        <v>9.5371078423646722E-6</v>
      </c>
      <c r="X3" s="35">
        <f>'Total Fuel Prices'!X100*(INDEX(Tax_share,MATCH('Total Fuel Prices'!$A$97,tax_fuel_labels,0),MATCH(X$1,'Tax_Share of Price'!$B$1:$AI$1,0)))</f>
        <v>9.6475229838102832E-6</v>
      </c>
      <c r="Y3" s="35">
        <f>'Total Fuel Prices'!Y100*(INDEX(Tax_share,MATCH('Total Fuel Prices'!$A$97,tax_fuel_labels,0),MATCH(Y$1,'Tax_Share of Price'!$B$1:$AI$1,0)))</f>
        <v>9.6751267691716876E-6</v>
      </c>
      <c r="Z3" s="35">
        <f>'Total Fuel Prices'!Z100*(INDEX(Tax_share,MATCH('Total Fuel Prices'!$A$97,tax_fuel_labels,0),MATCH(Z$1,'Tax_Share of Price'!$B$1:$AI$1,0)))</f>
        <v>9.76713938704303E-6</v>
      </c>
      <c r="AA3" s="35">
        <f>'Total Fuel Prices'!AA100*(INDEX(Tax_share,MATCH('Total Fuel Prices'!$A$97,tax_fuel_labels,0),MATCH(AA$1,'Tax_Share of Price'!$B$1:$AI$1,0)))</f>
        <v>9.9419633609985823E-6</v>
      </c>
      <c r="AB3" s="35">
        <f>'Total Fuel Prices'!AB100*(INDEX(Tax_share,MATCH('Total Fuel Prices'!$A$97,tax_fuel_labels,0),MATCH(AB$1,'Tax_Share of Price'!$B$1:$AI$1,0)))</f>
        <v>1.001097282440209E-5</v>
      </c>
      <c r="AC3" s="35">
        <f>'Total Fuel Prices'!AC100*(INDEX(Tax_share,MATCH('Total Fuel Prices'!$A$97,tax_fuel_labels,0),MATCH(AC$1,'Tax_Share of Price'!$B$1:$AI$1,0)))</f>
        <v>1.0098384811379864E-5</v>
      </c>
      <c r="AD3" s="35">
        <f>'Total Fuel Prices'!AD100*(INDEX(Tax_share,MATCH('Total Fuel Prices'!$A$97,tax_fuel_labels,0),MATCH(AD$1,'Tax_Share of Price'!$B$1:$AI$1,0)))</f>
        <v>1.0282410047122551E-5</v>
      </c>
      <c r="AE3" s="35">
        <f>'Total Fuel Prices'!AE100*(INDEX(Tax_share,MATCH('Total Fuel Prices'!$A$97,tax_fuel_labels,0),MATCH(AE$1,'Tax_Share of Price'!$B$1:$AI$1,0)))</f>
        <v>1.0323815725164654E-5</v>
      </c>
      <c r="AF3" s="35">
        <f>'Total Fuel Prices'!AF100*(INDEX(Tax_share,MATCH('Total Fuel Prices'!$A$97,tax_fuel_labels,0),MATCH(AF$1,'Tax_Share of Price'!$B$1:$AI$1,0)))</f>
        <v>1.0489438437333071E-5</v>
      </c>
      <c r="AG3" s="35">
        <f>'Total Fuel Prices'!AG100*(INDEX(Tax_share,MATCH('Total Fuel Prices'!$A$97,tax_fuel_labels,0),MATCH(AG$1,'Tax_Share of Price'!$B$1:$AI$1,0)))</f>
        <v>1.0650460518607921E-5</v>
      </c>
      <c r="AH3" s="35">
        <f>'Total Fuel Prices'!AH100*(INDEX(Tax_share,MATCH('Total Fuel Prices'!$A$97,tax_fuel_labels,0),MATCH(AH$1,'Tax_Share of Price'!$B$1:$AI$1,0)))</f>
        <v>1.0756275029159965E-5</v>
      </c>
      <c r="AI3" s="35">
        <f>'Total Fuel Prices'!AI100*(INDEX(Tax_share,MATCH('Total Fuel Prices'!$A$97,tax_fuel_labels,0),MATCH(AI$1,'Tax_Share of Price'!$B$1:$AI$1,0)))</f>
        <v>1.0825284492563473E-5</v>
      </c>
    </row>
    <row r="4" spans="1:37" x14ac:dyDescent="0.45">
      <c r="A4" s="12" t="s">
        <v>272</v>
      </c>
      <c r="B4" s="35">
        <f>'Total Fuel Prices'!B101*(INDEX(Tax_share,MATCH('Total Fuel Prices'!$A$97,tax_fuel_labels,0),MATCH(B$1,'Tax_Share of Price'!$B$1:$AI$1,0)))</f>
        <v>2.9596155294082939E-6</v>
      </c>
      <c r="C4" s="35">
        <f>'Total Fuel Prices'!C101*(INDEX(Tax_share,MATCH('Total Fuel Prices'!$A$97,tax_fuel_labels,0),MATCH(C$1,'Tax_Share of Price'!$B$1:$AI$1,0)))</f>
        <v>2.9596155294082939E-6</v>
      </c>
      <c r="D4" s="35">
        <f>'Total Fuel Prices'!D101*(INDEX(Tax_share,MATCH('Total Fuel Prices'!$A$97,tax_fuel_labels,0),MATCH(D$1,'Tax_Share of Price'!$B$1:$AI$1,0)))</f>
        <v>3.0415954900820442E-6</v>
      </c>
      <c r="E4" s="35">
        <f>'Total Fuel Prices'!E101*(INDEX(Tax_share,MATCH('Total Fuel Prices'!$A$97,tax_fuel_labels,0),MATCH(E$1,'Tax_Share of Price'!$B$1:$AI$1,0)))</f>
        <v>2.9596155294082939E-6</v>
      </c>
      <c r="F4" s="35">
        <f>'Total Fuel Prices'!F101*(INDEX(Tax_share,MATCH('Total Fuel Prices'!$A$97,tax_fuel_labels,0),MATCH(F$1,'Tax_Share of Price'!$B$1:$AI$1,0)))</f>
        <v>3.005468727751239E-6</v>
      </c>
      <c r="G4" s="35">
        <f>'Total Fuel Prices'!G101*(INDEX(Tax_share,MATCH('Total Fuel Prices'!$A$97,tax_fuel_labels,0),MATCH(G$1,'Tax_Share of Price'!$B$1:$AI$1,0)))</f>
        <v>3.0860591975661133E-6</v>
      </c>
      <c r="H4" s="35">
        <f>'Total Fuel Prices'!H101*(INDEX(Tax_share,MATCH('Total Fuel Prices'!$A$97,tax_fuel_labels,0),MATCH(H$1,'Tax_Share of Price'!$B$1:$AI$1,0)))</f>
        <v>3.1416388319211979E-6</v>
      </c>
      <c r="I4" s="35">
        <f>'Total Fuel Prices'!I101*(INDEX(Tax_share,MATCH('Total Fuel Prices'!$A$97,tax_fuel_labels,0),MATCH(I$1,'Tax_Share of Price'!$B$1:$AI$1,0)))</f>
        <v>3.233345228607089E-6</v>
      </c>
      <c r="J4" s="35">
        <f>'Total Fuel Prices'!J101*(INDEX(Tax_share,MATCH('Total Fuel Prices'!$A$97,tax_fuel_labels,0),MATCH(J$1,'Tax_Share of Price'!$B$1:$AI$1,0)))</f>
        <v>3.294482826397683E-6</v>
      </c>
      <c r="K4" s="35">
        <f>'Total Fuel Prices'!K101*(INDEX(Tax_share,MATCH('Total Fuel Prices'!$A$97,tax_fuel_labels,0),MATCH(K$1,'Tax_Share of Price'!$B$1:$AI$1,0)))</f>
        <v>3.3445044973172596E-6</v>
      </c>
      <c r="L4" s="35">
        <f>'Total Fuel Prices'!L101*(INDEX(Tax_share,MATCH('Total Fuel Prices'!$A$97,tax_fuel_labels,0),MATCH(L$1,'Tax_Share of Price'!$B$1:$AI$1,0)))</f>
        <v>3.3486729698938916E-6</v>
      </c>
      <c r="M4" s="35">
        <f>'Total Fuel Prices'!M101*(INDEX(Tax_share,MATCH('Total Fuel Prices'!$A$97,tax_fuel_labels,0),MATCH(M$1,'Tax_Share of Price'!$B$1:$AI$1,0)))</f>
        <v>3.3959156590957136E-6</v>
      </c>
      <c r="N4" s="35">
        <f>'Total Fuel Prices'!N101*(INDEX(Tax_share,MATCH('Total Fuel Prices'!$A$97,tax_fuel_labels,0),MATCH(N$1,'Tax_Share of Price'!$B$1:$AI$1,0)))</f>
        <v>3.423705476273257E-6</v>
      </c>
      <c r="O4" s="35">
        <f>'Total Fuel Prices'!O101*(INDEX(Tax_share,MATCH('Total Fuel Prices'!$A$97,tax_fuel_labels,0),MATCH(O$1,'Tax_Share of Price'!$B$1:$AI$1,0)))</f>
        <v>3.4403793665797818E-6</v>
      </c>
      <c r="P4" s="35">
        <f>'Total Fuel Prices'!P101*(INDEX(Tax_share,MATCH('Total Fuel Prices'!$A$97,tax_fuel_labels,0),MATCH(P$1,'Tax_Share of Price'!$B$1:$AI$1,0)))</f>
        <v>3.4778956197694647E-6</v>
      </c>
      <c r="Q4" s="35">
        <f>'Total Fuel Prices'!Q101*(INDEX(Tax_share,MATCH('Total Fuel Prices'!$A$97,tax_fuel_labels,0),MATCH(Q$1,'Tax_Share of Price'!$B$1:$AI$1,0)))</f>
        <v>3.5015169643703757E-6</v>
      </c>
      <c r="R4" s="35">
        <f>'Total Fuel Prices'!R101*(INDEX(Tax_share,MATCH('Total Fuel Prices'!$A$97,tax_fuel_labels,0),MATCH(R$1,'Tax_Share of Price'!$B$1:$AI$1,0)))</f>
        <v>3.5459806718544435E-6</v>
      </c>
      <c r="S4" s="35">
        <f>'Total Fuel Prices'!S101*(INDEX(Tax_share,MATCH('Total Fuel Prices'!$A$97,tax_fuel_labels,0),MATCH(S$1,'Tax_Share of Price'!$B$1:$AI$1,0)))</f>
        <v>3.5765494707497411E-6</v>
      </c>
      <c r="T4" s="35">
        <f>'Total Fuel Prices'!T101*(INDEX(Tax_share,MATCH('Total Fuel Prices'!$A$97,tax_fuel_labels,0),MATCH(T$1,'Tax_Share of Price'!$B$1:$AI$1,0)))</f>
        <v>3.6057287787861605E-6</v>
      </c>
      <c r="U4" s="35">
        <f>'Total Fuel Prices'!U101*(INDEX(Tax_share,MATCH('Total Fuel Prices'!$A$97,tax_fuel_labels,0),MATCH(U$1,'Tax_Share of Price'!$B$1:$AI$1,0)))</f>
        <v>3.6390765593992119E-6</v>
      </c>
      <c r="V4" s="35">
        <f>'Total Fuel Prices'!V101*(INDEX(Tax_share,MATCH('Total Fuel Prices'!$A$97,tax_fuel_labels,0),MATCH(V$1,'Tax_Share of Price'!$B$1:$AI$1,0)))</f>
        <v>3.661308413141246E-6</v>
      </c>
      <c r="W4" s="35">
        <f>'Total Fuel Prices'!W101*(INDEX(Tax_share,MATCH('Total Fuel Prices'!$A$97,tax_fuel_labels,0),MATCH(W$1,'Tax_Share of Price'!$B$1:$AI$1,0)))</f>
        <v>3.6904877211776659E-6</v>
      </c>
      <c r="X4" s="35">
        <f>'Total Fuel Prices'!X101*(INDEX(Tax_share,MATCH('Total Fuel Prices'!$A$97,tax_fuel_labels,0),MATCH(X$1,'Tax_Share of Price'!$B$1:$AI$1,0)))</f>
        <v>3.7210565200729631E-6</v>
      </c>
      <c r="Y4" s="35">
        <f>'Total Fuel Prices'!Y101*(INDEX(Tax_share,MATCH('Total Fuel Prices'!$A$97,tax_fuel_labels,0),MATCH(Y$1,'Tax_Share of Price'!$B$1:$AI$1,0)))</f>
        <v>3.7224460109318391E-6</v>
      </c>
      <c r="Z4" s="35">
        <f>'Total Fuel Prices'!Z101*(INDEX(Tax_share,MATCH('Total Fuel Prices'!$A$97,tax_fuel_labels,0),MATCH(Z$1,'Tax_Share of Price'!$B$1:$AI$1,0)))</f>
        <v>3.7488463372505056E-6</v>
      </c>
      <c r="AA4" s="35">
        <f>'Total Fuel Prices'!AA101*(INDEX(Tax_share,MATCH('Total Fuel Prices'!$A$97,tax_fuel_labels,0),MATCH(AA$1,'Tax_Share of Price'!$B$1:$AI$1,0)))</f>
        <v>3.8002574990289596E-6</v>
      </c>
      <c r="AB4" s="35">
        <f>'Total Fuel Prices'!AB101*(INDEX(Tax_share,MATCH('Total Fuel Prices'!$A$97,tax_fuel_labels,0),MATCH(AB$1,'Tax_Share of Price'!$B$1:$AI$1,0)))</f>
        <v>3.8224893527709937E-6</v>
      </c>
      <c r="AC4" s="35">
        <f>'Total Fuel Prices'!AC101*(INDEX(Tax_share,MATCH('Total Fuel Prices'!$A$97,tax_fuel_labels,0),MATCH(AC$1,'Tax_Share of Price'!$B$1:$AI$1,0)))</f>
        <v>3.8502791699485358E-6</v>
      </c>
      <c r="AD4" s="35">
        <f>'Total Fuel Prices'!AD101*(INDEX(Tax_share,MATCH('Total Fuel Prices'!$A$97,tax_fuel_labels,0),MATCH(AD$1,'Tax_Share of Price'!$B$1:$AI$1,0)))</f>
        <v>3.8989113500092351E-6</v>
      </c>
      <c r="AE4" s="35">
        <f>'Total Fuel Prices'!AE101*(INDEX(Tax_share,MATCH('Total Fuel Prices'!$A$97,tax_fuel_labels,0),MATCH(AE$1,'Tax_Share of Price'!$B$1:$AI$1,0)))</f>
        <v>3.9058588043036217E-6</v>
      </c>
      <c r="AF4" s="35">
        <f>'Total Fuel Prices'!AF101*(INDEX(Tax_share,MATCH('Total Fuel Prices'!$A$97,tax_fuel_labels,0),MATCH(AF$1,'Tax_Share of Price'!$B$1:$AI$1,0)))</f>
        <v>3.9405960757755496E-6</v>
      </c>
      <c r="AG4" s="35">
        <f>'Total Fuel Prices'!AG101*(INDEX(Tax_share,MATCH('Total Fuel Prices'!$A$97,tax_fuel_labels,0),MATCH(AG$1,'Tax_Share of Price'!$B$1:$AI$1,0)))</f>
        <v>3.9781123289652321E-6</v>
      </c>
      <c r="AH4" s="35">
        <f>'Total Fuel Prices'!AH101*(INDEX(Tax_share,MATCH('Total Fuel Prices'!$A$97,tax_fuel_labels,0),MATCH(AH$1,'Tax_Share of Price'!$B$1:$AI$1,0)))</f>
        <v>4.0031231644250204E-6</v>
      </c>
      <c r="AI4" s="35">
        <f>'Total Fuel Prices'!AI101*(INDEX(Tax_share,MATCH('Total Fuel Prices'!$A$97,tax_fuel_labels,0),MATCH(AI$1,'Tax_Share of Price'!$B$1:$AI$1,0)))</f>
        <v>4.0211865455904238E-6</v>
      </c>
    </row>
    <row r="5" spans="1:37" x14ac:dyDescent="0.45">
      <c r="A5" s="12" t="s">
        <v>273</v>
      </c>
      <c r="B5" s="35">
        <f>'Total Fuel Prices'!B102*(INDEX(Tax_share,MATCH('Total Fuel Prices'!$A$97,tax_fuel_labels,0),MATCH(B$1,'Tax_Share of Price'!$B$1:$AI$1,0)))</f>
        <v>9.803944434191567E-6</v>
      </c>
      <c r="C5" s="35">
        <f>'Total Fuel Prices'!C102*(INDEX(Tax_share,MATCH('Total Fuel Prices'!$A$97,tax_fuel_labels,0),MATCH(C$1,'Tax_Share of Price'!$B$1:$AI$1,0)))</f>
        <v>9.803944434191567E-6</v>
      </c>
      <c r="D5" s="35">
        <f>'Total Fuel Prices'!D102*(INDEX(Tax_share,MATCH('Total Fuel Prices'!$A$97,tax_fuel_labels,0),MATCH(D$1,'Tax_Share of Price'!$B$1:$AI$1,0)))</f>
        <v>1.0074492947576647E-5</v>
      </c>
      <c r="E5" s="35">
        <f>'Total Fuel Prices'!E102*(INDEX(Tax_share,MATCH('Total Fuel Prices'!$A$97,tax_fuel_labels,0),MATCH(E$1,'Tax_Share of Price'!$B$1:$AI$1,0)))</f>
        <v>9.803944434191567E-6</v>
      </c>
      <c r="F5" s="35">
        <f>'Total Fuel Prices'!F102*(INDEX(Tax_share,MATCH('Total Fuel Prices'!$A$97,tax_fuel_labels,0),MATCH(F$1,'Tax_Share of Price'!$B$1:$AI$1,0)))</f>
        <v>9.5058825126656315E-6</v>
      </c>
      <c r="G5" s="35">
        <f>'Total Fuel Prices'!G102*(INDEX(Tax_share,MATCH('Total Fuel Prices'!$A$97,tax_fuel_labels,0),MATCH(G$1,'Tax_Share of Price'!$B$1:$AI$1,0)))</f>
        <v>9.3178742237031157E-6</v>
      </c>
      <c r="H5" s="35">
        <f>'Total Fuel Prices'!H102*(INDEX(Tax_share,MATCH('Total Fuel Prices'!$A$97,tax_fuel_labels,0),MATCH(H$1,'Tax_Share of Price'!$B$1:$AI$1,0)))</f>
        <v>9.0519112783415103E-6</v>
      </c>
      <c r="I5" s="35">
        <f>'Total Fuel Prices'!I102*(INDEX(Tax_share,MATCH('Total Fuel Prices'!$A$97,tax_fuel_labels,0),MATCH(I$1,'Tax_Share of Price'!$B$1:$AI$1,0)))</f>
        <v>8.900587533566806E-6</v>
      </c>
      <c r="J5" s="35">
        <f>'Total Fuel Prices'!J102*(INDEX(Tax_share,MATCH('Total Fuel Prices'!$A$97,tax_fuel_labels,0),MATCH(J$1,'Tax_Share of Price'!$B$1:$AI$1,0)))</f>
        <v>8.6392101562286771E-6</v>
      </c>
      <c r="K5" s="35">
        <f>'Total Fuel Prices'!K102*(INDEX(Tax_share,MATCH('Total Fuel Prices'!$A$97,tax_fuel_labels,0),MATCH(K$1,'Tax_Share of Price'!$B$1:$AI$1,0)))</f>
        <v>8.8134617411207636E-6</v>
      </c>
      <c r="L5" s="35">
        <f>'Total Fuel Prices'!L102*(INDEX(Tax_share,MATCH('Total Fuel Prices'!$A$97,tax_fuel_labels,0),MATCH(L$1,'Tax_Share of Price'!$B$1:$AI$1,0)))</f>
        <v>8.8318040132146677E-6</v>
      </c>
      <c r="M5" s="35">
        <f>'Total Fuel Prices'!M102*(INDEX(Tax_share,MATCH('Total Fuel Prices'!$A$97,tax_fuel_labels,0),MATCH(M$1,'Tax_Share of Price'!$B$1:$AI$1,0)))</f>
        <v>8.9877133260128501E-6</v>
      </c>
      <c r="N5" s="35">
        <f>'Total Fuel Prices'!N102*(INDEX(Tax_share,MATCH('Total Fuel Prices'!$A$97,tax_fuel_labels,0),MATCH(N$1,'Tax_Share of Price'!$B$1:$AI$1,0)))</f>
        <v>9.0840102545058437E-6</v>
      </c>
      <c r="O5" s="35">
        <f>'Total Fuel Prices'!O102*(INDEX(Tax_share,MATCH('Total Fuel Prices'!$A$97,tax_fuel_labels,0),MATCH(O$1,'Tax_Share of Price'!$B$1:$AI$1,0)))</f>
        <v>9.2766041114918344E-6</v>
      </c>
      <c r="P5" s="35">
        <f>'Total Fuel Prices'!P102*(INDEX(Tax_share,MATCH('Total Fuel Prices'!$A$97,tax_fuel_labels,0),MATCH(P$1,'Tax_Share of Price'!$B$1:$AI$1,0)))</f>
        <v>9.400414448125685E-6</v>
      </c>
      <c r="Q5" s="35">
        <f>'Total Fuel Prices'!Q102*(INDEX(Tax_share,MATCH('Total Fuel Prices'!$A$97,tax_fuel_labels,0),MATCH(Q$1,'Tax_Share of Price'!$B$1:$AI$1,0)))</f>
        <v>9.4783691045247762E-6</v>
      </c>
      <c r="R5" s="35">
        <f>'Total Fuel Prices'!R102*(INDEX(Tax_share,MATCH('Total Fuel Prices'!$A$97,tax_fuel_labels,0),MATCH(R$1,'Tax_Share of Price'!$B$1:$AI$1,0)))</f>
        <v>9.6572062574403375E-6</v>
      </c>
      <c r="S5" s="35">
        <f>'Total Fuel Prices'!S102*(INDEX(Tax_share,MATCH('Total Fuel Prices'!$A$97,tax_fuel_labels,0),MATCH(S$1,'Tax_Share of Price'!$B$1:$AI$1,0)))</f>
        <v>9.7535031859333311E-6</v>
      </c>
      <c r="T5" s="35">
        <f>'Total Fuel Prices'!T102*(INDEX(Tax_share,MATCH('Total Fuel Prices'!$A$97,tax_fuel_labels,0),MATCH(T$1,'Tax_Share of Price'!$B$1:$AI$1,0)))</f>
        <v>9.8543856824498029E-6</v>
      </c>
      <c r="U5" s="35">
        <f>'Total Fuel Prices'!U102*(INDEX(Tax_share,MATCH('Total Fuel Prices'!$A$97,tax_fuel_labels,0),MATCH(U$1,'Tax_Share of Price'!$B$1:$AI$1,0)))</f>
        <v>9.973610451060177E-6</v>
      </c>
      <c r="V5" s="35">
        <f>'Total Fuel Prices'!V102*(INDEX(Tax_share,MATCH('Total Fuel Prices'!$A$97,tax_fuel_labels,0),MATCH(V$1,'Tax_Share of Price'!$B$1:$AI$1,0)))</f>
        <v>1.0042393971412315E-5</v>
      </c>
      <c r="W5" s="35">
        <f>'Total Fuel Prices'!W102*(INDEX(Tax_share,MATCH('Total Fuel Prices'!$A$97,tax_fuel_labels,0),MATCH(W$1,'Tax_Share of Price'!$B$1:$AI$1,0)))</f>
        <v>1.0138690899905311E-5</v>
      </c>
      <c r="X5" s="35">
        <f>'Total Fuel Prices'!X102*(INDEX(Tax_share,MATCH('Total Fuel Prices'!$A$97,tax_fuel_labels,0),MATCH(X$1,'Tax_Share of Price'!$B$1:$AI$1,0)))</f>
        <v>1.0248744532468734E-5</v>
      </c>
      <c r="Y5" s="35">
        <f>'Total Fuel Prices'!Y102*(INDEX(Tax_share,MATCH('Total Fuel Prices'!$A$97,tax_fuel_labels,0),MATCH(Y$1,'Tax_Share of Price'!$B$1:$AI$1,0)))</f>
        <v>1.025333010049221E-5</v>
      </c>
      <c r="Z5" s="35">
        <f>'Total Fuel Prices'!Z102*(INDEX(Tax_share,MATCH('Total Fuel Prices'!$A$97,tax_fuel_labels,0),MATCH(Z$1,'Tax_Share of Price'!$B$1:$AI$1,0)))</f>
        <v>1.0345041460961727E-5</v>
      </c>
      <c r="AA5" s="35">
        <f>'Total Fuel Prices'!AA102*(INDEX(Tax_share,MATCH('Total Fuel Prices'!$A$97,tax_fuel_labels,0),MATCH(AA$1,'Tax_Share of Price'!$B$1:$AI$1,0)))</f>
        <v>1.0514707477830337E-5</v>
      </c>
      <c r="AB5" s="35">
        <f>'Total Fuel Prices'!AB102*(INDEX(Tax_share,MATCH('Total Fuel Prices'!$A$97,tax_fuel_labels,0),MATCH(AB$1,'Tax_Share of Price'!$B$1:$AI$1,0)))</f>
        <v>1.059266213422943E-5</v>
      </c>
      <c r="AC5" s="35">
        <f>'Total Fuel Prices'!AC102*(INDEX(Tax_share,MATCH('Total Fuel Prices'!$A$97,tax_fuel_labels,0),MATCH(AC$1,'Tax_Share of Price'!$B$1:$AI$1,0)))</f>
        <v>1.0684373494698949E-5</v>
      </c>
      <c r="AD5" s="35">
        <f>'Total Fuel Prices'!AD102*(INDEX(Tax_share,MATCH('Total Fuel Prices'!$A$97,tax_fuel_labels,0),MATCH(AD$1,'Tax_Share of Price'!$B$1:$AI$1,0)))</f>
        <v>1.0854039511567559E-5</v>
      </c>
      <c r="AE5" s="35">
        <f>'Total Fuel Prices'!AE102*(INDEX(Tax_share,MATCH('Total Fuel Prices'!$A$97,tax_fuel_labels,0),MATCH(AE$1,'Tax_Share of Price'!$B$1:$AI$1,0)))</f>
        <v>1.0876967351684936E-5</v>
      </c>
      <c r="AF5" s="35">
        <f>'Total Fuel Prices'!AF102*(INDEX(Tax_share,MATCH('Total Fuel Prices'!$A$97,tax_fuel_labels,0),MATCH(AF$1,'Tax_Share of Price'!$B$1:$AI$1,0)))</f>
        <v>1.1000777688318787E-5</v>
      </c>
      <c r="AG5" s="35">
        <f>'Total Fuel Prices'!AG102*(INDEX(Tax_share,MATCH('Total Fuel Prices'!$A$97,tax_fuel_labels,0),MATCH(AG$1,'Tax_Share of Price'!$B$1:$AI$1,0)))</f>
        <v>1.1124588024952639E-5</v>
      </c>
      <c r="AH5" s="35">
        <f>'Total Fuel Prices'!AH102*(INDEX(Tax_share,MATCH('Total Fuel Prices'!$A$97,tax_fuel_labels,0),MATCH(AH$1,'Tax_Share of Price'!$B$1:$AI$1,0)))</f>
        <v>1.1211713817398682E-5</v>
      </c>
      <c r="AI5" s="35">
        <f>'Total Fuel Prices'!AI102*(INDEX(Tax_share,MATCH('Total Fuel Prices'!$A$97,tax_fuel_labels,0),MATCH(AI$1,'Tax_Share of Price'!$B$1:$AI$1,0)))</f>
        <v>1.1280497337750822E-5</v>
      </c>
    </row>
    <row r="6" spans="1:37" x14ac:dyDescent="0.45">
      <c r="A6" s="12" t="s">
        <v>274</v>
      </c>
      <c r="B6" s="35">
        <f>'Total Fuel Prices'!B103*(INDEX(Tax_share,MATCH('Total Fuel Prices'!$A$97,tax_fuel_labels,0),MATCH(B$1,'Tax_Share of Price'!$B$1:$AI$1,0)))</f>
        <v>9.803944434191567E-6</v>
      </c>
      <c r="C6" s="35">
        <f>'Total Fuel Prices'!C103*(INDEX(Tax_share,MATCH('Total Fuel Prices'!$A$97,tax_fuel_labels,0),MATCH(C$1,'Tax_Share of Price'!$B$1:$AI$1,0)))</f>
        <v>9.803944434191567E-6</v>
      </c>
      <c r="D6" s="35">
        <f>'Total Fuel Prices'!D103*(INDEX(Tax_share,MATCH('Total Fuel Prices'!$A$97,tax_fuel_labels,0),MATCH(D$1,'Tax_Share of Price'!$B$1:$AI$1,0)))</f>
        <v>1.0075509092227858E-5</v>
      </c>
      <c r="E6" s="35">
        <f>'Total Fuel Prices'!E103*(INDEX(Tax_share,MATCH('Total Fuel Prices'!$A$97,tax_fuel_labels,0),MATCH(E$1,'Tax_Share of Price'!$B$1:$AI$1,0)))</f>
        <v>9.803944434191567E-6</v>
      </c>
      <c r="F6" s="35">
        <f>'Total Fuel Prices'!F103*(INDEX(Tax_share,MATCH('Total Fuel Prices'!$A$97,tax_fuel_labels,0),MATCH(F$1,'Tax_Share of Price'!$B$1:$AI$1,0)))</f>
        <v>9.5185714037127515E-6</v>
      </c>
      <c r="G6" s="35">
        <f>'Total Fuel Prices'!G103*(INDEX(Tax_share,MATCH('Total Fuel Prices'!$A$97,tax_fuel_labels,0),MATCH(G$1,'Tax_Share of Price'!$B$1:$AI$1,0)))</f>
        <v>9.3390625619599476E-6</v>
      </c>
      <c r="H6" s="35">
        <f>'Total Fuel Prices'!H103*(INDEX(Tax_share,MATCH('Total Fuel Prices'!$A$97,tax_fuel_labels,0),MATCH(H$1,'Tax_Share of Price'!$B$1:$AI$1,0)))</f>
        <v>9.0767034855520051E-6</v>
      </c>
      <c r="I6" s="35">
        <f>'Total Fuel Prices'!I103*(INDEX(Tax_share,MATCH('Total Fuel Prices'!$A$97,tax_fuel_labels,0),MATCH(I$1,'Tax_Share of Price'!$B$1:$AI$1,0)))</f>
        <v>8.9386197611267723E-6</v>
      </c>
      <c r="J6" s="35">
        <f>'Total Fuel Prices'!J103*(INDEX(Tax_share,MATCH('Total Fuel Prices'!$A$97,tax_fuel_labels,0),MATCH(J$1,'Tax_Share of Price'!$B$1:$AI$1,0)))</f>
        <v>8.6762606847188281E-6</v>
      </c>
      <c r="K6" s="35">
        <f>'Total Fuel Prices'!K103*(INDEX(Tax_share,MATCH('Total Fuel Prices'!$A$97,tax_fuel_labels,0),MATCH(K$1,'Tax_Share of Price'!$B$1:$AI$1,0)))</f>
        <v>8.8603723172858052E-6</v>
      </c>
      <c r="L6" s="35">
        <f>'Total Fuel Prices'!L103*(INDEX(Tax_share,MATCH('Total Fuel Prices'!$A$97,tax_fuel_labels,0),MATCH(L$1,'Tax_Share of Price'!$B$1:$AI$1,0)))</f>
        <v>8.8833862713566782E-6</v>
      </c>
      <c r="M6" s="35">
        <f>'Total Fuel Prices'!M103*(INDEX(Tax_share,MATCH('Total Fuel Prices'!$A$97,tax_fuel_labels,0),MATCH(M$1,'Tax_Share of Price'!$B$1:$AI$1,0)))</f>
        <v>9.0444839498527823E-6</v>
      </c>
      <c r="N6" s="35">
        <f>'Total Fuel Prices'!N103*(INDEX(Tax_share,MATCH('Total Fuel Prices'!$A$97,tax_fuel_labels,0),MATCH(N$1,'Tax_Share of Price'!$B$1:$AI$1,0)))</f>
        <v>9.1411425569504457E-6</v>
      </c>
      <c r="O6" s="35">
        <f>'Total Fuel Prices'!O103*(INDEX(Tax_share,MATCH('Total Fuel Prices'!$A$97,tax_fuel_labels,0),MATCH(O$1,'Tax_Share of Price'!$B$1:$AI$1,0)))</f>
        <v>9.2009788375347148E-6</v>
      </c>
      <c r="P6" s="35">
        <f>'Total Fuel Prices'!P103*(INDEX(Tax_share,MATCH('Total Fuel Prices'!$A$97,tax_fuel_labels,0),MATCH(P$1,'Tax_Share of Price'!$B$1:$AI$1,0)))</f>
        <v>9.3252541895174245E-6</v>
      </c>
      <c r="Q6" s="35">
        <f>'Total Fuel Prices'!Q103*(INDEX(Tax_share,MATCH('Total Fuel Prices'!$A$97,tax_fuel_labels,0),MATCH(Q$1,'Tax_Share of Price'!$B$1:$AI$1,0)))</f>
        <v>9.4081044241725649E-6</v>
      </c>
      <c r="R6" s="35">
        <f>'Total Fuel Prices'!R103*(INDEX(Tax_share,MATCH('Total Fuel Prices'!$A$97,tax_fuel_labels,0),MATCH(R$1,'Tax_Share of Price'!$B$1:$AI$1,0)))</f>
        <v>9.5738048934828439E-6</v>
      </c>
      <c r="S6" s="35">
        <f>'Total Fuel Prices'!S103*(INDEX(Tax_share,MATCH('Total Fuel Prices'!$A$97,tax_fuel_labels,0),MATCH(S$1,'Tax_Share of Price'!$B$1:$AI$1,0)))</f>
        <v>9.6704635005805091E-6</v>
      </c>
      <c r="T6" s="35">
        <f>'Total Fuel Prices'!T103*(INDEX(Tax_share,MATCH('Total Fuel Prices'!$A$97,tax_fuel_labels,0),MATCH(T$1,'Tax_Share of Price'!$B$1:$AI$1,0)))</f>
        <v>9.7763276893065191E-6</v>
      </c>
      <c r="U6" s="35">
        <f>'Total Fuel Prices'!U103*(INDEX(Tax_share,MATCH('Total Fuel Prices'!$A$97,tax_fuel_labels,0),MATCH(U$1,'Tax_Share of Price'!$B$1:$AI$1,0)))</f>
        <v>9.8960002504750555E-6</v>
      </c>
      <c r="V6" s="35">
        <f>'Total Fuel Prices'!V103*(INDEX(Tax_share,MATCH('Total Fuel Prices'!$A$97,tax_fuel_labels,0),MATCH(V$1,'Tax_Share of Price'!$B$1:$AI$1,0)))</f>
        <v>9.9650421126876711E-6</v>
      </c>
      <c r="W6" s="35">
        <f>'Total Fuel Prices'!W103*(INDEX(Tax_share,MATCH('Total Fuel Prices'!$A$97,tax_fuel_labels,0),MATCH(W$1,'Tax_Share of Price'!$B$1:$AI$1,0)))</f>
        <v>1.0066303510599511E-5</v>
      </c>
      <c r="X6" s="35">
        <f>'Total Fuel Prices'!X103*(INDEX(Tax_share,MATCH('Total Fuel Prices'!$A$97,tax_fuel_labels,0),MATCH(X$1,'Tax_Share of Price'!$B$1:$AI$1,0)))</f>
        <v>1.0172167699325523E-5</v>
      </c>
      <c r="Y6" s="35">
        <f>'Total Fuel Prices'!Y103*(INDEX(Tax_share,MATCH('Total Fuel Prices'!$A$97,tax_fuel_labels,0),MATCH(Y$1,'Tax_Share of Price'!$B$1:$AI$1,0)))</f>
        <v>1.0181373280953871E-5</v>
      </c>
      <c r="Z6" s="35">
        <f>'Total Fuel Prices'!Z103*(INDEX(Tax_share,MATCH('Total Fuel Prices'!$A$97,tax_fuel_labels,0),MATCH(Z$1,'Tax_Share of Price'!$B$1:$AI$1,0)))</f>
        <v>1.027342909723736E-5</v>
      </c>
      <c r="AA6" s="35">
        <f>'Total Fuel Prices'!AA103*(INDEX(Tax_share,MATCH('Total Fuel Prices'!$A$97,tax_fuel_labels,0),MATCH(AA$1,'Tax_Share of Price'!$B$1:$AI$1,0)))</f>
        <v>1.0443732357361815E-5</v>
      </c>
      <c r="AB6" s="35">
        <f>'Total Fuel Prices'!AB103*(INDEX(Tax_share,MATCH('Total Fuel Prices'!$A$97,tax_fuel_labels,0),MATCH(AB$1,'Tax_Share of Price'!$B$1:$AI$1,0)))</f>
        <v>1.0526582592016954E-5</v>
      </c>
      <c r="AC6" s="35">
        <f>'Total Fuel Prices'!AC103*(INDEX(Tax_share,MATCH('Total Fuel Prices'!$A$97,tax_fuel_labels,0),MATCH(AC$1,'Tax_Share of Price'!$B$1:$AI$1,0)))</f>
        <v>1.0618638408300442E-5</v>
      </c>
      <c r="AD6" s="35">
        <f>'Total Fuel Prices'!AD103*(INDEX(Tax_share,MATCH('Total Fuel Prices'!$A$97,tax_fuel_labels,0),MATCH(AD$1,'Tax_Share of Price'!$B$1:$AI$1,0)))</f>
        <v>1.0793544459239073E-5</v>
      </c>
      <c r="AE6" s="35">
        <f>'Total Fuel Prices'!AE103*(INDEX(Tax_share,MATCH('Total Fuel Prices'!$A$97,tax_fuel_labels,0),MATCH(AE$1,'Tax_Share of Price'!$B$1:$AI$1,0)))</f>
        <v>1.0811955622495768E-5</v>
      </c>
      <c r="AF6" s="35">
        <f>'Total Fuel Prices'!AF103*(INDEX(Tax_share,MATCH('Total Fuel Prices'!$A$97,tax_fuel_labels,0),MATCH(AF$1,'Tax_Share of Price'!$B$1:$AI$1,0)))</f>
        <v>1.0940833765292654E-5</v>
      </c>
      <c r="AG6" s="35">
        <f>'Total Fuel Prices'!AG103*(INDEX(Tax_share,MATCH('Total Fuel Prices'!$A$97,tax_fuel_labels,0),MATCH(AG$1,'Tax_Share of Price'!$B$1:$AI$1,0)))</f>
        <v>1.1055903535647016E-5</v>
      </c>
      <c r="AH6" s="35">
        <f>'Total Fuel Prices'!AH103*(INDEX(Tax_share,MATCH('Total Fuel Prices'!$A$97,tax_fuel_labels,0),MATCH(AH$1,'Tax_Share of Price'!$B$1:$AI$1,0)))</f>
        <v>1.1143356561116331E-5</v>
      </c>
      <c r="AI6" s="35">
        <f>'Total Fuel Prices'!AI103*(INDEX(Tax_share,MATCH('Total Fuel Prices'!$A$97,tax_fuel_labels,0),MATCH(AI$1,'Tax_Share of Price'!$B$1:$AI$1,0)))</f>
        <v>1.1217001214143123E-5</v>
      </c>
    </row>
    <row r="7" spans="1:37" x14ac:dyDescent="0.45">
      <c r="A7" s="12" t="s">
        <v>275</v>
      </c>
      <c r="B7" s="35">
        <f>B6</f>
        <v>9.803944434191567E-6</v>
      </c>
      <c r="C7" s="35">
        <f t="shared" ref="C7:AI7" si="0">C6</f>
        <v>9.803944434191567E-6</v>
      </c>
      <c r="D7" s="35">
        <f t="shared" si="0"/>
        <v>1.0075509092227858E-5</v>
      </c>
      <c r="E7" s="35">
        <f t="shared" si="0"/>
        <v>9.803944434191567E-6</v>
      </c>
      <c r="F7" s="35">
        <f t="shared" si="0"/>
        <v>9.5185714037127515E-6</v>
      </c>
      <c r="G7" s="35">
        <f t="shared" si="0"/>
        <v>9.3390625619599476E-6</v>
      </c>
      <c r="H7" s="35">
        <f t="shared" si="0"/>
        <v>9.0767034855520051E-6</v>
      </c>
      <c r="I7" s="35">
        <f t="shared" si="0"/>
        <v>8.9386197611267723E-6</v>
      </c>
      <c r="J7" s="35">
        <f t="shared" si="0"/>
        <v>8.6762606847188281E-6</v>
      </c>
      <c r="K7" s="35">
        <f t="shared" si="0"/>
        <v>8.8603723172858052E-6</v>
      </c>
      <c r="L7" s="35">
        <f t="shared" si="0"/>
        <v>8.8833862713566782E-6</v>
      </c>
      <c r="M7" s="35">
        <f t="shared" si="0"/>
        <v>9.0444839498527823E-6</v>
      </c>
      <c r="N7" s="35">
        <f t="shared" si="0"/>
        <v>9.1411425569504457E-6</v>
      </c>
      <c r="O7" s="35">
        <f t="shared" si="0"/>
        <v>9.2009788375347148E-6</v>
      </c>
      <c r="P7" s="35">
        <f t="shared" si="0"/>
        <v>9.3252541895174245E-6</v>
      </c>
      <c r="Q7" s="35">
        <f t="shared" si="0"/>
        <v>9.4081044241725649E-6</v>
      </c>
      <c r="R7" s="35">
        <f t="shared" si="0"/>
        <v>9.5738048934828439E-6</v>
      </c>
      <c r="S7" s="35">
        <f t="shared" si="0"/>
        <v>9.6704635005805091E-6</v>
      </c>
      <c r="T7" s="35">
        <f t="shared" si="0"/>
        <v>9.7763276893065191E-6</v>
      </c>
      <c r="U7" s="35">
        <f t="shared" si="0"/>
        <v>9.8960002504750555E-6</v>
      </c>
      <c r="V7" s="35">
        <f t="shared" si="0"/>
        <v>9.9650421126876711E-6</v>
      </c>
      <c r="W7" s="35">
        <f t="shared" si="0"/>
        <v>1.0066303510599511E-5</v>
      </c>
      <c r="X7" s="35">
        <f t="shared" si="0"/>
        <v>1.0172167699325523E-5</v>
      </c>
      <c r="Y7" s="35">
        <f t="shared" si="0"/>
        <v>1.0181373280953871E-5</v>
      </c>
      <c r="Z7" s="35">
        <f t="shared" si="0"/>
        <v>1.027342909723736E-5</v>
      </c>
      <c r="AA7" s="35">
        <f t="shared" si="0"/>
        <v>1.0443732357361815E-5</v>
      </c>
      <c r="AB7" s="35">
        <f t="shared" si="0"/>
        <v>1.0526582592016954E-5</v>
      </c>
      <c r="AC7" s="35">
        <f t="shared" si="0"/>
        <v>1.0618638408300442E-5</v>
      </c>
      <c r="AD7" s="35">
        <f t="shared" si="0"/>
        <v>1.0793544459239073E-5</v>
      </c>
      <c r="AE7" s="35">
        <f t="shared" si="0"/>
        <v>1.0811955622495768E-5</v>
      </c>
      <c r="AF7" s="35">
        <f t="shared" si="0"/>
        <v>1.0940833765292654E-5</v>
      </c>
      <c r="AG7" s="35">
        <f t="shared" si="0"/>
        <v>1.1055903535647016E-5</v>
      </c>
      <c r="AH7" s="35">
        <f t="shared" si="0"/>
        <v>1.1143356561116331E-5</v>
      </c>
      <c r="AI7" s="35">
        <f t="shared" si="0"/>
        <v>1.1217001214143123E-5</v>
      </c>
    </row>
    <row r="8" spans="1:37" x14ac:dyDescent="0.45">
      <c r="A8" s="12" t="s">
        <v>276</v>
      </c>
      <c r="B8" s="35">
        <f>'Total Fuel Prices'!B105*(INDEX(Tax_share,MATCH('Total Fuel Prices'!$A$97,tax_fuel_labels,0),MATCH(B$1,'Tax_Share of Price'!$B$1:$AI$1,0)))</f>
        <v>0</v>
      </c>
      <c r="C8" s="35">
        <f>'Total Fuel Prices'!C105*(INDEX(Tax_share,MATCH('Total Fuel Prices'!$A$97,tax_fuel_labels,0),MATCH(C$1,'Tax_Share of Price'!$B$1:$AI$1,0)))</f>
        <v>0</v>
      </c>
      <c r="D8" s="35">
        <f>'Total Fuel Prices'!D105*(INDEX(Tax_share,MATCH('Total Fuel Prices'!$A$97,tax_fuel_labels,0),MATCH(D$1,'Tax_Share of Price'!$B$1:$AI$1,0)))</f>
        <v>0</v>
      </c>
      <c r="E8" s="35">
        <f>'Total Fuel Prices'!E105*(INDEX(Tax_share,MATCH('Total Fuel Prices'!$A$97,tax_fuel_labels,0),MATCH(E$1,'Tax_Share of Price'!$B$1:$AI$1,0)))</f>
        <v>0</v>
      </c>
      <c r="F8" s="35">
        <f>'Total Fuel Prices'!F105*(INDEX(Tax_share,MATCH('Total Fuel Prices'!$A$97,tax_fuel_labels,0),MATCH(F$1,'Tax_Share of Price'!$B$1:$AI$1,0)))</f>
        <v>0</v>
      </c>
      <c r="G8" s="35">
        <f>'Total Fuel Prices'!G105*(INDEX(Tax_share,MATCH('Total Fuel Prices'!$A$97,tax_fuel_labels,0),MATCH(G$1,'Tax_Share of Price'!$B$1:$AI$1,0)))</f>
        <v>0</v>
      </c>
      <c r="H8" s="35">
        <f>'Total Fuel Prices'!H105*(INDEX(Tax_share,MATCH('Total Fuel Prices'!$A$97,tax_fuel_labels,0),MATCH(H$1,'Tax_Share of Price'!$B$1:$AI$1,0)))</f>
        <v>0</v>
      </c>
      <c r="I8" s="35">
        <f>'Total Fuel Prices'!I105*(INDEX(Tax_share,MATCH('Total Fuel Prices'!$A$97,tax_fuel_labels,0),MATCH(I$1,'Tax_Share of Price'!$B$1:$AI$1,0)))</f>
        <v>0</v>
      </c>
      <c r="J8" s="35">
        <f>'Total Fuel Prices'!J105*(INDEX(Tax_share,MATCH('Total Fuel Prices'!$A$97,tax_fuel_labels,0),MATCH(J$1,'Tax_Share of Price'!$B$1:$AI$1,0)))</f>
        <v>0</v>
      </c>
      <c r="K8" s="35">
        <f>'Total Fuel Prices'!K105*(INDEX(Tax_share,MATCH('Total Fuel Prices'!$A$97,tax_fuel_labels,0),MATCH(K$1,'Tax_Share of Price'!$B$1:$AI$1,0)))</f>
        <v>0</v>
      </c>
      <c r="L8" s="35">
        <f>'Total Fuel Prices'!L105*(INDEX(Tax_share,MATCH('Total Fuel Prices'!$A$97,tax_fuel_labels,0),MATCH(L$1,'Tax_Share of Price'!$B$1:$AI$1,0)))</f>
        <v>0</v>
      </c>
      <c r="M8" s="35">
        <f>'Total Fuel Prices'!M105*(INDEX(Tax_share,MATCH('Total Fuel Prices'!$A$97,tax_fuel_labels,0),MATCH(M$1,'Tax_Share of Price'!$B$1:$AI$1,0)))</f>
        <v>0</v>
      </c>
      <c r="N8" s="35">
        <f>'Total Fuel Prices'!N105*(INDEX(Tax_share,MATCH('Total Fuel Prices'!$A$97,tax_fuel_labels,0),MATCH(N$1,'Tax_Share of Price'!$B$1:$AI$1,0)))</f>
        <v>0</v>
      </c>
      <c r="O8" s="35">
        <f>'Total Fuel Prices'!O105*(INDEX(Tax_share,MATCH('Total Fuel Prices'!$A$97,tax_fuel_labels,0),MATCH(O$1,'Tax_Share of Price'!$B$1:$AI$1,0)))</f>
        <v>0</v>
      </c>
      <c r="P8" s="35">
        <f>'Total Fuel Prices'!P105*(INDEX(Tax_share,MATCH('Total Fuel Prices'!$A$97,tax_fuel_labels,0),MATCH(P$1,'Tax_Share of Price'!$B$1:$AI$1,0)))</f>
        <v>0</v>
      </c>
      <c r="Q8" s="35">
        <f>'Total Fuel Prices'!Q105*(INDEX(Tax_share,MATCH('Total Fuel Prices'!$A$97,tax_fuel_labels,0),MATCH(Q$1,'Tax_Share of Price'!$B$1:$AI$1,0)))</f>
        <v>0</v>
      </c>
      <c r="R8" s="35">
        <f>'Total Fuel Prices'!R105*(INDEX(Tax_share,MATCH('Total Fuel Prices'!$A$97,tax_fuel_labels,0),MATCH(R$1,'Tax_Share of Price'!$B$1:$AI$1,0)))</f>
        <v>0</v>
      </c>
      <c r="S8" s="35">
        <f>'Total Fuel Prices'!S105*(INDEX(Tax_share,MATCH('Total Fuel Prices'!$A$97,tax_fuel_labels,0),MATCH(S$1,'Tax_Share of Price'!$B$1:$AI$1,0)))</f>
        <v>0</v>
      </c>
      <c r="T8" s="35">
        <f>'Total Fuel Prices'!T105*(INDEX(Tax_share,MATCH('Total Fuel Prices'!$A$97,tax_fuel_labels,0),MATCH(T$1,'Tax_Share of Price'!$B$1:$AI$1,0)))</f>
        <v>0</v>
      </c>
      <c r="U8" s="35">
        <f>'Total Fuel Prices'!U105*(INDEX(Tax_share,MATCH('Total Fuel Prices'!$A$97,tax_fuel_labels,0),MATCH(U$1,'Tax_Share of Price'!$B$1:$AI$1,0)))</f>
        <v>0</v>
      </c>
      <c r="V8" s="35">
        <f>'Total Fuel Prices'!V105*(INDEX(Tax_share,MATCH('Total Fuel Prices'!$A$97,tax_fuel_labels,0),MATCH(V$1,'Tax_Share of Price'!$B$1:$AI$1,0)))</f>
        <v>0</v>
      </c>
      <c r="W8" s="35">
        <f>'Total Fuel Prices'!W105*(INDEX(Tax_share,MATCH('Total Fuel Prices'!$A$97,tax_fuel_labels,0),MATCH(W$1,'Tax_Share of Price'!$B$1:$AI$1,0)))</f>
        <v>0</v>
      </c>
      <c r="X8" s="35">
        <f>'Total Fuel Prices'!X105*(INDEX(Tax_share,MATCH('Total Fuel Prices'!$A$97,tax_fuel_labels,0),MATCH(X$1,'Tax_Share of Price'!$B$1:$AI$1,0)))</f>
        <v>0</v>
      </c>
      <c r="Y8" s="35">
        <f>'Total Fuel Prices'!Y105*(INDEX(Tax_share,MATCH('Total Fuel Prices'!$A$97,tax_fuel_labels,0),MATCH(Y$1,'Tax_Share of Price'!$B$1:$AI$1,0)))</f>
        <v>0</v>
      </c>
      <c r="Z8" s="35">
        <f>'Total Fuel Prices'!Z105*(INDEX(Tax_share,MATCH('Total Fuel Prices'!$A$97,tax_fuel_labels,0),MATCH(Z$1,'Tax_Share of Price'!$B$1:$AI$1,0)))</f>
        <v>0</v>
      </c>
      <c r="AA8" s="35">
        <f>'Total Fuel Prices'!AA105*(INDEX(Tax_share,MATCH('Total Fuel Prices'!$A$97,tax_fuel_labels,0),MATCH(AA$1,'Tax_Share of Price'!$B$1:$AI$1,0)))</f>
        <v>0</v>
      </c>
      <c r="AB8" s="35">
        <f>'Total Fuel Prices'!AB105*(INDEX(Tax_share,MATCH('Total Fuel Prices'!$A$97,tax_fuel_labels,0),MATCH(AB$1,'Tax_Share of Price'!$B$1:$AI$1,0)))</f>
        <v>0</v>
      </c>
      <c r="AC8" s="35">
        <f>'Total Fuel Prices'!AC105*(INDEX(Tax_share,MATCH('Total Fuel Prices'!$A$97,tax_fuel_labels,0),MATCH(AC$1,'Tax_Share of Price'!$B$1:$AI$1,0)))</f>
        <v>0</v>
      </c>
      <c r="AD8" s="35">
        <f>'Total Fuel Prices'!AD105*(INDEX(Tax_share,MATCH('Total Fuel Prices'!$A$97,tax_fuel_labels,0),MATCH(AD$1,'Tax_Share of Price'!$B$1:$AI$1,0)))</f>
        <v>0</v>
      </c>
      <c r="AE8" s="35">
        <f>'Total Fuel Prices'!AE105*(INDEX(Tax_share,MATCH('Total Fuel Prices'!$A$97,tax_fuel_labels,0),MATCH(AE$1,'Tax_Share of Price'!$B$1:$AI$1,0)))</f>
        <v>0</v>
      </c>
      <c r="AF8" s="35">
        <f>'Total Fuel Prices'!AF105*(INDEX(Tax_share,MATCH('Total Fuel Prices'!$A$97,tax_fuel_labels,0),MATCH(AF$1,'Tax_Share of Price'!$B$1:$AI$1,0)))</f>
        <v>0</v>
      </c>
      <c r="AG8" s="35">
        <f>'Total Fuel Prices'!AG105*(INDEX(Tax_share,MATCH('Total Fuel Prices'!$A$97,tax_fuel_labels,0),MATCH(AG$1,'Tax_Share of Price'!$B$1:$AI$1,0)))</f>
        <v>0</v>
      </c>
      <c r="AH8" s="35">
        <f>'Total Fuel Prices'!AH105*(INDEX(Tax_share,MATCH('Total Fuel Prices'!$A$97,tax_fuel_labels,0),MATCH(AH$1,'Tax_Share of Price'!$B$1:$AI$1,0)))</f>
        <v>0</v>
      </c>
      <c r="AI8" s="35">
        <f>'Total Fuel Prices'!AI105*(INDEX(Tax_share,MATCH('Total Fuel Prices'!$A$97,tax_fuel_labels,0),MATCH(AI$1,'Tax_Share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Prices'!B106*(INDEX(Tax_share,MATCH('Total Fuel Prices'!$A$97,tax_fuel_labels,0),MATCH(B$1,'Tax_Share of Price'!$B$1:$AI$1,0)))</f>
        <v>9.803944434191567E-6</v>
      </c>
      <c r="C9" s="35">
        <f>'Total Fuel Prices'!C106*(INDEX(Tax_share,MATCH('Total Fuel Prices'!$A$97,tax_fuel_labels,0),MATCH(C$1,'Tax_Share of Price'!$B$1:$AI$1,0)))</f>
        <v>9.803944434191567E-6</v>
      </c>
      <c r="D9" s="35">
        <f>'Total Fuel Prices'!D106*(INDEX(Tax_share,MATCH('Total Fuel Prices'!$A$97,tax_fuel_labels,0),MATCH(D$1,'Tax_Share of Price'!$B$1:$AI$1,0)))</f>
        <v>1.0075509092227858E-5</v>
      </c>
      <c r="E9" s="35">
        <f>'Total Fuel Prices'!E106*(INDEX(Tax_share,MATCH('Total Fuel Prices'!$A$97,tax_fuel_labels,0),MATCH(E$1,'Tax_Share of Price'!$B$1:$AI$1,0)))</f>
        <v>9.803944434191567E-6</v>
      </c>
      <c r="F9" s="35">
        <f>'Total Fuel Prices'!F106*(INDEX(Tax_share,MATCH('Total Fuel Prices'!$A$97,tax_fuel_labels,0),MATCH(F$1,'Tax_Share of Price'!$B$1:$AI$1,0)))</f>
        <v>9.5185714037127515E-6</v>
      </c>
      <c r="G9" s="35">
        <f>'Total Fuel Prices'!G106*(INDEX(Tax_share,MATCH('Total Fuel Prices'!$A$97,tax_fuel_labels,0),MATCH(G$1,'Tax_Share of Price'!$B$1:$AI$1,0)))</f>
        <v>9.3390625619599476E-6</v>
      </c>
      <c r="H9" s="35">
        <f>'Total Fuel Prices'!H106*(INDEX(Tax_share,MATCH('Total Fuel Prices'!$A$97,tax_fuel_labels,0),MATCH(H$1,'Tax_Share of Price'!$B$1:$AI$1,0)))</f>
        <v>9.0767034855520051E-6</v>
      </c>
      <c r="I9" s="35">
        <f>'Total Fuel Prices'!I106*(INDEX(Tax_share,MATCH('Total Fuel Prices'!$A$97,tax_fuel_labels,0),MATCH(I$1,'Tax_Share of Price'!$B$1:$AI$1,0)))</f>
        <v>8.9386197611267723E-6</v>
      </c>
      <c r="J9" s="35">
        <f>'Total Fuel Prices'!J106*(INDEX(Tax_share,MATCH('Total Fuel Prices'!$A$97,tax_fuel_labels,0),MATCH(J$1,'Tax_Share of Price'!$B$1:$AI$1,0)))</f>
        <v>8.6762606847188281E-6</v>
      </c>
      <c r="K9" s="35">
        <f>'Total Fuel Prices'!K106*(INDEX(Tax_share,MATCH('Total Fuel Prices'!$A$97,tax_fuel_labels,0),MATCH(K$1,'Tax_Share of Price'!$B$1:$AI$1,0)))</f>
        <v>8.8603723172858052E-6</v>
      </c>
      <c r="L9" s="35">
        <f>'Total Fuel Prices'!L106*(INDEX(Tax_share,MATCH('Total Fuel Prices'!$A$97,tax_fuel_labels,0),MATCH(L$1,'Tax_Share of Price'!$B$1:$AI$1,0)))</f>
        <v>8.8833862713566782E-6</v>
      </c>
      <c r="M9" s="35">
        <f>'Total Fuel Prices'!M106*(INDEX(Tax_share,MATCH('Total Fuel Prices'!$A$97,tax_fuel_labels,0),MATCH(M$1,'Tax_Share of Price'!$B$1:$AI$1,0)))</f>
        <v>9.0444839498527823E-6</v>
      </c>
      <c r="N9" s="35">
        <f>'Total Fuel Prices'!N106*(INDEX(Tax_share,MATCH('Total Fuel Prices'!$A$97,tax_fuel_labels,0),MATCH(N$1,'Tax_Share of Price'!$B$1:$AI$1,0)))</f>
        <v>9.1411425569504457E-6</v>
      </c>
      <c r="O9" s="35">
        <f>'Total Fuel Prices'!O106*(INDEX(Tax_share,MATCH('Total Fuel Prices'!$A$97,tax_fuel_labels,0),MATCH(O$1,'Tax_Share of Price'!$B$1:$AI$1,0)))</f>
        <v>9.2009788375347148E-6</v>
      </c>
      <c r="P9" s="35">
        <f>'Total Fuel Prices'!P106*(INDEX(Tax_share,MATCH('Total Fuel Prices'!$A$97,tax_fuel_labels,0),MATCH(P$1,'Tax_Share of Price'!$B$1:$AI$1,0)))</f>
        <v>9.3252541895174245E-6</v>
      </c>
      <c r="Q9" s="35">
        <f>'Total Fuel Prices'!Q106*(INDEX(Tax_share,MATCH('Total Fuel Prices'!$A$97,tax_fuel_labels,0),MATCH(Q$1,'Tax_Share of Price'!$B$1:$AI$1,0)))</f>
        <v>9.4081044241725649E-6</v>
      </c>
      <c r="R9" s="35">
        <f>'Total Fuel Prices'!R106*(INDEX(Tax_share,MATCH('Total Fuel Prices'!$A$97,tax_fuel_labels,0),MATCH(R$1,'Tax_Share of Price'!$B$1:$AI$1,0)))</f>
        <v>9.5738048934828439E-6</v>
      </c>
      <c r="S9" s="35">
        <f>'Total Fuel Prices'!S106*(INDEX(Tax_share,MATCH('Total Fuel Prices'!$A$97,tax_fuel_labels,0),MATCH(S$1,'Tax_Share of Price'!$B$1:$AI$1,0)))</f>
        <v>9.6704635005805091E-6</v>
      </c>
      <c r="T9" s="35">
        <f>'Total Fuel Prices'!T106*(INDEX(Tax_share,MATCH('Total Fuel Prices'!$A$97,tax_fuel_labels,0),MATCH(T$1,'Tax_Share of Price'!$B$1:$AI$1,0)))</f>
        <v>9.7763276893065191E-6</v>
      </c>
      <c r="U9" s="35">
        <f>'Total Fuel Prices'!U106*(INDEX(Tax_share,MATCH('Total Fuel Prices'!$A$97,tax_fuel_labels,0),MATCH(U$1,'Tax_Share of Price'!$B$1:$AI$1,0)))</f>
        <v>9.8960002504750555E-6</v>
      </c>
      <c r="V9" s="35">
        <f>'Total Fuel Prices'!V106*(INDEX(Tax_share,MATCH('Total Fuel Prices'!$A$97,tax_fuel_labels,0),MATCH(V$1,'Tax_Share of Price'!$B$1:$AI$1,0)))</f>
        <v>9.9650421126876711E-6</v>
      </c>
      <c r="W9" s="35">
        <f>'Total Fuel Prices'!W106*(INDEX(Tax_share,MATCH('Total Fuel Prices'!$A$97,tax_fuel_labels,0),MATCH(W$1,'Tax_Share of Price'!$B$1:$AI$1,0)))</f>
        <v>1.0066303510599511E-5</v>
      </c>
      <c r="X9" s="35">
        <f>'Total Fuel Prices'!X106*(INDEX(Tax_share,MATCH('Total Fuel Prices'!$A$97,tax_fuel_labels,0),MATCH(X$1,'Tax_Share of Price'!$B$1:$AI$1,0)))</f>
        <v>1.0172167699325523E-5</v>
      </c>
      <c r="Y9" s="35">
        <f>'Total Fuel Prices'!Y106*(INDEX(Tax_share,MATCH('Total Fuel Prices'!$A$97,tax_fuel_labels,0),MATCH(Y$1,'Tax_Share of Price'!$B$1:$AI$1,0)))</f>
        <v>1.0181373280953871E-5</v>
      </c>
      <c r="Z9" s="35">
        <f>'Total Fuel Prices'!Z106*(INDEX(Tax_share,MATCH('Total Fuel Prices'!$A$97,tax_fuel_labels,0),MATCH(Z$1,'Tax_Share of Price'!$B$1:$AI$1,0)))</f>
        <v>1.027342909723736E-5</v>
      </c>
      <c r="AA9" s="35">
        <f>'Total Fuel Prices'!AA106*(INDEX(Tax_share,MATCH('Total Fuel Prices'!$A$97,tax_fuel_labels,0),MATCH(AA$1,'Tax_Share of Price'!$B$1:$AI$1,0)))</f>
        <v>1.0443732357361815E-5</v>
      </c>
      <c r="AB9" s="35">
        <f>'Total Fuel Prices'!AB106*(INDEX(Tax_share,MATCH('Total Fuel Prices'!$A$97,tax_fuel_labels,0),MATCH(AB$1,'Tax_Share of Price'!$B$1:$AI$1,0)))</f>
        <v>1.0526582592016954E-5</v>
      </c>
      <c r="AC9" s="35">
        <f>'Total Fuel Prices'!AC106*(INDEX(Tax_share,MATCH('Total Fuel Prices'!$A$97,tax_fuel_labels,0),MATCH(AC$1,'Tax_Share of Price'!$B$1:$AI$1,0)))</f>
        <v>1.0618638408300442E-5</v>
      </c>
      <c r="AD9" s="35">
        <f>'Total Fuel Prices'!AD106*(INDEX(Tax_share,MATCH('Total Fuel Prices'!$A$97,tax_fuel_labels,0),MATCH(AD$1,'Tax_Share of Price'!$B$1:$AI$1,0)))</f>
        <v>1.0793544459239073E-5</v>
      </c>
      <c r="AE9" s="35">
        <f>'Total Fuel Prices'!AE106*(INDEX(Tax_share,MATCH('Total Fuel Prices'!$A$97,tax_fuel_labels,0),MATCH(AE$1,'Tax_Share of Price'!$B$1:$AI$1,0)))</f>
        <v>1.0811955622495768E-5</v>
      </c>
      <c r="AF9" s="35">
        <f>'Total Fuel Prices'!AF106*(INDEX(Tax_share,MATCH('Total Fuel Prices'!$A$97,tax_fuel_labels,0),MATCH(AF$1,'Tax_Share of Price'!$B$1:$AI$1,0)))</f>
        <v>1.0940833765292654E-5</v>
      </c>
      <c r="AG9" s="35">
        <f>'Total Fuel Prices'!AG106*(INDEX(Tax_share,MATCH('Total Fuel Prices'!$A$97,tax_fuel_labels,0),MATCH(AG$1,'Tax_Share of Price'!$B$1:$AI$1,0)))</f>
        <v>1.1055903535647016E-5</v>
      </c>
      <c r="AH9" s="35">
        <f>'Total Fuel Prices'!AH106*(INDEX(Tax_share,MATCH('Total Fuel Prices'!$A$97,tax_fuel_labels,0),MATCH(AH$1,'Tax_Share of Price'!$B$1:$AI$1,0)))</f>
        <v>1.1143356561116331E-5</v>
      </c>
      <c r="AI9" s="35">
        <f>'Total Fuel Prices'!AI106*(INDEX(Tax_share,MATCH('Total Fuel Prices'!$A$97,tax_fuel_labels,0),MATCH(AI$1,'Tax_Share of Price'!$B$1:$AI$1,0)))</f>
        <v>1.1217001214143123E-5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Prices'!B109*(INDEX(Tax_share,MATCH('Total Fuel Prices'!$A$107,tax_fuel_labels,0),MATCH(B$1,'Tax_Share of Price'!$B$1:$AI$1,0)))</f>
        <v>1.6466171222706767E-6</v>
      </c>
      <c r="C2" s="35">
        <f>'Total Fuel Prices'!C109*(INDEX(Tax_share,MATCH('Total Fuel Prices'!$A$107,tax_fuel_labels,0),MATCH(C$1,'Tax_Share of Price'!$B$1:$AI$1,0)))</f>
        <v>1.6466171222706767E-6</v>
      </c>
      <c r="D2" s="35">
        <f>'Total Fuel Prices'!D109*(INDEX(Tax_share,MATCH('Total Fuel Prices'!$A$107,tax_fuel_labels,0),MATCH(D$1,'Tax_Share of Price'!$B$1:$AI$1,0)))</f>
        <v>1.6669960470512544E-6</v>
      </c>
      <c r="E2" s="35">
        <f>'Total Fuel Prices'!E109*(INDEX(Tax_share,MATCH('Total Fuel Prices'!$A$107,tax_fuel_labels,0),MATCH(E$1,'Tax_Share of Price'!$B$1:$AI$1,0)))</f>
        <v>1.6466171222706767E-6</v>
      </c>
      <c r="F2" s="35">
        <f>'Total Fuel Prices'!F109*(INDEX(Tax_share,MATCH('Total Fuel Prices'!$A$107,tax_fuel_labels,0),MATCH(F$1,'Tax_Share of Price'!$B$1:$AI$1,0)))</f>
        <v>2.0317788006235949E-6</v>
      </c>
      <c r="G2" s="35">
        <f>'Total Fuel Prices'!G109*(INDEX(Tax_share,MATCH('Total Fuel Prices'!$A$107,tax_fuel_labels,0),MATCH(G$1,'Tax_Share of Price'!$B$1:$AI$1,0)))</f>
        <v>1.9312427717060783E-6</v>
      </c>
      <c r="H2" s="35">
        <f>'Total Fuel Prices'!H109*(INDEX(Tax_share,MATCH('Total Fuel Prices'!$A$107,tax_fuel_labels,0),MATCH(H$1,'Tax_Share of Price'!$B$1:$AI$1,0)))</f>
        <v>1.9441494240671111E-6</v>
      </c>
      <c r="I2" s="35">
        <f>'Total Fuel Prices'!I109*(INDEX(Tax_share,MATCH('Total Fuel Prices'!$A$107,tax_fuel_labels,0),MATCH(I$1,'Tax_Share of Price'!$B$1:$AI$1,0)))</f>
        <v>1.9373564491402519E-6</v>
      </c>
      <c r="J2" s="35">
        <f>'Total Fuel Prices'!J109*(INDEX(Tax_share,MATCH('Total Fuel Prices'!$A$107,tax_fuel_labels,0),MATCH(J$1,'Tax_Share of Price'!$B$1:$AI$1,0)))</f>
        <v>1.8925228146229809E-6</v>
      </c>
      <c r="K2" s="35">
        <f>'Total Fuel Prices'!K109*(INDEX(Tax_share,MATCH('Total Fuel Prices'!$A$107,tax_fuel_labels,0),MATCH(K$1,'Tax_Share of Price'!$B$1:$AI$1,0)))</f>
        <v>1.8979571945644685E-6</v>
      </c>
      <c r="L2" s="35">
        <f>'Total Fuel Prices'!L109*(INDEX(Tax_share,MATCH('Total Fuel Prices'!$A$107,tax_fuel_labels,0),MATCH(L$1,'Tax_Share of Price'!$B$1:$AI$1,0)))</f>
        <v>1.9129017394035587E-6</v>
      </c>
      <c r="M2" s="35">
        <f>'Total Fuel Prices'!M109*(INDEX(Tax_share,MATCH('Total Fuel Prices'!$A$107,tax_fuel_labels,0),MATCH(M$1,'Tax_Share of Price'!$B$1:$AI$1,0)))</f>
        <v>1.9312427717060783E-6</v>
      </c>
      <c r="N2" s="35">
        <f>'Total Fuel Prices'!N109*(INDEX(Tax_share,MATCH('Total Fuel Prices'!$A$107,tax_fuel_labels,0),MATCH(N$1,'Tax_Share of Price'!$B$1:$AI$1,0)))</f>
        <v>1.9502631015012843E-6</v>
      </c>
      <c r="O2" s="35">
        <f>'Total Fuel Prices'!O109*(INDEX(Tax_share,MATCH('Total Fuel Prices'!$A$107,tax_fuel_labels,0),MATCH(O$1,'Tax_Share of Price'!$B$1:$AI$1,0)))</f>
        <v>2.0419682630138836E-6</v>
      </c>
      <c r="P2" s="35">
        <f>'Total Fuel Prices'!P109*(INDEX(Tax_share,MATCH('Total Fuel Prices'!$A$107,tax_fuel_labels,0),MATCH(P$1,'Tax_Share of Price'!$B$1:$AI$1,0)))</f>
        <v>2.0643850802725195E-6</v>
      </c>
      <c r="Q2" s="35">
        <f>'Total Fuel Prices'!Q109*(INDEX(Tax_share,MATCH('Total Fuel Prices'!$A$107,tax_fuel_labels,0),MATCH(Q$1,'Tax_Share of Price'!$B$1:$AI$1,0)))</f>
        <v>2.0752538401554942E-6</v>
      </c>
      <c r="R2" s="35">
        <f>'Total Fuel Prices'!R109*(INDEX(Tax_share,MATCH('Total Fuel Prices'!$A$107,tax_fuel_labels,0),MATCH(R$1,'Tax_Share of Price'!$B$1:$AI$1,0)))</f>
        <v>2.1200874746727652E-6</v>
      </c>
      <c r="S2" s="35">
        <f>'Total Fuel Prices'!S109*(INDEX(Tax_share,MATCH('Total Fuel Prices'!$A$107,tax_fuel_labels,0),MATCH(S$1,'Tax_Share of Price'!$B$1:$AI$1,0)))</f>
        <v>2.1533730518143753E-6</v>
      </c>
      <c r="T2" s="35">
        <f>'Total Fuel Prices'!T109*(INDEX(Tax_share,MATCH('Total Fuel Prices'!$A$107,tax_fuel_labels,0),MATCH(T$1,'Tax_Share of Price'!$B$1:$AI$1,0)))</f>
        <v>2.2267371810244554E-6</v>
      </c>
      <c r="U2" s="35">
        <f>'Total Fuel Prices'!U109*(INDEX(Tax_share,MATCH('Total Fuel Prices'!$A$107,tax_fuel_labels,0),MATCH(U$1,'Tax_Share of Price'!$B$1:$AI$1,0)))</f>
        <v>2.2185856111122236E-6</v>
      </c>
      <c r="V2" s="35">
        <f>'Total Fuel Prices'!V109*(INDEX(Tax_share,MATCH('Total Fuel Prices'!$A$107,tax_fuel_labels,0),MATCH(V$1,'Tax_Share of Price'!$B$1:$AI$1,0)))</f>
        <v>2.2301336684878844E-6</v>
      </c>
      <c r="W2" s="35">
        <f>'Total Fuel Prices'!W109*(INDEX(Tax_share,MATCH('Total Fuel Prices'!$A$107,tax_fuel_labels,0),MATCH(W$1,'Tax_Share of Price'!$B$1:$AI$1,0)))</f>
        <v>2.2939876328003614E-6</v>
      </c>
      <c r="X2" s="35">
        <f>'Total Fuel Prices'!X109*(INDEX(Tax_share,MATCH('Total Fuel Prices'!$A$107,tax_fuel_labels,0),MATCH(X$1,'Tax_Share of Price'!$B$1:$AI$1,0)))</f>
        <v>2.3619173820689539E-6</v>
      </c>
      <c r="Y2" s="35">
        <f>'Total Fuel Prices'!Y109*(INDEX(Tax_share,MATCH('Total Fuel Prices'!$A$107,tax_fuel_labels,0),MATCH(Y$1,'Tax_Share of Price'!$B$1:$AI$1,0)))</f>
        <v>2.4189783714545709E-6</v>
      </c>
      <c r="Z2" s="35">
        <f>'Total Fuel Prices'!Z109*(INDEX(Tax_share,MATCH('Total Fuel Prices'!$A$107,tax_fuel_labels,0),MATCH(Z$1,'Tax_Share of Price'!$B$1:$AI$1,0)))</f>
        <v>2.4400365937278347E-6</v>
      </c>
      <c r="AA2" s="35">
        <f>'Total Fuel Prices'!AA109*(INDEX(Tax_share,MATCH('Total Fuel Prices'!$A$107,tax_fuel_labels,0),MATCH(AA$1,'Tax_Share of Price'!$B$1:$AI$1,0)))</f>
        <v>2.5460070025868385E-6</v>
      </c>
      <c r="AB2" s="35">
        <f>'Total Fuel Prices'!AB109*(INDEX(Tax_share,MATCH('Total Fuel Prices'!$A$107,tax_fuel_labels,0),MATCH(AB$1,'Tax_Share of Price'!$B$1:$AI$1,0)))</f>
        <v>2.5772546872503909E-6</v>
      </c>
      <c r="AC2" s="35">
        <f>'Total Fuel Prices'!AC109*(INDEX(Tax_share,MATCH('Total Fuel Prices'!$A$107,tax_fuel_labels,0),MATCH(AC$1,'Tax_Share of Price'!$B$1:$AI$1,0)))</f>
        <v>2.6051058844505144E-6</v>
      </c>
      <c r="AD2" s="35">
        <f>'Total Fuel Prices'!AD109*(INDEX(Tax_share,MATCH('Total Fuel Prices'!$A$107,tax_fuel_labels,0),MATCH(AD$1,'Tax_Share of Price'!$B$1:$AI$1,0)))</f>
        <v>2.6336363791433231E-6</v>
      </c>
      <c r="AE2" s="35">
        <f>'Total Fuel Prices'!AE109*(INDEX(Tax_share,MATCH('Total Fuel Prices'!$A$107,tax_fuel_labels,0),MATCH(AE$1,'Tax_Share of Price'!$B$1:$AI$1,0)))</f>
        <v>2.6669219562849328E-6</v>
      </c>
      <c r="AF2" s="35">
        <f>'Total Fuel Prices'!AF109*(INDEX(Tax_share,MATCH('Total Fuel Prices'!$A$107,tax_fuel_labels,0),MATCH(AF$1,'Tax_Share of Price'!$B$1:$AI$1,0)))</f>
        <v>2.8842971539444284E-6</v>
      </c>
      <c r="AG2" s="35">
        <f>'Total Fuel Prices'!AG109*(INDEX(Tax_share,MATCH('Total Fuel Prices'!$A$107,tax_fuel_labels,0),MATCH(AG$1,'Tax_Share of Price'!$B$1:$AI$1,0)))</f>
        <v>2.957661283154508E-6</v>
      </c>
      <c r="AH2" s="35">
        <f>'Total Fuel Prices'!AH109*(INDEX(Tax_share,MATCH('Total Fuel Prices'!$A$107,tax_fuel_labels,0),MATCH(AH$1,'Tax_Share of Price'!$B$1:$AI$1,0)))</f>
        <v>2.9610577706179379E-6</v>
      </c>
      <c r="AI2" s="35">
        <f>'Total Fuel Prices'!AI109*(INDEX(Tax_share,MATCH('Total Fuel Prices'!$A$107,tax_fuel_labels,0),MATCH(AI$1,'Tax_Share of Price'!$B$1:$AI$1,0)))</f>
        <v>2.9814366953985152E-6</v>
      </c>
      <c r="AJ2" s="4"/>
      <c r="AK2" s="4"/>
    </row>
    <row r="3" spans="1:37" x14ac:dyDescent="0.45">
      <c r="A3" s="12" t="s">
        <v>271</v>
      </c>
      <c r="B3" s="35">
        <f>'Total Fuel Prices'!B110*(INDEX(Tax_share,MATCH('Total Fuel Prices'!$A$107,tax_fuel_labels,0),MATCH(B$1,'Tax_Share of Price'!$B$1:$AI$1,0)))</f>
        <v>0</v>
      </c>
      <c r="C3" s="35">
        <f>'Total Fuel Prices'!C110*(INDEX(Tax_share,MATCH('Total Fuel Prices'!$A$107,tax_fuel_labels,0),MATCH(C$1,'Tax_Share of Price'!$B$1:$AI$1,0)))</f>
        <v>0</v>
      </c>
      <c r="D3" s="35">
        <f>'Total Fuel Prices'!D110*(INDEX(Tax_share,MATCH('Total Fuel Prices'!$A$107,tax_fuel_labels,0),MATCH(D$1,'Tax_Share of Price'!$B$1:$AI$1,0)))</f>
        <v>0</v>
      </c>
      <c r="E3" s="35">
        <f>'Total Fuel Prices'!E110*(INDEX(Tax_share,MATCH('Total Fuel Prices'!$A$107,tax_fuel_labels,0),MATCH(E$1,'Tax_Share of Price'!$B$1:$AI$1,0)))</f>
        <v>0</v>
      </c>
      <c r="F3" s="35">
        <f>'Total Fuel Prices'!F110*(INDEX(Tax_share,MATCH('Total Fuel Prices'!$A$107,tax_fuel_labels,0),MATCH(F$1,'Tax_Share of Price'!$B$1:$AI$1,0)))</f>
        <v>0</v>
      </c>
      <c r="G3" s="35">
        <f>'Total Fuel Prices'!G110*(INDEX(Tax_share,MATCH('Total Fuel Prices'!$A$107,tax_fuel_labels,0),MATCH(G$1,'Tax_Share of Price'!$B$1:$AI$1,0)))</f>
        <v>0</v>
      </c>
      <c r="H3" s="35">
        <f>'Total Fuel Prices'!H110*(INDEX(Tax_share,MATCH('Total Fuel Prices'!$A$107,tax_fuel_labels,0),MATCH(H$1,'Tax_Share of Price'!$B$1:$AI$1,0)))</f>
        <v>0</v>
      </c>
      <c r="I3" s="35">
        <f>'Total Fuel Prices'!I110*(INDEX(Tax_share,MATCH('Total Fuel Prices'!$A$107,tax_fuel_labels,0),MATCH(I$1,'Tax_Share of Price'!$B$1:$AI$1,0)))</f>
        <v>0</v>
      </c>
      <c r="J3" s="35">
        <f>'Total Fuel Prices'!J110*(INDEX(Tax_share,MATCH('Total Fuel Prices'!$A$107,tax_fuel_labels,0),MATCH(J$1,'Tax_Share of Price'!$B$1:$AI$1,0)))</f>
        <v>0</v>
      </c>
      <c r="K3" s="35">
        <f>'Total Fuel Prices'!K110*(INDEX(Tax_share,MATCH('Total Fuel Prices'!$A$107,tax_fuel_labels,0),MATCH(K$1,'Tax_Share of Price'!$B$1:$AI$1,0)))</f>
        <v>0</v>
      </c>
      <c r="L3" s="35">
        <f>'Total Fuel Prices'!L110*(INDEX(Tax_share,MATCH('Total Fuel Prices'!$A$107,tax_fuel_labels,0),MATCH(L$1,'Tax_Share of Price'!$B$1:$AI$1,0)))</f>
        <v>0</v>
      </c>
      <c r="M3" s="35">
        <f>'Total Fuel Prices'!M110*(INDEX(Tax_share,MATCH('Total Fuel Prices'!$A$107,tax_fuel_labels,0),MATCH(M$1,'Tax_Share of Price'!$B$1:$AI$1,0)))</f>
        <v>0</v>
      </c>
      <c r="N3" s="35">
        <f>'Total Fuel Prices'!N110*(INDEX(Tax_share,MATCH('Total Fuel Prices'!$A$107,tax_fuel_labels,0),MATCH(N$1,'Tax_Share of Price'!$B$1:$AI$1,0)))</f>
        <v>0</v>
      </c>
      <c r="O3" s="35">
        <f>'Total Fuel Prices'!O110*(INDEX(Tax_share,MATCH('Total Fuel Prices'!$A$107,tax_fuel_labels,0),MATCH(O$1,'Tax_Share of Price'!$B$1:$AI$1,0)))</f>
        <v>0</v>
      </c>
      <c r="P3" s="35">
        <f>'Total Fuel Prices'!P110*(INDEX(Tax_share,MATCH('Total Fuel Prices'!$A$107,tax_fuel_labels,0),MATCH(P$1,'Tax_Share of Price'!$B$1:$AI$1,0)))</f>
        <v>0</v>
      </c>
      <c r="Q3" s="35">
        <f>'Total Fuel Prices'!Q110*(INDEX(Tax_share,MATCH('Total Fuel Prices'!$A$107,tax_fuel_labels,0),MATCH(Q$1,'Tax_Share of Price'!$B$1:$AI$1,0)))</f>
        <v>0</v>
      </c>
      <c r="R3" s="35">
        <f>'Total Fuel Prices'!R110*(INDEX(Tax_share,MATCH('Total Fuel Prices'!$A$107,tax_fuel_labels,0),MATCH(R$1,'Tax_Share of Price'!$B$1:$AI$1,0)))</f>
        <v>0</v>
      </c>
      <c r="S3" s="35">
        <f>'Total Fuel Prices'!S110*(INDEX(Tax_share,MATCH('Total Fuel Prices'!$A$107,tax_fuel_labels,0),MATCH(S$1,'Tax_Share of Price'!$B$1:$AI$1,0)))</f>
        <v>0</v>
      </c>
      <c r="T3" s="35">
        <f>'Total Fuel Prices'!T110*(INDEX(Tax_share,MATCH('Total Fuel Prices'!$A$107,tax_fuel_labels,0),MATCH(T$1,'Tax_Share of Price'!$B$1:$AI$1,0)))</f>
        <v>0</v>
      </c>
      <c r="U3" s="35">
        <f>'Total Fuel Prices'!U110*(INDEX(Tax_share,MATCH('Total Fuel Prices'!$A$107,tax_fuel_labels,0),MATCH(U$1,'Tax_Share of Price'!$B$1:$AI$1,0)))</f>
        <v>0</v>
      </c>
      <c r="V3" s="35">
        <f>'Total Fuel Prices'!V110*(INDEX(Tax_share,MATCH('Total Fuel Prices'!$A$107,tax_fuel_labels,0),MATCH(V$1,'Tax_Share of Price'!$B$1:$AI$1,0)))</f>
        <v>0</v>
      </c>
      <c r="W3" s="35">
        <f>'Total Fuel Prices'!W110*(INDEX(Tax_share,MATCH('Total Fuel Prices'!$A$107,tax_fuel_labels,0),MATCH(W$1,'Tax_Share of Price'!$B$1:$AI$1,0)))</f>
        <v>0</v>
      </c>
      <c r="X3" s="35">
        <f>'Total Fuel Prices'!X110*(INDEX(Tax_share,MATCH('Total Fuel Prices'!$A$107,tax_fuel_labels,0),MATCH(X$1,'Tax_Share of Price'!$B$1:$AI$1,0)))</f>
        <v>0</v>
      </c>
      <c r="Y3" s="35">
        <f>'Total Fuel Prices'!Y110*(INDEX(Tax_share,MATCH('Total Fuel Prices'!$A$107,tax_fuel_labels,0),MATCH(Y$1,'Tax_Share of Price'!$B$1:$AI$1,0)))</f>
        <v>0</v>
      </c>
      <c r="Z3" s="35">
        <f>'Total Fuel Prices'!Z110*(INDEX(Tax_share,MATCH('Total Fuel Prices'!$A$107,tax_fuel_labels,0),MATCH(Z$1,'Tax_Share of Price'!$B$1:$AI$1,0)))</f>
        <v>0</v>
      </c>
      <c r="AA3" s="35">
        <f>'Total Fuel Prices'!AA110*(INDEX(Tax_share,MATCH('Total Fuel Prices'!$A$107,tax_fuel_labels,0),MATCH(AA$1,'Tax_Share of Price'!$B$1:$AI$1,0)))</f>
        <v>0</v>
      </c>
      <c r="AB3" s="35">
        <f>'Total Fuel Prices'!AB110*(INDEX(Tax_share,MATCH('Total Fuel Prices'!$A$107,tax_fuel_labels,0),MATCH(AB$1,'Tax_Share of Price'!$B$1:$AI$1,0)))</f>
        <v>0</v>
      </c>
      <c r="AC3" s="35">
        <f>'Total Fuel Prices'!AC110*(INDEX(Tax_share,MATCH('Total Fuel Prices'!$A$107,tax_fuel_labels,0),MATCH(AC$1,'Tax_Share of Price'!$B$1:$AI$1,0)))</f>
        <v>0</v>
      </c>
      <c r="AD3" s="35">
        <f>'Total Fuel Prices'!AD110*(INDEX(Tax_share,MATCH('Total Fuel Prices'!$A$107,tax_fuel_labels,0),MATCH(AD$1,'Tax_Share of Price'!$B$1:$AI$1,0)))</f>
        <v>0</v>
      </c>
      <c r="AE3" s="35">
        <f>'Total Fuel Prices'!AE110*(INDEX(Tax_share,MATCH('Total Fuel Prices'!$A$107,tax_fuel_labels,0),MATCH(AE$1,'Tax_Share of Price'!$B$1:$AI$1,0)))</f>
        <v>0</v>
      </c>
      <c r="AF3" s="35">
        <f>'Total Fuel Prices'!AF110*(INDEX(Tax_share,MATCH('Total Fuel Prices'!$A$107,tax_fuel_labels,0),MATCH(AF$1,'Tax_Share of Price'!$B$1:$AI$1,0)))</f>
        <v>0</v>
      </c>
      <c r="AG3" s="35">
        <f>'Total Fuel Prices'!AG110*(INDEX(Tax_share,MATCH('Total Fuel Prices'!$A$107,tax_fuel_labels,0),MATCH(AG$1,'Tax_Share of Price'!$B$1:$AI$1,0)))</f>
        <v>0</v>
      </c>
      <c r="AH3" s="35">
        <f>'Total Fuel Prices'!AH110*(INDEX(Tax_share,MATCH('Total Fuel Prices'!$A$107,tax_fuel_labels,0),MATCH(AH$1,'Tax_Share of Price'!$B$1:$AI$1,0)))</f>
        <v>0</v>
      </c>
      <c r="AI3" s="35">
        <f>'Total Fuel Prices'!AI110*(INDEX(Tax_share,MATCH('Total Fuel Prices'!$A$107,tax_fuel_labels,0),MATCH(AI$1,'Tax_Share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Prices'!B111*(INDEX(Tax_share,MATCH('Total Fuel Prices'!$A$107,tax_fuel_labels,0),MATCH(B$1,'Tax_Share of Price'!$B$1:$AI$1,0)))</f>
        <v>0</v>
      </c>
      <c r="C4" s="35">
        <f>'Total Fuel Prices'!C111*(INDEX(Tax_share,MATCH('Total Fuel Prices'!$A$107,tax_fuel_labels,0),MATCH(C$1,'Tax_Share of Price'!$B$1:$AI$1,0)))</f>
        <v>0</v>
      </c>
      <c r="D4" s="35">
        <f>'Total Fuel Prices'!D111*(INDEX(Tax_share,MATCH('Total Fuel Prices'!$A$107,tax_fuel_labels,0),MATCH(D$1,'Tax_Share of Price'!$B$1:$AI$1,0)))</f>
        <v>0</v>
      </c>
      <c r="E4" s="35">
        <f>'Total Fuel Prices'!E111*(INDEX(Tax_share,MATCH('Total Fuel Prices'!$A$107,tax_fuel_labels,0),MATCH(E$1,'Tax_Share of Price'!$B$1:$AI$1,0)))</f>
        <v>0</v>
      </c>
      <c r="F4" s="35">
        <f>'Total Fuel Prices'!F111*(INDEX(Tax_share,MATCH('Total Fuel Prices'!$A$107,tax_fuel_labels,0),MATCH(F$1,'Tax_Share of Price'!$B$1:$AI$1,0)))</f>
        <v>0</v>
      </c>
      <c r="G4" s="35">
        <f>'Total Fuel Prices'!G111*(INDEX(Tax_share,MATCH('Total Fuel Prices'!$A$107,tax_fuel_labels,0),MATCH(G$1,'Tax_Share of Price'!$B$1:$AI$1,0)))</f>
        <v>0</v>
      </c>
      <c r="H4" s="35">
        <f>'Total Fuel Prices'!H111*(INDEX(Tax_share,MATCH('Total Fuel Prices'!$A$107,tax_fuel_labels,0),MATCH(H$1,'Tax_Share of Price'!$B$1:$AI$1,0)))</f>
        <v>0</v>
      </c>
      <c r="I4" s="35">
        <f>'Total Fuel Prices'!I111*(INDEX(Tax_share,MATCH('Total Fuel Prices'!$A$107,tax_fuel_labels,0),MATCH(I$1,'Tax_Share of Price'!$B$1:$AI$1,0)))</f>
        <v>0</v>
      </c>
      <c r="J4" s="35">
        <f>'Total Fuel Prices'!J111*(INDEX(Tax_share,MATCH('Total Fuel Prices'!$A$107,tax_fuel_labels,0),MATCH(J$1,'Tax_Share of Price'!$B$1:$AI$1,0)))</f>
        <v>0</v>
      </c>
      <c r="K4" s="35">
        <f>'Total Fuel Prices'!K111*(INDEX(Tax_share,MATCH('Total Fuel Prices'!$A$107,tax_fuel_labels,0),MATCH(K$1,'Tax_Share of Price'!$B$1:$AI$1,0)))</f>
        <v>0</v>
      </c>
      <c r="L4" s="35">
        <f>'Total Fuel Prices'!L111*(INDEX(Tax_share,MATCH('Total Fuel Prices'!$A$107,tax_fuel_labels,0),MATCH(L$1,'Tax_Share of Price'!$B$1:$AI$1,0)))</f>
        <v>0</v>
      </c>
      <c r="M4" s="35">
        <f>'Total Fuel Prices'!M111*(INDEX(Tax_share,MATCH('Total Fuel Prices'!$A$107,tax_fuel_labels,0),MATCH(M$1,'Tax_Share of Price'!$B$1:$AI$1,0)))</f>
        <v>0</v>
      </c>
      <c r="N4" s="35">
        <f>'Total Fuel Prices'!N111*(INDEX(Tax_share,MATCH('Total Fuel Prices'!$A$107,tax_fuel_labels,0),MATCH(N$1,'Tax_Share of Price'!$B$1:$AI$1,0)))</f>
        <v>0</v>
      </c>
      <c r="O4" s="35">
        <f>'Total Fuel Prices'!O111*(INDEX(Tax_share,MATCH('Total Fuel Prices'!$A$107,tax_fuel_labels,0),MATCH(O$1,'Tax_Share of Price'!$B$1:$AI$1,0)))</f>
        <v>0</v>
      </c>
      <c r="P4" s="35">
        <f>'Total Fuel Prices'!P111*(INDEX(Tax_share,MATCH('Total Fuel Prices'!$A$107,tax_fuel_labels,0),MATCH(P$1,'Tax_Share of Price'!$B$1:$AI$1,0)))</f>
        <v>0</v>
      </c>
      <c r="Q4" s="35">
        <f>'Total Fuel Prices'!Q111*(INDEX(Tax_share,MATCH('Total Fuel Prices'!$A$107,tax_fuel_labels,0),MATCH(Q$1,'Tax_Share of Price'!$B$1:$AI$1,0)))</f>
        <v>0</v>
      </c>
      <c r="R4" s="35">
        <f>'Total Fuel Prices'!R111*(INDEX(Tax_share,MATCH('Total Fuel Prices'!$A$107,tax_fuel_labels,0),MATCH(R$1,'Tax_Share of Price'!$B$1:$AI$1,0)))</f>
        <v>0</v>
      </c>
      <c r="S4" s="35">
        <f>'Total Fuel Prices'!S111*(INDEX(Tax_share,MATCH('Total Fuel Prices'!$A$107,tax_fuel_labels,0),MATCH(S$1,'Tax_Share of Price'!$B$1:$AI$1,0)))</f>
        <v>0</v>
      </c>
      <c r="T4" s="35">
        <f>'Total Fuel Prices'!T111*(INDEX(Tax_share,MATCH('Total Fuel Prices'!$A$107,tax_fuel_labels,0),MATCH(T$1,'Tax_Share of Price'!$B$1:$AI$1,0)))</f>
        <v>0</v>
      </c>
      <c r="U4" s="35">
        <f>'Total Fuel Prices'!U111*(INDEX(Tax_share,MATCH('Total Fuel Prices'!$A$107,tax_fuel_labels,0),MATCH(U$1,'Tax_Share of Price'!$B$1:$AI$1,0)))</f>
        <v>0</v>
      </c>
      <c r="V4" s="35">
        <f>'Total Fuel Prices'!V111*(INDEX(Tax_share,MATCH('Total Fuel Prices'!$A$107,tax_fuel_labels,0),MATCH(V$1,'Tax_Share of Price'!$B$1:$AI$1,0)))</f>
        <v>0</v>
      </c>
      <c r="W4" s="35">
        <f>'Total Fuel Prices'!W111*(INDEX(Tax_share,MATCH('Total Fuel Prices'!$A$107,tax_fuel_labels,0),MATCH(W$1,'Tax_Share of Price'!$B$1:$AI$1,0)))</f>
        <v>0</v>
      </c>
      <c r="X4" s="35">
        <f>'Total Fuel Prices'!X111*(INDEX(Tax_share,MATCH('Total Fuel Prices'!$A$107,tax_fuel_labels,0),MATCH(X$1,'Tax_Share of Price'!$B$1:$AI$1,0)))</f>
        <v>0</v>
      </c>
      <c r="Y4" s="35">
        <f>'Total Fuel Prices'!Y111*(INDEX(Tax_share,MATCH('Total Fuel Prices'!$A$107,tax_fuel_labels,0),MATCH(Y$1,'Tax_Share of Price'!$B$1:$AI$1,0)))</f>
        <v>0</v>
      </c>
      <c r="Z4" s="35">
        <f>'Total Fuel Prices'!Z111*(INDEX(Tax_share,MATCH('Total Fuel Prices'!$A$107,tax_fuel_labels,0),MATCH(Z$1,'Tax_Share of Price'!$B$1:$AI$1,0)))</f>
        <v>0</v>
      </c>
      <c r="AA4" s="35">
        <f>'Total Fuel Prices'!AA111*(INDEX(Tax_share,MATCH('Total Fuel Prices'!$A$107,tax_fuel_labels,0),MATCH(AA$1,'Tax_Share of Price'!$B$1:$AI$1,0)))</f>
        <v>0</v>
      </c>
      <c r="AB4" s="35">
        <f>'Total Fuel Prices'!AB111*(INDEX(Tax_share,MATCH('Total Fuel Prices'!$A$107,tax_fuel_labels,0),MATCH(AB$1,'Tax_Share of Price'!$B$1:$AI$1,0)))</f>
        <v>0</v>
      </c>
      <c r="AC4" s="35">
        <f>'Total Fuel Prices'!AC111*(INDEX(Tax_share,MATCH('Total Fuel Prices'!$A$107,tax_fuel_labels,0),MATCH(AC$1,'Tax_Share of Price'!$B$1:$AI$1,0)))</f>
        <v>0</v>
      </c>
      <c r="AD4" s="35">
        <f>'Total Fuel Prices'!AD111*(INDEX(Tax_share,MATCH('Total Fuel Prices'!$A$107,tax_fuel_labels,0),MATCH(AD$1,'Tax_Share of Price'!$B$1:$AI$1,0)))</f>
        <v>0</v>
      </c>
      <c r="AE4" s="35">
        <f>'Total Fuel Prices'!AE111*(INDEX(Tax_share,MATCH('Total Fuel Prices'!$A$107,tax_fuel_labels,0),MATCH(AE$1,'Tax_Share of Price'!$B$1:$AI$1,0)))</f>
        <v>0</v>
      </c>
      <c r="AF4" s="35">
        <f>'Total Fuel Prices'!AF111*(INDEX(Tax_share,MATCH('Total Fuel Prices'!$A$107,tax_fuel_labels,0),MATCH(AF$1,'Tax_Share of Price'!$B$1:$AI$1,0)))</f>
        <v>0</v>
      </c>
      <c r="AG4" s="35">
        <f>'Total Fuel Prices'!AG111*(INDEX(Tax_share,MATCH('Total Fuel Prices'!$A$107,tax_fuel_labels,0),MATCH(AG$1,'Tax_Share of Price'!$B$1:$AI$1,0)))</f>
        <v>0</v>
      </c>
      <c r="AH4" s="35">
        <f>'Total Fuel Prices'!AH111*(INDEX(Tax_share,MATCH('Total Fuel Prices'!$A$107,tax_fuel_labels,0),MATCH(AH$1,'Tax_Share of Price'!$B$1:$AI$1,0)))</f>
        <v>0</v>
      </c>
      <c r="AI4" s="35">
        <f>'Total Fuel Prices'!AI111*(INDEX(Tax_share,MATCH('Total Fuel Prices'!$A$107,tax_fuel_labels,0),MATCH(AI$1,'Tax_Share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Prices'!B112*(INDEX(Tax_share,MATCH('Total Fuel Prices'!$A$107,tax_fuel_labels,0),MATCH(B$1,'Tax_Share of Price'!$B$1:$AI$1,0)))</f>
        <v>0</v>
      </c>
      <c r="C5" s="35">
        <f>'Total Fuel Prices'!C112*(INDEX(Tax_share,MATCH('Total Fuel Prices'!$A$107,tax_fuel_labels,0),MATCH(C$1,'Tax_Share of Price'!$B$1:$AI$1,0)))</f>
        <v>0</v>
      </c>
      <c r="D5" s="35">
        <f>'Total Fuel Prices'!D112*(INDEX(Tax_share,MATCH('Total Fuel Prices'!$A$107,tax_fuel_labels,0),MATCH(D$1,'Tax_Share of Price'!$B$1:$AI$1,0)))</f>
        <v>0</v>
      </c>
      <c r="E5" s="35">
        <f>'Total Fuel Prices'!E112*(INDEX(Tax_share,MATCH('Total Fuel Prices'!$A$107,tax_fuel_labels,0),MATCH(E$1,'Tax_Share of Price'!$B$1:$AI$1,0)))</f>
        <v>0</v>
      </c>
      <c r="F5" s="35">
        <f>'Total Fuel Prices'!F112*(INDEX(Tax_share,MATCH('Total Fuel Prices'!$A$107,tax_fuel_labels,0),MATCH(F$1,'Tax_Share of Price'!$B$1:$AI$1,0)))</f>
        <v>0</v>
      </c>
      <c r="G5" s="35">
        <f>'Total Fuel Prices'!G112*(INDEX(Tax_share,MATCH('Total Fuel Prices'!$A$107,tax_fuel_labels,0),MATCH(G$1,'Tax_Share of Price'!$B$1:$AI$1,0)))</f>
        <v>0</v>
      </c>
      <c r="H5" s="35">
        <f>'Total Fuel Prices'!H112*(INDEX(Tax_share,MATCH('Total Fuel Prices'!$A$107,tax_fuel_labels,0),MATCH(H$1,'Tax_Share of Price'!$B$1:$AI$1,0)))</f>
        <v>0</v>
      </c>
      <c r="I5" s="35">
        <f>'Total Fuel Prices'!I112*(INDEX(Tax_share,MATCH('Total Fuel Prices'!$A$107,tax_fuel_labels,0),MATCH(I$1,'Tax_Share of Price'!$B$1:$AI$1,0)))</f>
        <v>0</v>
      </c>
      <c r="J5" s="35">
        <f>'Total Fuel Prices'!J112*(INDEX(Tax_share,MATCH('Total Fuel Prices'!$A$107,tax_fuel_labels,0),MATCH(J$1,'Tax_Share of Price'!$B$1:$AI$1,0)))</f>
        <v>0</v>
      </c>
      <c r="K5" s="35">
        <f>'Total Fuel Prices'!K112*(INDEX(Tax_share,MATCH('Total Fuel Prices'!$A$107,tax_fuel_labels,0),MATCH(K$1,'Tax_Share of Price'!$B$1:$AI$1,0)))</f>
        <v>0</v>
      </c>
      <c r="L5" s="35">
        <f>'Total Fuel Prices'!L112*(INDEX(Tax_share,MATCH('Total Fuel Prices'!$A$107,tax_fuel_labels,0),MATCH(L$1,'Tax_Share of Price'!$B$1:$AI$1,0)))</f>
        <v>0</v>
      </c>
      <c r="M5" s="35">
        <f>'Total Fuel Prices'!M112*(INDEX(Tax_share,MATCH('Total Fuel Prices'!$A$107,tax_fuel_labels,0),MATCH(M$1,'Tax_Share of Price'!$B$1:$AI$1,0)))</f>
        <v>0</v>
      </c>
      <c r="N5" s="35">
        <f>'Total Fuel Prices'!N112*(INDEX(Tax_share,MATCH('Total Fuel Prices'!$A$107,tax_fuel_labels,0),MATCH(N$1,'Tax_Share of Price'!$B$1:$AI$1,0)))</f>
        <v>0</v>
      </c>
      <c r="O5" s="35">
        <f>'Total Fuel Prices'!O112*(INDEX(Tax_share,MATCH('Total Fuel Prices'!$A$107,tax_fuel_labels,0),MATCH(O$1,'Tax_Share of Price'!$B$1:$AI$1,0)))</f>
        <v>0</v>
      </c>
      <c r="P5" s="35">
        <f>'Total Fuel Prices'!P112*(INDEX(Tax_share,MATCH('Total Fuel Prices'!$A$107,tax_fuel_labels,0),MATCH(P$1,'Tax_Share of Price'!$B$1:$AI$1,0)))</f>
        <v>0</v>
      </c>
      <c r="Q5" s="35">
        <f>'Total Fuel Prices'!Q112*(INDEX(Tax_share,MATCH('Total Fuel Prices'!$A$107,tax_fuel_labels,0),MATCH(Q$1,'Tax_Share of Price'!$B$1:$AI$1,0)))</f>
        <v>0</v>
      </c>
      <c r="R5" s="35">
        <f>'Total Fuel Prices'!R112*(INDEX(Tax_share,MATCH('Total Fuel Prices'!$A$107,tax_fuel_labels,0),MATCH(R$1,'Tax_Share of Price'!$B$1:$AI$1,0)))</f>
        <v>0</v>
      </c>
      <c r="S5" s="35">
        <f>'Total Fuel Prices'!S112*(INDEX(Tax_share,MATCH('Total Fuel Prices'!$A$107,tax_fuel_labels,0),MATCH(S$1,'Tax_Share of Price'!$B$1:$AI$1,0)))</f>
        <v>0</v>
      </c>
      <c r="T5" s="35">
        <f>'Total Fuel Prices'!T112*(INDEX(Tax_share,MATCH('Total Fuel Prices'!$A$107,tax_fuel_labels,0),MATCH(T$1,'Tax_Share of Price'!$B$1:$AI$1,0)))</f>
        <v>0</v>
      </c>
      <c r="U5" s="35">
        <f>'Total Fuel Prices'!U112*(INDEX(Tax_share,MATCH('Total Fuel Prices'!$A$107,tax_fuel_labels,0),MATCH(U$1,'Tax_Share of Price'!$B$1:$AI$1,0)))</f>
        <v>0</v>
      </c>
      <c r="V5" s="35">
        <f>'Total Fuel Prices'!V112*(INDEX(Tax_share,MATCH('Total Fuel Prices'!$A$107,tax_fuel_labels,0),MATCH(V$1,'Tax_Share of Price'!$B$1:$AI$1,0)))</f>
        <v>0</v>
      </c>
      <c r="W5" s="35">
        <f>'Total Fuel Prices'!W112*(INDEX(Tax_share,MATCH('Total Fuel Prices'!$A$107,tax_fuel_labels,0),MATCH(W$1,'Tax_Share of Price'!$B$1:$AI$1,0)))</f>
        <v>0</v>
      </c>
      <c r="X5" s="35">
        <f>'Total Fuel Prices'!X112*(INDEX(Tax_share,MATCH('Total Fuel Prices'!$A$107,tax_fuel_labels,0),MATCH(X$1,'Tax_Share of Price'!$B$1:$AI$1,0)))</f>
        <v>0</v>
      </c>
      <c r="Y5" s="35">
        <f>'Total Fuel Prices'!Y112*(INDEX(Tax_share,MATCH('Total Fuel Prices'!$A$107,tax_fuel_labels,0),MATCH(Y$1,'Tax_Share of Price'!$B$1:$AI$1,0)))</f>
        <v>0</v>
      </c>
      <c r="Z5" s="35">
        <f>'Total Fuel Prices'!Z112*(INDEX(Tax_share,MATCH('Total Fuel Prices'!$A$107,tax_fuel_labels,0),MATCH(Z$1,'Tax_Share of Price'!$B$1:$AI$1,0)))</f>
        <v>0</v>
      </c>
      <c r="AA5" s="35">
        <f>'Total Fuel Prices'!AA112*(INDEX(Tax_share,MATCH('Total Fuel Prices'!$A$107,tax_fuel_labels,0),MATCH(AA$1,'Tax_Share of Price'!$B$1:$AI$1,0)))</f>
        <v>0</v>
      </c>
      <c r="AB5" s="35">
        <f>'Total Fuel Prices'!AB112*(INDEX(Tax_share,MATCH('Total Fuel Prices'!$A$107,tax_fuel_labels,0),MATCH(AB$1,'Tax_Share of Price'!$B$1:$AI$1,0)))</f>
        <v>0</v>
      </c>
      <c r="AC5" s="35">
        <f>'Total Fuel Prices'!AC112*(INDEX(Tax_share,MATCH('Total Fuel Prices'!$A$107,tax_fuel_labels,0),MATCH(AC$1,'Tax_Share of Price'!$B$1:$AI$1,0)))</f>
        <v>0</v>
      </c>
      <c r="AD5" s="35">
        <f>'Total Fuel Prices'!AD112*(INDEX(Tax_share,MATCH('Total Fuel Prices'!$A$107,tax_fuel_labels,0),MATCH(AD$1,'Tax_Share of Price'!$B$1:$AI$1,0)))</f>
        <v>0</v>
      </c>
      <c r="AE5" s="35">
        <f>'Total Fuel Prices'!AE112*(INDEX(Tax_share,MATCH('Total Fuel Prices'!$A$107,tax_fuel_labels,0),MATCH(AE$1,'Tax_Share of Price'!$B$1:$AI$1,0)))</f>
        <v>0</v>
      </c>
      <c r="AF5" s="35">
        <f>'Total Fuel Prices'!AF112*(INDEX(Tax_share,MATCH('Total Fuel Prices'!$A$107,tax_fuel_labels,0),MATCH(AF$1,'Tax_Share of Price'!$B$1:$AI$1,0)))</f>
        <v>0</v>
      </c>
      <c r="AG5" s="35">
        <f>'Total Fuel Prices'!AG112*(INDEX(Tax_share,MATCH('Total Fuel Prices'!$A$107,tax_fuel_labels,0),MATCH(AG$1,'Tax_Share of Price'!$B$1:$AI$1,0)))</f>
        <v>0</v>
      </c>
      <c r="AH5" s="35">
        <f>'Total Fuel Prices'!AH112*(INDEX(Tax_share,MATCH('Total Fuel Prices'!$A$107,tax_fuel_labels,0),MATCH(AH$1,'Tax_Share of Price'!$B$1:$AI$1,0)))</f>
        <v>0</v>
      </c>
      <c r="AI5" s="35">
        <f>'Total Fuel Prices'!AI112*(INDEX(Tax_share,MATCH('Total Fuel Prices'!$A$107,tax_fuel_labels,0),MATCH(AI$1,'Tax_Share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Prices'!B113*(INDEX(Tax_share,MATCH('Total Fuel Prices'!$A$107,tax_fuel_labels,0),MATCH(B$1,'Tax_Share of Price'!$B$1:$AI$1,0)))</f>
        <v>0</v>
      </c>
      <c r="C6" s="35">
        <f>'Total Fuel Prices'!C113*(INDEX(Tax_share,MATCH('Total Fuel Prices'!$A$107,tax_fuel_labels,0),MATCH(C$1,'Tax_Share of Price'!$B$1:$AI$1,0)))</f>
        <v>0</v>
      </c>
      <c r="D6" s="35">
        <f>'Total Fuel Prices'!D113*(INDEX(Tax_share,MATCH('Total Fuel Prices'!$A$107,tax_fuel_labels,0),MATCH(D$1,'Tax_Share of Price'!$B$1:$AI$1,0)))</f>
        <v>0</v>
      </c>
      <c r="E6" s="35">
        <f>'Total Fuel Prices'!E113*(INDEX(Tax_share,MATCH('Total Fuel Prices'!$A$107,tax_fuel_labels,0),MATCH(E$1,'Tax_Share of Price'!$B$1:$AI$1,0)))</f>
        <v>0</v>
      </c>
      <c r="F6" s="35">
        <f>'Total Fuel Prices'!F113*(INDEX(Tax_share,MATCH('Total Fuel Prices'!$A$107,tax_fuel_labels,0),MATCH(F$1,'Tax_Share of Price'!$B$1:$AI$1,0)))</f>
        <v>0</v>
      </c>
      <c r="G6" s="35">
        <f>'Total Fuel Prices'!G113*(INDEX(Tax_share,MATCH('Total Fuel Prices'!$A$107,tax_fuel_labels,0),MATCH(G$1,'Tax_Share of Price'!$B$1:$AI$1,0)))</f>
        <v>0</v>
      </c>
      <c r="H6" s="35">
        <f>'Total Fuel Prices'!H113*(INDEX(Tax_share,MATCH('Total Fuel Prices'!$A$107,tax_fuel_labels,0),MATCH(H$1,'Tax_Share of Price'!$B$1:$AI$1,0)))</f>
        <v>0</v>
      </c>
      <c r="I6" s="35">
        <f>'Total Fuel Prices'!I113*(INDEX(Tax_share,MATCH('Total Fuel Prices'!$A$107,tax_fuel_labels,0),MATCH(I$1,'Tax_Share of Price'!$B$1:$AI$1,0)))</f>
        <v>0</v>
      </c>
      <c r="J6" s="35">
        <f>'Total Fuel Prices'!J113*(INDEX(Tax_share,MATCH('Total Fuel Prices'!$A$107,tax_fuel_labels,0),MATCH(J$1,'Tax_Share of Price'!$B$1:$AI$1,0)))</f>
        <v>0</v>
      </c>
      <c r="K6" s="35">
        <f>'Total Fuel Prices'!K113*(INDEX(Tax_share,MATCH('Total Fuel Prices'!$A$107,tax_fuel_labels,0),MATCH(K$1,'Tax_Share of Price'!$B$1:$AI$1,0)))</f>
        <v>0</v>
      </c>
      <c r="L6" s="35">
        <f>'Total Fuel Prices'!L113*(INDEX(Tax_share,MATCH('Total Fuel Prices'!$A$107,tax_fuel_labels,0),MATCH(L$1,'Tax_Share of Price'!$B$1:$AI$1,0)))</f>
        <v>0</v>
      </c>
      <c r="M6" s="35">
        <f>'Total Fuel Prices'!M113*(INDEX(Tax_share,MATCH('Total Fuel Prices'!$A$107,tax_fuel_labels,0),MATCH(M$1,'Tax_Share of Price'!$B$1:$AI$1,0)))</f>
        <v>0</v>
      </c>
      <c r="N6" s="35">
        <f>'Total Fuel Prices'!N113*(INDEX(Tax_share,MATCH('Total Fuel Prices'!$A$107,tax_fuel_labels,0),MATCH(N$1,'Tax_Share of Price'!$B$1:$AI$1,0)))</f>
        <v>0</v>
      </c>
      <c r="O6" s="35">
        <f>'Total Fuel Prices'!O113*(INDEX(Tax_share,MATCH('Total Fuel Prices'!$A$107,tax_fuel_labels,0),MATCH(O$1,'Tax_Share of Price'!$B$1:$AI$1,0)))</f>
        <v>0</v>
      </c>
      <c r="P6" s="35">
        <f>'Total Fuel Prices'!P113*(INDEX(Tax_share,MATCH('Total Fuel Prices'!$A$107,tax_fuel_labels,0),MATCH(P$1,'Tax_Share of Price'!$B$1:$AI$1,0)))</f>
        <v>0</v>
      </c>
      <c r="Q6" s="35">
        <f>'Total Fuel Prices'!Q113*(INDEX(Tax_share,MATCH('Total Fuel Prices'!$A$107,tax_fuel_labels,0),MATCH(Q$1,'Tax_Share of Price'!$B$1:$AI$1,0)))</f>
        <v>0</v>
      </c>
      <c r="R6" s="35">
        <f>'Total Fuel Prices'!R113*(INDEX(Tax_share,MATCH('Total Fuel Prices'!$A$107,tax_fuel_labels,0),MATCH(R$1,'Tax_Share of Price'!$B$1:$AI$1,0)))</f>
        <v>0</v>
      </c>
      <c r="S6" s="35">
        <f>'Total Fuel Prices'!S113*(INDEX(Tax_share,MATCH('Total Fuel Prices'!$A$107,tax_fuel_labels,0),MATCH(S$1,'Tax_Share of Price'!$B$1:$AI$1,0)))</f>
        <v>0</v>
      </c>
      <c r="T6" s="35">
        <f>'Total Fuel Prices'!T113*(INDEX(Tax_share,MATCH('Total Fuel Prices'!$A$107,tax_fuel_labels,0),MATCH(T$1,'Tax_Share of Price'!$B$1:$AI$1,0)))</f>
        <v>0</v>
      </c>
      <c r="U6" s="35">
        <f>'Total Fuel Prices'!U113*(INDEX(Tax_share,MATCH('Total Fuel Prices'!$A$107,tax_fuel_labels,0),MATCH(U$1,'Tax_Share of Price'!$B$1:$AI$1,0)))</f>
        <v>0</v>
      </c>
      <c r="V6" s="35">
        <f>'Total Fuel Prices'!V113*(INDEX(Tax_share,MATCH('Total Fuel Prices'!$A$107,tax_fuel_labels,0),MATCH(V$1,'Tax_Share of Price'!$B$1:$AI$1,0)))</f>
        <v>0</v>
      </c>
      <c r="W6" s="35">
        <f>'Total Fuel Prices'!W113*(INDEX(Tax_share,MATCH('Total Fuel Prices'!$A$107,tax_fuel_labels,0),MATCH(W$1,'Tax_Share of Price'!$B$1:$AI$1,0)))</f>
        <v>0</v>
      </c>
      <c r="X6" s="35">
        <f>'Total Fuel Prices'!X113*(INDEX(Tax_share,MATCH('Total Fuel Prices'!$A$107,tax_fuel_labels,0),MATCH(X$1,'Tax_Share of Price'!$B$1:$AI$1,0)))</f>
        <v>0</v>
      </c>
      <c r="Y6" s="35">
        <f>'Total Fuel Prices'!Y113*(INDEX(Tax_share,MATCH('Total Fuel Prices'!$A$107,tax_fuel_labels,0),MATCH(Y$1,'Tax_Share of Price'!$B$1:$AI$1,0)))</f>
        <v>0</v>
      </c>
      <c r="Z6" s="35">
        <f>'Total Fuel Prices'!Z113*(INDEX(Tax_share,MATCH('Total Fuel Prices'!$A$107,tax_fuel_labels,0),MATCH(Z$1,'Tax_Share of Price'!$B$1:$AI$1,0)))</f>
        <v>0</v>
      </c>
      <c r="AA6" s="35">
        <f>'Total Fuel Prices'!AA113*(INDEX(Tax_share,MATCH('Total Fuel Prices'!$A$107,tax_fuel_labels,0),MATCH(AA$1,'Tax_Share of Price'!$B$1:$AI$1,0)))</f>
        <v>0</v>
      </c>
      <c r="AB6" s="35">
        <f>'Total Fuel Prices'!AB113*(INDEX(Tax_share,MATCH('Total Fuel Prices'!$A$107,tax_fuel_labels,0),MATCH(AB$1,'Tax_Share of Price'!$B$1:$AI$1,0)))</f>
        <v>0</v>
      </c>
      <c r="AC6" s="35">
        <f>'Total Fuel Prices'!AC113*(INDEX(Tax_share,MATCH('Total Fuel Prices'!$A$107,tax_fuel_labels,0),MATCH(AC$1,'Tax_Share of Price'!$B$1:$AI$1,0)))</f>
        <v>0</v>
      </c>
      <c r="AD6" s="35">
        <f>'Total Fuel Prices'!AD113*(INDEX(Tax_share,MATCH('Total Fuel Prices'!$A$107,tax_fuel_labels,0),MATCH(AD$1,'Tax_Share of Price'!$B$1:$AI$1,0)))</f>
        <v>0</v>
      </c>
      <c r="AE6" s="35">
        <f>'Total Fuel Prices'!AE113*(INDEX(Tax_share,MATCH('Total Fuel Prices'!$A$107,tax_fuel_labels,0),MATCH(AE$1,'Tax_Share of Price'!$B$1:$AI$1,0)))</f>
        <v>0</v>
      </c>
      <c r="AF6" s="35">
        <f>'Total Fuel Prices'!AF113*(INDEX(Tax_share,MATCH('Total Fuel Prices'!$A$107,tax_fuel_labels,0),MATCH(AF$1,'Tax_Share of Price'!$B$1:$AI$1,0)))</f>
        <v>0</v>
      </c>
      <c r="AG6" s="35">
        <f>'Total Fuel Prices'!AG113*(INDEX(Tax_share,MATCH('Total Fuel Prices'!$A$107,tax_fuel_labels,0),MATCH(AG$1,'Tax_Share of Price'!$B$1:$AI$1,0)))</f>
        <v>0</v>
      </c>
      <c r="AH6" s="35">
        <f>'Total Fuel Prices'!AH113*(INDEX(Tax_share,MATCH('Total Fuel Prices'!$A$107,tax_fuel_labels,0),MATCH(AH$1,'Tax_Share of Price'!$B$1:$AI$1,0)))</f>
        <v>0</v>
      </c>
      <c r="AI6" s="35">
        <f>'Total Fuel Prices'!AI113*(INDEX(Tax_share,MATCH('Total Fuel Prices'!$A$107,tax_fuel_labels,0),MATCH(AI$1,'Tax_Share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Prices'!B114*(INDEX(Tax_share,MATCH('Total Fuel Prices'!$A$107,tax_fuel_labels,0),MATCH(B$1,'Tax_Share of Price'!$B$1:$AI$1,0)))</f>
        <v>0</v>
      </c>
      <c r="C7" s="35">
        <f>'Total Fuel Prices'!C114*(INDEX(Tax_share,MATCH('Total Fuel Prices'!$A$107,tax_fuel_labels,0),MATCH(C$1,'Tax_Share of Price'!$B$1:$AI$1,0)))</f>
        <v>0</v>
      </c>
      <c r="D7" s="35">
        <f>'Total Fuel Prices'!D114*(INDEX(Tax_share,MATCH('Total Fuel Prices'!$A$107,tax_fuel_labels,0),MATCH(D$1,'Tax_Share of Price'!$B$1:$AI$1,0)))</f>
        <v>0</v>
      </c>
      <c r="E7" s="35">
        <f>'Total Fuel Prices'!E114*(INDEX(Tax_share,MATCH('Total Fuel Prices'!$A$107,tax_fuel_labels,0),MATCH(E$1,'Tax_Share of Price'!$B$1:$AI$1,0)))</f>
        <v>0</v>
      </c>
      <c r="F7" s="35">
        <f>'Total Fuel Prices'!F114*(INDEX(Tax_share,MATCH('Total Fuel Prices'!$A$107,tax_fuel_labels,0),MATCH(F$1,'Tax_Share of Price'!$B$1:$AI$1,0)))</f>
        <v>0</v>
      </c>
      <c r="G7" s="35">
        <f>'Total Fuel Prices'!G114*(INDEX(Tax_share,MATCH('Total Fuel Prices'!$A$107,tax_fuel_labels,0),MATCH(G$1,'Tax_Share of Price'!$B$1:$AI$1,0)))</f>
        <v>0</v>
      </c>
      <c r="H7" s="35">
        <f>'Total Fuel Prices'!H114*(INDEX(Tax_share,MATCH('Total Fuel Prices'!$A$107,tax_fuel_labels,0),MATCH(H$1,'Tax_Share of Price'!$B$1:$AI$1,0)))</f>
        <v>0</v>
      </c>
      <c r="I7" s="35">
        <f>'Total Fuel Prices'!I114*(INDEX(Tax_share,MATCH('Total Fuel Prices'!$A$107,tax_fuel_labels,0),MATCH(I$1,'Tax_Share of Price'!$B$1:$AI$1,0)))</f>
        <v>0</v>
      </c>
      <c r="J7" s="35">
        <f>'Total Fuel Prices'!J114*(INDEX(Tax_share,MATCH('Total Fuel Prices'!$A$107,tax_fuel_labels,0),MATCH(J$1,'Tax_Share of Price'!$B$1:$AI$1,0)))</f>
        <v>0</v>
      </c>
      <c r="K7" s="35">
        <f>'Total Fuel Prices'!K114*(INDEX(Tax_share,MATCH('Total Fuel Prices'!$A$107,tax_fuel_labels,0),MATCH(K$1,'Tax_Share of Price'!$B$1:$AI$1,0)))</f>
        <v>0</v>
      </c>
      <c r="L7" s="35">
        <f>'Total Fuel Prices'!L114*(INDEX(Tax_share,MATCH('Total Fuel Prices'!$A$107,tax_fuel_labels,0),MATCH(L$1,'Tax_Share of Price'!$B$1:$AI$1,0)))</f>
        <v>0</v>
      </c>
      <c r="M7" s="35">
        <f>'Total Fuel Prices'!M114*(INDEX(Tax_share,MATCH('Total Fuel Prices'!$A$107,tax_fuel_labels,0),MATCH(M$1,'Tax_Share of Price'!$B$1:$AI$1,0)))</f>
        <v>0</v>
      </c>
      <c r="N7" s="35">
        <f>'Total Fuel Prices'!N114*(INDEX(Tax_share,MATCH('Total Fuel Prices'!$A$107,tax_fuel_labels,0),MATCH(N$1,'Tax_Share of Price'!$B$1:$AI$1,0)))</f>
        <v>0</v>
      </c>
      <c r="O7" s="35">
        <f>'Total Fuel Prices'!O114*(INDEX(Tax_share,MATCH('Total Fuel Prices'!$A$107,tax_fuel_labels,0),MATCH(O$1,'Tax_Share of Price'!$B$1:$AI$1,0)))</f>
        <v>0</v>
      </c>
      <c r="P7" s="35">
        <f>'Total Fuel Prices'!P114*(INDEX(Tax_share,MATCH('Total Fuel Prices'!$A$107,tax_fuel_labels,0),MATCH(P$1,'Tax_Share of Price'!$B$1:$AI$1,0)))</f>
        <v>0</v>
      </c>
      <c r="Q7" s="35">
        <f>'Total Fuel Prices'!Q114*(INDEX(Tax_share,MATCH('Total Fuel Prices'!$A$107,tax_fuel_labels,0),MATCH(Q$1,'Tax_Share of Price'!$B$1:$AI$1,0)))</f>
        <v>0</v>
      </c>
      <c r="R7" s="35">
        <f>'Total Fuel Prices'!R114*(INDEX(Tax_share,MATCH('Total Fuel Prices'!$A$107,tax_fuel_labels,0),MATCH(R$1,'Tax_Share of Price'!$B$1:$AI$1,0)))</f>
        <v>0</v>
      </c>
      <c r="S7" s="35">
        <f>'Total Fuel Prices'!S114*(INDEX(Tax_share,MATCH('Total Fuel Prices'!$A$107,tax_fuel_labels,0),MATCH(S$1,'Tax_Share of Price'!$B$1:$AI$1,0)))</f>
        <v>0</v>
      </c>
      <c r="T7" s="35">
        <f>'Total Fuel Prices'!T114*(INDEX(Tax_share,MATCH('Total Fuel Prices'!$A$107,tax_fuel_labels,0),MATCH(T$1,'Tax_Share of Price'!$B$1:$AI$1,0)))</f>
        <v>0</v>
      </c>
      <c r="U7" s="35">
        <f>'Total Fuel Prices'!U114*(INDEX(Tax_share,MATCH('Total Fuel Prices'!$A$107,tax_fuel_labels,0),MATCH(U$1,'Tax_Share of Price'!$B$1:$AI$1,0)))</f>
        <v>0</v>
      </c>
      <c r="V7" s="35">
        <f>'Total Fuel Prices'!V114*(INDEX(Tax_share,MATCH('Total Fuel Prices'!$A$107,tax_fuel_labels,0),MATCH(V$1,'Tax_Share of Price'!$B$1:$AI$1,0)))</f>
        <v>0</v>
      </c>
      <c r="W7" s="35">
        <f>'Total Fuel Prices'!W114*(INDEX(Tax_share,MATCH('Total Fuel Prices'!$A$107,tax_fuel_labels,0),MATCH(W$1,'Tax_Share of Price'!$B$1:$AI$1,0)))</f>
        <v>0</v>
      </c>
      <c r="X7" s="35">
        <f>'Total Fuel Prices'!X114*(INDEX(Tax_share,MATCH('Total Fuel Prices'!$A$107,tax_fuel_labels,0),MATCH(X$1,'Tax_Share of Price'!$B$1:$AI$1,0)))</f>
        <v>0</v>
      </c>
      <c r="Y7" s="35">
        <f>'Total Fuel Prices'!Y114*(INDEX(Tax_share,MATCH('Total Fuel Prices'!$A$107,tax_fuel_labels,0),MATCH(Y$1,'Tax_Share of Price'!$B$1:$AI$1,0)))</f>
        <v>0</v>
      </c>
      <c r="Z7" s="35">
        <f>'Total Fuel Prices'!Z114*(INDEX(Tax_share,MATCH('Total Fuel Prices'!$A$107,tax_fuel_labels,0),MATCH(Z$1,'Tax_Share of Price'!$B$1:$AI$1,0)))</f>
        <v>0</v>
      </c>
      <c r="AA7" s="35">
        <f>'Total Fuel Prices'!AA114*(INDEX(Tax_share,MATCH('Total Fuel Prices'!$A$107,tax_fuel_labels,0),MATCH(AA$1,'Tax_Share of Price'!$B$1:$AI$1,0)))</f>
        <v>0</v>
      </c>
      <c r="AB7" s="35">
        <f>'Total Fuel Prices'!AB114*(INDEX(Tax_share,MATCH('Total Fuel Prices'!$A$107,tax_fuel_labels,0),MATCH(AB$1,'Tax_Share of Price'!$B$1:$AI$1,0)))</f>
        <v>0</v>
      </c>
      <c r="AC7" s="35">
        <f>'Total Fuel Prices'!AC114*(INDEX(Tax_share,MATCH('Total Fuel Prices'!$A$107,tax_fuel_labels,0),MATCH(AC$1,'Tax_Share of Price'!$B$1:$AI$1,0)))</f>
        <v>0</v>
      </c>
      <c r="AD7" s="35">
        <f>'Total Fuel Prices'!AD114*(INDEX(Tax_share,MATCH('Total Fuel Prices'!$A$107,tax_fuel_labels,0),MATCH(AD$1,'Tax_Share of Price'!$B$1:$AI$1,0)))</f>
        <v>0</v>
      </c>
      <c r="AE7" s="35">
        <f>'Total Fuel Prices'!AE114*(INDEX(Tax_share,MATCH('Total Fuel Prices'!$A$107,tax_fuel_labels,0),MATCH(AE$1,'Tax_Share of Price'!$B$1:$AI$1,0)))</f>
        <v>0</v>
      </c>
      <c r="AF7" s="35">
        <f>'Total Fuel Prices'!AF114*(INDEX(Tax_share,MATCH('Total Fuel Prices'!$A$107,tax_fuel_labels,0),MATCH(AF$1,'Tax_Share of Price'!$B$1:$AI$1,0)))</f>
        <v>0</v>
      </c>
      <c r="AG7" s="35">
        <f>'Total Fuel Prices'!AG114*(INDEX(Tax_share,MATCH('Total Fuel Prices'!$A$107,tax_fuel_labels,0),MATCH(AG$1,'Tax_Share of Price'!$B$1:$AI$1,0)))</f>
        <v>0</v>
      </c>
      <c r="AH7" s="35">
        <f>'Total Fuel Prices'!AH114*(INDEX(Tax_share,MATCH('Total Fuel Prices'!$A$107,tax_fuel_labels,0),MATCH(AH$1,'Tax_Share of Price'!$B$1:$AI$1,0)))</f>
        <v>0</v>
      </c>
      <c r="AI7" s="35">
        <f>'Total Fuel Prices'!AI114*(INDEX(Tax_share,MATCH('Total Fuel Prices'!$A$107,tax_fuel_labels,0),MATCH(AI$1,'Tax_Share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Prices'!B115*(INDEX(Tax_share,MATCH('Total Fuel Prices'!$A$107,tax_fuel_labels,0),MATCH(B$1,'Tax_Share of Price'!$B$1:$AI$1,0)))</f>
        <v>0</v>
      </c>
      <c r="C8" s="35">
        <f>'Total Fuel Prices'!C115*(INDEX(Tax_share,MATCH('Total Fuel Prices'!$A$107,tax_fuel_labels,0),MATCH(C$1,'Tax_Share of Price'!$B$1:$AI$1,0)))</f>
        <v>0</v>
      </c>
      <c r="D8" s="35">
        <f>'Total Fuel Prices'!D115*(INDEX(Tax_share,MATCH('Total Fuel Prices'!$A$107,tax_fuel_labels,0),MATCH(D$1,'Tax_Share of Price'!$B$1:$AI$1,0)))</f>
        <v>0</v>
      </c>
      <c r="E8" s="35">
        <f>'Total Fuel Prices'!E115*(INDEX(Tax_share,MATCH('Total Fuel Prices'!$A$107,tax_fuel_labels,0),MATCH(E$1,'Tax_Share of Price'!$B$1:$AI$1,0)))</f>
        <v>0</v>
      </c>
      <c r="F8" s="35">
        <f>'Total Fuel Prices'!F115*(INDEX(Tax_share,MATCH('Total Fuel Prices'!$A$107,tax_fuel_labels,0),MATCH(F$1,'Tax_Share of Price'!$B$1:$AI$1,0)))</f>
        <v>0</v>
      </c>
      <c r="G8" s="35">
        <f>'Total Fuel Prices'!G115*(INDEX(Tax_share,MATCH('Total Fuel Prices'!$A$107,tax_fuel_labels,0),MATCH(G$1,'Tax_Share of Price'!$B$1:$AI$1,0)))</f>
        <v>0</v>
      </c>
      <c r="H8" s="35">
        <f>'Total Fuel Prices'!H115*(INDEX(Tax_share,MATCH('Total Fuel Prices'!$A$107,tax_fuel_labels,0),MATCH(H$1,'Tax_Share of Price'!$B$1:$AI$1,0)))</f>
        <v>0</v>
      </c>
      <c r="I8" s="35">
        <f>'Total Fuel Prices'!I115*(INDEX(Tax_share,MATCH('Total Fuel Prices'!$A$107,tax_fuel_labels,0),MATCH(I$1,'Tax_Share of Price'!$B$1:$AI$1,0)))</f>
        <v>0</v>
      </c>
      <c r="J8" s="35">
        <f>'Total Fuel Prices'!J115*(INDEX(Tax_share,MATCH('Total Fuel Prices'!$A$107,tax_fuel_labels,0),MATCH(J$1,'Tax_Share of Price'!$B$1:$AI$1,0)))</f>
        <v>0</v>
      </c>
      <c r="K8" s="35">
        <f>'Total Fuel Prices'!K115*(INDEX(Tax_share,MATCH('Total Fuel Prices'!$A$107,tax_fuel_labels,0),MATCH(K$1,'Tax_Share of Price'!$B$1:$AI$1,0)))</f>
        <v>0</v>
      </c>
      <c r="L8" s="35">
        <f>'Total Fuel Prices'!L115*(INDEX(Tax_share,MATCH('Total Fuel Prices'!$A$107,tax_fuel_labels,0),MATCH(L$1,'Tax_Share of Price'!$B$1:$AI$1,0)))</f>
        <v>0</v>
      </c>
      <c r="M8" s="35">
        <f>'Total Fuel Prices'!M115*(INDEX(Tax_share,MATCH('Total Fuel Prices'!$A$107,tax_fuel_labels,0),MATCH(M$1,'Tax_Share of Price'!$B$1:$AI$1,0)))</f>
        <v>0</v>
      </c>
      <c r="N8" s="35">
        <f>'Total Fuel Prices'!N115*(INDEX(Tax_share,MATCH('Total Fuel Prices'!$A$107,tax_fuel_labels,0),MATCH(N$1,'Tax_Share of Price'!$B$1:$AI$1,0)))</f>
        <v>0</v>
      </c>
      <c r="O8" s="35">
        <f>'Total Fuel Prices'!O115*(INDEX(Tax_share,MATCH('Total Fuel Prices'!$A$107,tax_fuel_labels,0),MATCH(O$1,'Tax_Share of Price'!$B$1:$AI$1,0)))</f>
        <v>0</v>
      </c>
      <c r="P8" s="35">
        <f>'Total Fuel Prices'!P115*(INDEX(Tax_share,MATCH('Total Fuel Prices'!$A$107,tax_fuel_labels,0),MATCH(P$1,'Tax_Share of Price'!$B$1:$AI$1,0)))</f>
        <v>0</v>
      </c>
      <c r="Q8" s="35">
        <f>'Total Fuel Prices'!Q115*(INDEX(Tax_share,MATCH('Total Fuel Prices'!$A$107,tax_fuel_labels,0),MATCH(Q$1,'Tax_Share of Price'!$B$1:$AI$1,0)))</f>
        <v>0</v>
      </c>
      <c r="R8" s="35">
        <f>'Total Fuel Prices'!R115*(INDEX(Tax_share,MATCH('Total Fuel Prices'!$A$107,tax_fuel_labels,0),MATCH(R$1,'Tax_Share of Price'!$B$1:$AI$1,0)))</f>
        <v>0</v>
      </c>
      <c r="S8" s="35">
        <f>'Total Fuel Prices'!S115*(INDEX(Tax_share,MATCH('Total Fuel Prices'!$A$107,tax_fuel_labels,0),MATCH(S$1,'Tax_Share of Price'!$B$1:$AI$1,0)))</f>
        <v>0</v>
      </c>
      <c r="T8" s="35">
        <f>'Total Fuel Prices'!T115*(INDEX(Tax_share,MATCH('Total Fuel Prices'!$A$107,tax_fuel_labels,0),MATCH(T$1,'Tax_Share of Price'!$B$1:$AI$1,0)))</f>
        <v>0</v>
      </c>
      <c r="U8" s="35">
        <f>'Total Fuel Prices'!U115*(INDEX(Tax_share,MATCH('Total Fuel Prices'!$A$107,tax_fuel_labels,0),MATCH(U$1,'Tax_Share of Price'!$B$1:$AI$1,0)))</f>
        <v>0</v>
      </c>
      <c r="V8" s="35">
        <f>'Total Fuel Prices'!V115*(INDEX(Tax_share,MATCH('Total Fuel Prices'!$A$107,tax_fuel_labels,0),MATCH(V$1,'Tax_Share of Price'!$B$1:$AI$1,0)))</f>
        <v>0</v>
      </c>
      <c r="W8" s="35">
        <f>'Total Fuel Prices'!W115*(INDEX(Tax_share,MATCH('Total Fuel Prices'!$A$107,tax_fuel_labels,0),MATCH(W$1,'Tax_Share of Price'!$B$1:$AI$1,0)))</f>
        <v>0</v>
      </c>
      <c r="X8" s="35">
        <f>'Total Fuel Prices'!X115*(INDEX(Tax_share,MATCH('Total Fuel Prices'!$A$107,tax_fuel_labels,0),MATCH(X$1,'Tax_Share of Price'!$B$1:$AI$1,0)))</f>
        <v>0</v>
      </c>
      <c r="Y8" s="35">
        <f>'Total Fuel Prices'!Y115*(INDEX(Tax_share,MATCH('Total Fuel Prices'!$A$107,tax_fuel_labels,0),MATCH(Y$1,'Tax_Share of Price'!$B$1:$AI$1,0)))</f>
        <v>0</v>
      </c>
      <c r="Z8" s="35">
        <f>'Total Fuel Prices'!Z115*(INDEX(Tax_share,MATCH('Total Fuel Prices'!$A$107,tax_fuel_labels,0),MATCH(Z$1,'Tax_Share of Price'!$B$1:$AI$1,0)))</f>
        <v>0</v>
      </c>
      <c r="AA8" s="35">
        <f>'Total Fuel Prices'!AA115*(INDEX(Tax_share,MATCH('Total Fuel Prices'!$A$107,tax_fuel_labels,0),MATCH(AA$1,'Tax_Share of Price'!$B$1:$AI$1,0)))</f>
        <v>0</v>
      </c>
      <c r="AB8" s="35">
        <f>'Total Fuel Prices'!AB115*(INDEX(Tax_share,MATCH('Total Fuel Prices'!$A$107,tax_fuel_labels,0),MATCH(AB$1,'Tax_Share of Price'!$B$1:$AI$1,0)))</f>
        <v>0</v>
      </c>
      <c r="AC8" s="35">
        <f>'Total Fuel Prices'!AC115*(INDEX(Tax_share,MATCH('Total Fuel Prices'!$A$107,tax_fuel_labels,0),MATCH(AC$1,'Tax_Share of Price'!$B$1:$AI$1,0)))</f>
        <v>0</v>
      </c>
      <c r="AD8" s="35">
        <f>'Total Fuel Prices'!AD115*(INDEX(Tax_share,MATCH('Total Fuel Prices'!$A$107,tax_fuel_labels,0),MATCH(AD$1,'Tax_Share of Price'!$B$1:$AI$1,0)))</f>
        <v>0</v>
      </c>
      <c r="AE8" s="35">
        <f>'Total Fuel Prices'!AE115*(INDEX(Tax_share,MATCH('Total Fuel Prices'!$A$107,tax_fuel_labels,0),MATCH(AE$1,'Tax_Share of Price'!$B$1:$AI$1,0)))</f>
        <v>0</v>
      </c>
      <c r="AF8" s="35">
        <f>'Total Fuel Prices'!AF115*(INDEX(Tax_share,MATCH('Total Fuel Prices'!$A$107,tax_fuel_labels,0),MATCH(AF$1,'Tax_Share of Price'!$B$1:$AI$1,0)))</f>
        <v>0</v>
      </c>
      <c r="AG8" s="35">
        <f>'Total Fuel Prices'!AG115*(INDEX(Tax_share,MATCH('Total Fuel Prices'!$A$107,tax_fuel_labels,0),MATCH(AG$1,'Tax_Share of Price'!$B$1:$AI$1,0)))</f>
        <v>0</v>
      </c>
      <c r="AH8" s="35">
        <f>'Total Fuel Prices'!AH115*(INDEX(Tax_share,MATCH('Total Fuel Prices'!$A$107,tax_fuel_labels,0),MATCH(AH$1,'Tax_Share of Price'!$B$1:$AI$1,0)))</f>
        <v>0</v>
      </c>
      <c r="AI8" s="35">
        <f>'Total Fuel Prices'!AI115*(INDEX(Tax_share,MATCH('Total Fuel Prices'!$A$107,tax_fuel_labels,0),MATCH(AI$1,'Tax_Share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Prices'!B116*(INDEX(Tax_share,MATCH('Total Fuel Prices'!$A$107,tax_fuel_labels,0),MATCH(B$1,'Tax_Share of Price'!$B$1:$AI$1,0)))</f>
        <v>0</v>
      </c>
      <c r="C9" s="35">
        <f>'Total Fuel Prices'!C116*(INDEX(Tax_share,MATCH('Total Fuel Prices'!$A$107,tax_fuel_labels,0),MATCH(C$1,'Tax_Share of Price'!$B$1:$AI$1,0)))</f>
        <v>0</v>
      </c>
      <c r="D9" s="35">
        <f>'Total Fuel Prices'!D116*(INDEX(Tax_share,MATCH('Total Fuel Prices'!$A$107,tax_fuel_labels,0),MATCH(D$1,'Tax_Share of Price'!$B$1:$AI$1,0)))</f>
        <v>0</v>
      </c>
      <c r="E9" s="35">
        <f>'Total Fuel Prices'!E116*(INDEX(Tax_share,MATCH('Total Fuel Prices'!$A$107,tax_fuel_labels,0),MATCH(E$1,'Tax_Share of Price'!$B$1:$AI$1,0)))</f>
        <v>0</v>
      </c>
      <c r="F9" s="35">
        <f>'Total Fuel Prices'!F116*(INDEX(Tax_share,MATCH('Total Fuel Prices'!$A$107,tax_fuel_labels,0),MATCH(F$1,'Tax_Share of Price'!$B$1:$AI$1,0)))</f>
        <v>0</v>
      </c>
      <c r="G9" s="35">
        <f>'Total Fuel Prices'!G116*(INDEX(Tax_share,MATCH('Total Fuel Prices'!$A$107,tax_fuel_labels,0),MATCH(G$1,'Tax_Share of Price'!$B$1:$AI$1,0)))</f>
        <v>0</v>
      </c>
      <c r="H9" s="35">
        <f>'Total Fuel Prices'!H116*(INDEX(Tax_share,MATCH('Total Fuel Prices'!$A$107,tax_fuel_labels,0),MATCH(H$1,'Tax_Share of Price'!$B$1:$AI$1,0)))</f>
        <v>0</v>
      </c>
      <c r="I9" s="35">
        <f>'Total Fuel Prices'!I116*(INDEX(Tax_share,MATCH('Total Fuel Prices'!$A$107,tax_fuel_labels,0),MATCH(I$1,'Tax_Share of Price'!$B$1:$AI$1,0)))</f>
        <v>0</v>
      </c>
      <c r="J9" s="35">
        <f>'Total Fuel Prices'!J116*(INDEX(Tax_share,MATCH('Total Fuel Prices'!$A$107,tax_fuel_labels,0),MATCH(J$1,'Tax_Share of Price'!$B$1:$AI$1,0)))</f>
        <v>0</v>
      </c>
      <c r="K9" s="35">
        <f>'Total Fuel Prices'!K116*(INDEX(Tax_share,MATCH('Total Fuel Prices'!$A$107,tax_fuel_labels,0),MATCH(K$1,'Tax_Share of Price'!$B$1:$AI$1,0)))</f>
        <v>0</v>
      </c>
      <c r="L9" s="35">
        <f>'Total Fuel Prices'!L116*(INDEX(Tax_share,MATCH('Total Fuel Prices'!$A$107,tax_fuel_labels,0),MATCH(L$1,'Tax_Share of Price'!$B$1:$AI$1,0)))</f>
        <v>0</v>
      </c>
      <c r="M9" s="35">
        <f>'Total Fuel Prices'!M116*(INDEX(Tax_share,MATCH('Total Fuel Prices'!$A$107,tax_fuel_labels,0),MATCH(M$1,'Tax_Share of Price'!$B$1:$AI$1,0)))</f>
        <v>0</v>
      </c>
      <c r="N9" s="35">
        <f>'Total Fuel Prices'!N116*(INDEX(Tax_share,MATCH('Total Fuel Prices'!$A$107,tax_fuel_labels,0),MATCH(N$1,'Tax_Share of Price'!$B$1:$AI$1,0)))</f>
        <v>0</v>
      </c>
      <c r="O9" s="35">
        <f>'Total Fuel Prices'!O116*(INDEX(Tax_share,MATCH('Total Fuel Prices'!$A$107,tax_fuel_labels,0),MATCH(O$1,'Tax_Share of Price'!$B$1:$AI$1,0)))</f>
        <v>0</v>
      </c>
      <c r="P9" s="35">
        <f>'Total Fuel Prices'!P116*(INDEX(Tax_share,MATCH('Total Fuel Prices'!$A$107,tax_fuel_labels,0),MATCH(P$1,'Tax_Share of Price'!$B$1:$AI$1,0)))</f>
        <v>0</v>
      </c>
      <c r="Q9" s="35">
        <f>'Total Fuel Prices'!Q116*(INDEX(Tax_share,MATCH('Total Fuel Prices'!$A$107,tax_fuel_labels,0),MATCH(Q$1,'Tax_Share of Price'!$B$1:$AI$1,0)))</f>
        <v>0</v>
      </c>
      <c r="R9" s="35">
        <f>'Total Fuel Prices'!R116*(INDEX(Tax_share,MATCH('Total Fuel Prices'!$A$107,tax_fuel_labels,0),MATCH(R$1,'Tax_Share of Price'!$B$1:$AI$1,0)))</f>
        <v>0</v>
      </c>
      <c r="S9" s="35">
        <f>'Total Fuel Prices'!S116*(INDEX(Tax_share,MATCH('Total Fuel Prices'!$A$107,tax_fuel_labels,0),MATCH(S$1,'Tax_Share of Price'!$B$1:$AI$1,0)))</f>
        <v>0</v>
      </c>
      <c r="T9" s="35">
        <f>'Total Fuel Prices'!T116*(INDEX(Tax_share,MATCH('Total Fuel Prices'!$A$107,tax_fuel_labels,0),MATCH(T$1,'Tax_Share of Price'!$B$1:$AI$1,0)))</f>
        <v>0</v>
      </c>
      <c r="U9" s="35">
        <f>'Total Fuel Prices'!U116*(INDEX(Tax_share,MATCH('Total Fuel Prices'!$A$107,tax_fuel_labels,0),MATCH(U$1,'Tax_Share of Price'!$B$1:$AI$1,0)))</f>
        <v>0</v>
      </c>
      <c r="V9" s="35">
        <f>'Total Fuel Prices'!V116*(INDEX(Tax_share,MATCH('Total Fuel Prices'!$A$107,tax_fuel_labels,0),MATCH(V$1,'Tax_Share of Price'!$B$1:$AI$1,0)))</f>
        <v>0</v>
      </c>
      <c r="W9" s="35">
        <f>'Total Fuel Prices'!W116*(INDEX(Tax_share,MATCH('Total Fuel Prices'!$A$107,tax_fuel_labels,0),MATCH(W$1,'Tax_Share of Price'!$B$1:$AI$1,0)))</f>
        <v>0</v>
      </c>
      <c r="X9" s="35">
        <f>'Total Fuel Prices'!X116*(INDEX(Tax_share,MATCH('Total Fuel Prices'!$A$107,tax_fuel_labels,0),MATCH(X$1,'Tax_Share of Price'!$B$1:$AI$1,0)))</f>
        <v>0</v>
      </c>
      <c r="Y9" s="35">
        <f>'Total Fuel Prices'!Y116*(INDEX(Tax_share,MATCH('Total Fuel Prices'!$A$107,tax_fuel_labels,0),MATCH(Y$1,'Tax_Share of Price'!$B$1:$AI$1,0)))</f>
        <v>0</v>
      </c>
      <c r="Z9" s="35">
        <f>'Total Fuel Prices'!Z116*(INDEX(Tax_share,MATCH('Total Fuel Prices'!$A$107,tax_fuel_labels,0),MATCH(Z$1,'Tax_Share of Price'!$B$1:$AI$1,0)))</f>
        <v>0</v>
      </c>
      <c r="AA9" s="35">
        <f>'Total Fuel Prices'!AA116*(INDEX(Tax_share,MATCH('Total Fuel Prices'!$A$107,tax_fuel_labels,0),MATCH(AA$1,'Tax_Share of Price'!$B$1:$AI$1,0)))</f>
        <v>0</v>
      </c>
      <c r="AB9" s="35">
        <f>'Total Fuel Prices'!AB116*(INDEX(Tax_share,MATCH('Total Fuel Prices'!$A$107,tax_fuel_labels,0),MATCH(AB$1,'Tax_Share of Price'!$B$1:$AI$1,0)))</f>
        <v>0</v>
      </c>
      <c r="AC9" s="35">
        <f>'Total Fuel Prices'!AC116*(INDEX(Tax_share,MATCH('Total Fuel Prices'!$A$107,tax_fuel_labels,0),MATCH(AC$1,'Tax_Share of Price'!$B$1:$AI$1,0)))</f>
        <v>0</v>
      </c>
      <c r="AD9" s="35">
        <f>'Total Fuel Prices'!AD116*(INDEX(Tax_share,MATCH('Total Fuel Prices'!$A$107,tax_fuel_labels,0),MATCH(AD$1,'Tax_Share of Price'!$B$1:$AI$1,0)))</f>
        <v>0</v>
      </c>
      <c r="AE9" s="35">
        <f>'Total Fuel Prices'!AE116*(INDEX(Tax_share,MATCH('Total Fuel Prices'!$A$107,tax_fuel_labels,0),MATCH(AE$1,'Tax_Share of Price'!$B$1:$AI$1,0)))</f>
        <v>0</v>
      </c>
      <c r="AF9" s="35">
        <f>'Total Fuel Prices'!AF116*(INDEX(Tax_share,MATCH('Total Fuel Prices'!$A$107,tax_fuel_labels,0),MATCH(AF$1,'Tax_Share of Price'!$B$1:$AI$1,0)))</f>
        <v>0</v>
      </c>
      <c r="AG9" s="35">
        <f>'Total Fuel Prices'!AG116*(INDEX(Tax_share,MATCH('Total Fuel Prices'!$A$107,tax_fuel_labels,0),MATCH(AG$1,'Tax_Share of Price'!$B$1:$AI$1,0)))</f>
        <v>0</v>
      </c>
      <c r="AH9" s="35">
        <f>'Total Fuel Prices'!AH116*(INDEX(Tax_share,MATCH('Total Fuel Prices'!$A$107,tax_fuel_labels,0),MATCH(AH$1,'Tax_Share of Price'!$B$1:$AI$1,0)))</f>
        <v>0</v>
      </c>
      <c r="AI9" s="35">
        <f>'Total Fuel Prices'!AI116*(INDEX(Tax_share,MATCH('Total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Prices'!B119*(INDEX(Tax_share,MATCH('Total Fuel Prices'!$A$117,tax_fuel_labels,0),MATCH(B$1,'Tax_Share of Price'!$B$1:$AI$1,0)))</f>
        <v>1.3128207815488744E-6</v>
      </c>
      <c r="C2" s="35">
        <f>'Total Fuel Prices'!C119*(INDEX(Tax_share,MATCH('Total Fuel Prices'!$A$117,tax_fuel_labels,0),MATCH(C$1,'Tax_Share of Price'!$B$1:$AI$1,0)))</f>
        <v>1.3128207815488744E-6</v>
      </c>
      <c r="D2" s="35">
        <f>'Total Fuel Prices'!D119*(INDEX(Tax_share,MATCH('Total Fuel Prices'!$A$117,tax_fuel_labels,0),MATCH(D$1,'Tax_Share of Price'!$B$1:$AI$1,0)))</f>
        <v>1.3601906035635243E-6</v>
      </c>
      <c r="E2" s="35">
        <f>'Total Fuel Prices'!E119*(INDEX(Tax_share,MATCH('Total Fuel Prices'!$A$117,tax_fuel_labels,0),MATCH(E$1,'Tax_Share of Price'!$B$1:$AI$1,0)))</f>
        <v>1.3128207815488744E-6</v>
      </c>
      <c r="F2" s="35">
        <f>'Total Fuel Prices'!F119*(INDEX(Tax_share,MATCH('Total Fuel Prices'!$A$117,tax_fuel_labels,0),MATCH(F$1,'Tax_Share of Price'!$B$1:$AI$1,0)))</f>
        <v>1.3202030914732356E-6</v>
      </c>
      <c r="G2" s="35">
        <f>'Total Fuel Prices'!G119*(INDEX(Tax_share,MATCH('Total Fuel Prices'!$A$117,tax_fuel_labels,0),MATCH(G$1,'Tax_Share of Price'!$B$1:$AI$1,0)))</f>
        <v>1.3405044437652282E-6</v>
      </c>
      <c r="H2" s="35">
        <f>'Total Fuel Prices'!H119*(INDEX(Tax_share,MATCH('Total Fuel Prices'!$A$117,tax_fuel_labels,0),MATCH(H$1,'Tax_Share of Price'!$B$1:$AI$1,0)))</f>
        <v>1.3485019461832864E-6</v>
      </c>
      <c r="I2" s="35">
        <f>'Total Fuel Prices'!I119*(INDEX(Tax_share,MATCH('Total Fuel Prices'!$A$117,tax_fuel_labels,0),MATCH(I$1,'Tax_Share of Price'!$B$1:$AI$1,0)))</f>
        <v>1.3724944534374596E-6</v>
      </c>
      <c r="J2" s="35">
        <f>'Total Fuel Prices'!J119*(INDEX(Tax_share,MATCH('Total Fuel Prices'!$A$117,tax_fuel_labels,0),MATCH(J$1,'Tax_Share of Price'!$B$1:$AI$1,0)))</f>
        <v>1.3811071483492142E-6</v>
      </c>
      <c r="K2" s="35">
        <f>'Total Fuel Prices'!K119*(INDEX(Tax_share,MATCH('Total Fuel Prices'!$A$117,tax_fuel_labels,0),MATCH(K$1,'Tax_Share of Price'!$B$1:$AI$1,0)))</f>
        <v>1.4063300405907812E-6</v>
      </c>
      <c r="L2" s="35">
        <f>'Total Fuel Prices'!L119*(INDEX(Tax_share,MATCH('Total Fuel Prices'!$A$117,tax_fuel_labels,0),MATCH(L$1,'Tax_Share of Price'!$B$1:$AI$1,0)))</f>
        <v>1.4094060030592649E-6</v>
      </c>
      <c r="M2" s="35">
        <f>'Total Fuel Prices'!M119*(INDEX(Tax_share,MATCH('Total Fuel Prices'!$A$117,tax_fuel_labels,0),MATCH(M$1,'Tax_Share of Price'!$B$1:$AI$1,0)))</f>
        <v>1.4315529328323481E-6</v>
      </c>
      <c r="N2" s="35">
        <f>'Total Fuel Prices'!N119*(INDEX(Tax_share,MATCH('Total Fuel Prices'!$A$117,tax_fuel_labels,0),MATCH(N$1,'Tax_Share of Price'!$B$1:$AI$1,0)))</f>
        <v>1.44447197519998E-6</v>
      </c>
      <c r="O2" s="35">
        <f>'Total Fuel Prices'!O119*(INDEX(Tax_share,MATCH('Total Fuel Prices'!$A$117,tax_fuel_labels,0),MATCH(O$1,'Tax_Share of Price'!$B$1:$AI$1,0)))</f>
        <v>1.4746164073911208E-6</v>
      </c>
      <c r="P2" s="35">
        <f>'Total Fuel Prices'!P119*(INDEX(Tax_share,MATCH('Total Fuel Prices'!$A$117,tax_fuel_labels,0),MATCH(P$1,'Tax_Share of Price'!$B$1:$AI$1,0)))</f>
        <v>1.4912266047209332E-6</v>
      </c>
      <c r="Q2" s="35">
        <f>'Total Fuel Prices'!Q119*(INDEX(Tax_share,MATCH('Total Fuel Prices'!$A$117,tax_fuel_labels,0),MATCH(Q$1,'Tax_Share of Price'!$B$1:$AI$1,0)))</f>
        <v>1.5023000696074752E-6</v>
      </c>
      <c r="R2" s="35">
        <f>'Total Fuel Prices'!R119*(INDEX(Tax_share,MATCH('Total Fuel Prices'!$A$117,tax_fuel_labels,0),MATCH(R$1,'Tax_Share of Price'!$B$1:$AI$1,0)))</f>
        <v>1.5262925768616481E-6</v>
      </c>
      <c r="S2" s="35">
        <f>'Total Fuel Prices'!S119*(INDEX(Tax_share,MATCH('Total Fuel Prices'!$A$117,tax_fuel_labels,0),MATCH(S$1,'Tax_Share of Price'!$B$1:$AI$1,0)))</f>
        <v>1.5385964267355832E-6</v>
      </c>
      <c r="T2" s="35">
        <f>'Total Fuel Prices'!T119*(INDEX(Tax_share,MATCH('Total Fuel Prices'!$A$117,tax_fuel_labels,0),MATCH(T$1,'Tax_Share of Price'!$B$1:$AI$1,0)))</f>
        <v>1.5521306615969118E-6</v>
      </c>
      <c r="U2" s="35">
        <f>'Total Fuel Prices'!U119*(INDEX(Tax_share,MATCH('Total Fuel Prices'!$A$117,tax_fuel_labels,0),MATCH(U$1,'Tax_Share of Price'!$B$1:$AI$1,0)))</f>
        <v>1.5681256664330278E-6</v>
      </c>
      <c r="V2" s="35">
        <f>'Total Fuel Prices'!V119*(INDEX(Tax_share,MATCH('Total Fuel Prices'!$A$117,tax_fuel_labels,0),MATCH(V$1,'Tax_Share of Price'!$B$1:$AI$1,0)))</f>
        <v>1.5785839388258726E-6</v>
      </c>
      <c r="W2" s="35">
        <f>'Total Fuel Prices'!W119*(INDEX(Tax_share,MATCH('Total Fuel Prices'!$A$117,tax_fuel_labels,0),MATCH(W$1,'Tax_Share of Price'!$B$1:$AI$1,0)))</f>
        <v>1.5921181736872011E-6</v>
      </c>
      <c r="X2" s="35">
        <f>'Total Fuel Prices'!X119*(INDEX(Tax_share,MATCH('Total Fuel Prices'!$A$117,tax_fuel_labels,0),MATCH(X$1,'Tax_Share of Price'!$B$1:$AI$1,0)))</f>
        <v>1.6056524085485299E-6</v>
      </c>
      <c r="Y2" s="35">
        <f>'Total Fuel Prices'!Y119*(INDEX(Tax_share,MATCH('Total Fuel Prices'!$A$117,tax_fuel_labels,0),MATCH(Y$1,'Tax_Share of Price'!$B$1:$AI$1,0)))</f>
        <v>1.6056524085485299E-6</v>
      </c>
      <c r="Z2" s="35">
        <f>'Total Fuel Prices'!Z119*(INDEX(Tax_share,MATCH('Total Fuel Prices'!$A$117,tax_fuel_labels,0),MATCH(Z$1,'Tax_Share of Price'!$B$1:$AI$1,0)))</f>
        <v>1.6161106809413745E-6</v>
      </c>
      <c r="AA2" s="35">
        <f>'Total Fuel Prices'!AA119*(INDEX(Tax_share,MATCH('Total Fuel Prices'!$A$117,tax_fuel_labels,0),MATCH(AA$1,'Tax_Share of Price'!$B$1:$AI$1,0)))</f>
        <v>1.6401031881955478E-6</v>
      </c>
      <c r="AB2" s="35">
        <f>'Total Fuel Prices'!AB119*(INDEX(Tax_share,MATCH('Total Fuel Prices'!$A$117,tax_fuel_labels,0),MATCH(AB$1,'Tax_Share of Price'!$B$1:$AI$1,0)))</f>
        <v>1.6499462680946962E-6</v>
      </c>
      <c r="AC2" s="35">
        <f>'Total Fuel Prices'!AC119*(INDEX(Tax_share,MATCH('Total Fuel Prices'!$A$117,tax_fuel_labels,0),MATCH(AC$1,'Tax_Share of Price'!$B$1:$AI$1,0)))</f>
        <v>1.6628653104623281E-6</v>
      </c>
      <c r="AD2" s="35">
        <f>'Total Fuel Prices'!AD119*(INDEX(Tax_share,MATCH('Total Fuel Prices'!$A$117,tax_fuel_labels,0),MATCH(AD$1,'Tax_Share of Price'!$B$1:$AI$1,0)))</f>
        <v>1.6856274327291077E-6</v>
      </c>
      <c r="AE2" s="35">
        <f>'Total Fuel Prices'!AE119*(INDEX(Tax_share,MATCH('Total Fuel Prices'!$A$117,tax_fuel_labels,0),MATCH(AE$1,'Tax_Share of Price'!$B$1:$AI$1,0)))</f>
        <v>1.6862426252228046E-6</v>
      </c>
      <c r="AF2" s="35">
        <f>'Total Fuel Prices'!AF119*(INDEX(Tax_share,MATCH('Total Fuel Prices'!$A$117,tax_fuel_labels,0),MATCH(AF$1,'Tax_Share of Price'!$B$1:$AI$1,0)))</f>
        <v>1.7022376300589204E-6</v>
      </c>
      <c r="AG2" s="35">
        <f>'Total Fuel Prices'!AG119*(INDEX(Tax_share,MATCH('Total Fuel Prices'!$A$117,tax_fuel_labels,0),MATCH(AG$1,'Tax_Share of Price'!$B$1:$AI$1,0)))</f>
        <v>1.7170022499076422E-6</v>
      </c>
      <c r="AH2" s="35">
        <f>'Total Fuel Prices'!AH119*(INDEX(Tax_share,MATCH('Total Fuel Prices'!$A$117,tax_fuel_labels,0),MATCH(AH$1,'Tax_Share of Price'!$B$1:$AI$1,0)))</f>
        <v>1.7274605223004872E-6</v>
      </c>
      <c r="AI2" s="35">
        <f>'Total Fuel Prices'!AI119*(INDEX(Tax_share,MATCH('Total Fuel Prices'!$A$117,tax_fuel_labels,0),MATCH(AI$1,'Tax_Share of Price'!$B$1:$AI$1,0)))</f>
        <v>1.7366884097059382E-6</v>
      </c>
      <c r="AJ2" s="4"/>
      <c r="AK2" s="4"/>
    </row>
    <row r="3" spans="1:37" x14ac:dyDescent="0.45">
      <c r="A3" s="12" t="s">
        <v>271</v>
      </c>
      <c r="B3" s="35">
        <f>'Total Fuel Prices'!B120*(INDEX(Tax_share,MATCH('Total Fuel Prices'!$A$117,tax_fuel_labels,0),MATCH(B$1,'Tax_Share of Price'!$B$1:$AI$1,0)))</f>
        <v>1.3128207815488744E-6</v>
      </c>
      <c r="C3" s="35">
        <f>'Total Fuel Prices'!C120*(INDEX(Tax_share,MATCH('Total Fuel Prices'!$A$117,tax_fuel_labels,0),MATCH(C$1,'Tax_Share of Price'!$B$1:$AI$1,0)))</f>
        <v>1.3128207815488744E-6</v>
      </c>
      <c r="D3" s="35">
        <f>'Total Fuel Prices'!D120*(INDEX(Tax_share,MATCH('Total Fuel Prices'!$A$117,tax_fuel_labels,0),MATCH(D$1,'Tax_Share of Price'!$B$1:$AI$1,0)))</f>
        <v>1.3491682363172383E-6</v>
      </c>
      <c r="E3" s="35">
        <f>'Total Fuel Prices'!E120*(INDEX(Tax_share,MATCH('Total Fuel Prices'!$A$117,tax_fuel_labels,0),MATCH(E$1,'Tax_Share of Price'!$B$1:$AI$1,0)))</f>
        <v>1.3128207815488744E-6</v>
      </c>
      <c r="F3" s="35">
        <f>'Total Fuel Prices'!F120*(INDEX(Tax_share,MATCH('Total Fuel Prices'!$A$117,tax_fuel_labels,0),MATCH(F$1,'Tax_Share of Price'!$B$1:$AI$1,0)))</f>
        <v>1.2672324484495707E-6</v>
      </c>
      <c r="G3" s="35">
        <f>'Total Fuel Prices'!G120*(INDEX(Tax_share,MATCH('Total Fuel Prices'!$A$117,tax_fuel_labels,0),MATCH(G$1,'Tax_Share of Price'!$B$1:$AI$1,0)))</f>
        <v>1.2321171107919987E-6</v>
      </c>
      <c r="H3" s="35">
        <f>'Total Fuel Prices'!H120*(INDEX(Tax_share,MATCH('Total Fuel Prices'!$A$117,tax_fuel_labels,0),MATCH(H$1,'Tax_Share of Price'!$B$1:$AI$1,0)))</f>
        <v>1.1908411875804667E-6</v>
      </c>
      <c r="I3" s="35">
        <f>'Total Fuel Prices'!I120*(INDEX(Tax_share,MATCH('Total Fuel Prices'!$A$117,tax_fuel_labels,0),MATCH(I$1,'Tax_Share of Price'!$B$1:$AI$1,0)))</f>
        <v>1.1655827868092309E-6</v>
      </c>
      <c r="J3" s="35">
        <f>'Total Fuel Prices'!J120*(INDEX(Tax_share,MATCH('Total Fuel Prices'!$A$117,tax_fuel_labels,0),MATCH(J$1,'Tax_Share of Price'!$B$1:$AI$1,0)))</f>
        <v>1.124922922153095E-6</v>
      </c>
      <c r="K3" s="35">
        <f>'Total Fuel Prices'!K120*(INDEX(Tax_share,MATCH('Total Fuel Prices'!$A$117,tax_fuel_labels,0),MATCH(K$1,'Tax_Share of Price'!$B$1:$AI$1,0)))</f>
        <v>1.1384762103718067E-6</v>
      </c>
      <c r="L3" s="35">
        <f>'Total Fuel Prices'!L120*(INDEX(Tax_share,MATCH('Total Fuel Prices'!$A$117,tax_fuel_labels,0),MATCH(L$1,'Tax_Share of Price'!$B$1:$AI$1,0)))</f>
        <v>1.1353959175948266E-6</v>
      </c>
      <c r="M3" s="35">
        <f>'Total Fuel Prices'!M120*(INDEX(Tax_share,MATCH('Total Fuel Prices'!$A$117,tax_fuel_labels,0),MATCH(M$1,'Tax_Share of Price'!$B$1:$AI$1,0)))</f>
        <v>1.1538776742567067E-6</v>
      </c>
      <c r="N3" s="35">
        <f>'Total Fuel Prices'!N120*(INDEX(Tax_share,MATCH('Total Fuel Prices'!$A$117,tax_fuel_labels,0),MATCH(N$1,'Tax_Share of Price'!$B$1:$AI$1,0)))</f>
        <v>1.1655827868092309E-6</v>
      </c>
      <c r="O3" s="35">
        <f>'Total Fuel Prices'!O120*(INDEX(Tax_share,MATCH('Total Fuel Prices'!$A$117,tax_fuel_labels,0),MATCH(O$1,'Tax_Share of Price'!$B$1:$AI$1,0)))</f>
        <v>1.1717433723631907E-6</v>
      </c>
      <c r="P3" s="35">
        <f>'Total Fuel Prices'!P120*(INDEX(Tax_share,MATCH('Total Fuel Prices'!$A$117,tax_fuel_labels,0),MATCH(P$1,'Tax_Share of Price'!$B$1:$AI$1,0)))</f>
        <v>1.1828324263603187E-6</v>
      </c>
      <c r="Q3" s="35">
        <f>'Total Fuel Prices'!Q120*(INDEX(Tax_share,MATCH('Total Fuel Prices'!$A$117,tax_fuel_labels,0),MATCH(Q$1,'Tax_Share of Price'!$B$1:$AI$1,0)))</f>
        <v>1.1920733046912589E-6</v>
      </c>
      <c r="R3" s="35">
        <f>'Total Fuel Prices'!R120*(INDEX(Tax_share,MATCH('Total Fuel Prices'!$A$117,tax_fuel_labels,0),MATCH(R$1,'Tax_Share of Price'!$B$1:$AI$1,0)))</f>
        <v>1.2148674712409106E-6</v>
      </c>
      <c r="S3" s="35">
        <f>'Total Fuel Prices'!S120*(INDEX(Tax_share,MATCH('Total Fuel Prices'!$A$117,tax_fuel_labels,0),MATCH(S$1,'Tax_Share of Price'!$B$1:$AI$1,0)))</f>
        <v>1.2302689351258104E-6</v>
      </c>
      <c r="T3" s="35">
        <f>'Total Fuel Prices'!T120*(INDEX(Tax_share,MATCH('Total Fuel Prices'!$A$117,tax_fuel_labels,0),MATCH(T$1,'Tax_Share of Price'!$B$1:$AI$1,0)))</f>
        <v>1.2450543404553146E-6</v>
      </c>
      <c r="U3" s="35">
        <f>'Total Fuel Prices'!U120*(INDEX(Tax_share,MATCH('Total Fuel Prices'!$A$117,tax_fuel_labels,0),MATCH(U$1,'Tax_Share of Price'!$B$1:$AI$1,0)))</f>
        <v>1.2623039800064025E-6</v>
      </c>
      <c r="V3" s="35">
        <f>'Total Fuel Prices'!V120*(INDEX(Tax_share,MATCH('Total Fuel Prices'!$A$117,tax_fuel_labels,0),MATCH(V$1,'Tax_Share of Price'!$B$1:$AI$1,0)))</f>
        <v>1.2709287997819467E-6</v>
      </c>
      <c r="W3" s="35">
        <f>'Total Fuel Prices'!W120*(INDEX(Tax_share,MATCH('Total Fuel Prices'!$A$117,tax_fuel_labels,0),MATCH(W$1,'Tax_Share of Price'!$B$1:$AI$1,0)))</f>
        <v>1.2770893853359065E-6</v>
      </c>
      <c r="X3" s="35">
        <f>'Total Fuel Prices'!X120*(INDEX(Tax_share,MATCH('Total Fuel Prices'!$A$117,tax_fuel_labels,0),MATCH(X$1,'Tax_Share of Price'!$B$1:$AI$1,0)))</f>
        <v>1.2918747906654103E-6</v>
      </c>
      <c r="Y3" s="35">
        <f>'Total Fuel Prices'!Y120*(INDEX(Tax_share,MATCH('Total Fuel Prices'!$A$117,tax_fuel_labels,0),MATCH(Y$1,'Tax_Share of Price'!$B$1:$AI$1,0)))</f>
        <v>1.2955711419977866E-6</v>
      </c>
      <c r="Z3" s="35">
        <f>'Total Fuel Prices'!Z120*(INDEX(Tax_share,MATCH('Total Fuel Prices'!$A$117,tax_fuel_labels,0),MATCH(Z$1,'Tax_Share of Price'!$B$1:$AI$1,0)))</f>
        <v>1.3078923131057065E-6</v>
      </c>
      <c r="AA3" s="35">
        <f>'Total Fuel Prices'!AA120*(INDEX(Tax_share,MATCH('Total Fuel Prices'!$A$117,tax_fuel_labels,0),MATCH(AA$1,'Tax_Share of Price'!$B$1:$AI$1,0)))</f>
        <v>1.3313025382107547E-6</v>
      </c>
      <c r="AB3" s="35">
        <f>'Total Fuel Prices'!AB120*(INDEX(Tax_share,MATCH('Total Fuel Prices'!$A$117,tax_fuel_labels,0),MATCH(AB$1,'Tax_Share of Price'!$B$1:$AI$1,0)))</f>
        <v>1.3405434165416946E-6</v>
      </c>
      <c r="AC3" s="35">
        <f>'Total Fuel Prices'!AC120*(INDEX(Tax_share,MATCH('Total Fuel Prices'!$A$117,tax_fuel_labels,0),MATCH(AC$1,'Tax_Share of Price'!$B$1:$AI$1,0)))</f>
        <v>1.3522485290942186E-6</v>
      </c>
      <c r="AD3" s="35">
        <f>'Total Fuel Prices'!AD120*(INDEX(Tax_share,MATCH('Total Fuel Prices'!$A$117,tax_fuel_labels,0),MATCH(AD$1,'Tax_Share of Price'!$B$1:$AI$1,0)))</f>
        <v>1.3768908713100587E-6</v>
      </c>
      <c r="AE3" s="35">
        <f>'Total Fuel Prices'!AE120*(INDEX(Tax_share,MATCH('Total Fuel Prices'!$A$117,tax_fuel_labels,0),MATCH(AE$1,'Tax_Share of Price'!$B$1:$AI$1,0)))</f>
        <v>1.3824353983086226E-6</v>
      </c>
      <c r="AF3" s="35">
        <f>'Total Fuel Prices'!AF120*(INDEX(Tax_share,MATCH('Total Fuel Prices'!$A$117,tax_fuel_labels,0),MATCH(AF$1,'Tax_Share of Price'!$B$1:$AI$1,0)))</f>
        <v>1.4046135063028784E-6</v>
      </c>
      <c r="AG3" s="35">
        <f>'Total Fuel Prices'!AG120*(INDEX(Tax_share,MATCH('Total Fuel Prices'!$A$117,tax_fuel_labels,0),MATCH(AG$1,'Tax_Share of Price'!$B$1:$AI$1,0)))</f>
        <v>1.4261755557417384E-6</v>
      </c>
      <c r="AH3" s="35">
        <f>'Total Fuel Prices'!AH120*(INDEX(Tax_share,MATCH('Total Fuel Prices'!$A$117,tax_fuel_labels,0),MATCH(AH$1,'Tax_Share of Price'!$B$1:$AI$1,0)))</f>
        <v>1.4403449025158465E-6</v>
      </c>
      <c r="AI3" s="35">
        <f>'Total Fuel Prices'!AI120*(INDEX(Tax_share,MATCH('Total Fuel Prices'!$A$117,tax_fuel_labels,0),MATCH(AI$1,'Tax_Share of Price'!$B$1:$AI$1,0)))</f>
        <v>1.4495857808467866E-6</v>
      </c>
    </row>
    <row r="4" spans="1:37" x14ac:dyDescent="0.45">
      <c r="A4" s="12" t="s">
        <v>272</v>
      </c>
      <c r="B4" s="35">
        <f>'Total Fuel Prices'!B121*(INDEX(Tax_share,MATCH('Total Fuel Prices'!$A$117,tax_fuel_labels,0),MATCH(B$1,'Tax_Share of Price'!$B$1:$AI$1,0)))</f>
        <v>3.9631444246576616E-7</v>
      </c>
      <c r="C4" s="35">
        <f>'Total Fuel Prices'!C121*(INDEX(Tax_share,MATCH('Total Fuel Prices'!$A$117,tax_fuel_labels,0),MATCH(C$1,'Tax_Share of Price'!$B$1:$AI$1,0)))</f>
        <v>3.9631444246576616E-7</v>
      </c>
      <c r="D4" s="35">
        <f>'Total Fuel Prices'!D121*(INDEX(Tax_share,MATCH('Total Fuel Prices'!$A$117,tax_fuel_labels,0),MATCH(D$1,'Tax_Share of Price'!$B$1:$AI$1,0)))</f>
        <v>4.072921664589493E-7</v>
      </c>
      <c r="E4" s="35">
        <f>'Total Fuel Prices'!E121*(INDEX(Tax_share,MATCH('Total Fuel Prices'!$A$117,tax_fuel_labels,0),MATCH(E$1,'Tax_Share of Price'!$B$1:$AI$1,0)))</f>
        <v>3.9631444246576616E-7</v>
      </c>
      <c r="F4" s="35">
        <f>'Total Fuel Prices'!F121*(INDEX(Tax_share,MATCH('Total Fuel Prices'!$A$117,tax_fuel_labels,0),MATCH(F$1,'Tax_Share of Price'!$B$1:$AI$1,0)))</f>
        <v>4.0245452537720755E-7</v>
      </c>
      <c r="G4" s="35">
        <f>'Total Fuel Prices'!G121*(INDEX(Tax_share,MATCH('Total Fuel Prices'!$A$117,tax_fuel_labels,0),MATCH(G$1,'Tax_Share of Price'!$B$1:$AI$1,0)))</f>
        <v>4.1324618625186229E-7</v>
      </c>
      <c r="H4" s="35">
        <f>'Total Fuel Prices'!H121*(INDEX(Tax_share,MATCH('Total Fuel Prices'!$A$117,tax_fuel_labels,0),MATCH(H$1,'Tax_Share of Price'!$B$1:$AI$1,0)))</f>
        <v>4.2068871099300338E-7</v>
      </c>
      <c r="I4" s="35">
        <f>'Total Fuel Prices'!I121*(INDEX(Tax_share,MATCH('Total Fuel Prices'!$A$117,tax_fuel_labels,0),MATCH(I$1,'Tax_Share of Price'!$B$1:$AI$1,0)))</f>
        <v>4.3296887681588632E-7</v>
      </c>
      <c r="J4" s="35">
        <f>'Total Fuel Prices'!J121*(INDEX(Tax_share,MATCH('Total Fuel Prices'!$A$117,tax_fuel_labels,0),MATCH(J$1,'Tax_Share of Price'!$B$1:$AI$1,0)))</f>
        <v>4.4115565403114156E-7</v>
      </c>
      <c r="K4" s="35">
        <f>'Total Fuel Prices'!K121*(INDEX(Tax_share,MATCH('Total Fuel Prices'!$A$117,tax_fuel_labels,0),MATCH(K$1,'Tax_Share of Price'!$B$1:$AI$1,0)))</f>
        <v>4.478539262981686E-7</v>
      </c>
      <c r="L4" s="35">
        <f>'Total Fuel Prices'!L121*(INDEX(Tax_share,MATCH('Total Fuel Prices'!$A$117,tax_fuel_labels,0),MATCH(L$1,'Tax_Share of Price'!$B$1:$AI$1,0)))</f>
        <v>4.4841211565375424E-7</v>
      </c>
      <c r="M4" s="35">
        <f>'Total Fuel Prices'!M121*(INDEX(Tax_share,MATCH('Total Fuel Prices'!$A$117,tax_fuel_labels,0),MATCH(M$1,'Tax_Share of Price'!$B$1:$AI$1,0)))</f>
        <v>4.547382616837242E-7</v>
      </c>
      <c r="N4" s="35">
        <f>'Total Fuel Prices'!N121*(INDEX(Tax_share,MATCH('Total Fuel Prices'!$A$117,tax_fuel_labels,0),MATCH(N$1,'Tax_Share of Price'!$B$1:$AI$1,0)))</f>
        <v>4.5845952405429482E-7</v>
      </c>
      <c r="O4" s="35">
        <f>'Total Fuel Prices'!O121*(INDEX(Tax_share,MATCH('Total Fuel Prices'!$A$117,tax_fuel_labels,0),MATCH(O$1,'Tax_Share of Price'!$B$1:$AI$1,0)))</f>
        <v>4.6069228147663708E-7</v>
      </c>
      <c r="P4" s="35">
        <f>'Total Fuel Prices'!P121*(INDEX(Tax_share,MATCH('Total Fuel Prices'!$A$117,tax_fuel_labels,0),MATCH(P$1,'Tax_Share of Price'!$B$1:$AI$1,0)))</f>
        <v>4.657159856769074E-7</v>
      </c>
      <c r="Q4" s="35">
        <f>'Total Fuel Prices'!Q121*(INDEX(Tax_share,MATCH('Total Fuel Prices'!$A$117,tax_fuel_labels,0),MATCH(Q$1,'Tax_Share of Price'!$B$1:$AI$1,0)))</f>
        <v>4.6887905869189238E-7</v>
      </c>
      <c r="R4" s="35">
        <f>'Total Fuel Prices'!R121*(INDEX(Tax_share,MATCH('Total Fuel Prices'!$A$117,tax_fuel_labels,0),MATCH(R$1,'Tax_Share of Price'!$B$1:$AI$1,0)))</f>
        <v>4.748330784848052E-7</v>
      </c>
      <c r="S4" s="35">
        <f>'Total Fuel Prices'!S121*(INDEX(Tax_share,MATCH('Total Fuel Prices'!$A$117,tax_fuel_labels,0),MATCH(S$1,'Tax_Share of Price'!$B$1:$AI$1,0)))</f>
        <v>4.7892646709243296E-7</v>
      </c>
      <c r="T4" s="35">
        <f>'Total Fuel Prices'!T121*(INDEX(Tax_share,MATCH('Total Fuel Prices'!$A$117,tax_fuel_labels,0),MATCH(T$1,'Tax_Share of Price'!$B$1:$AI$1,0)))</f>
        <v>4.8283379258153199E-7</v>
      </c>
      <c r="U4" s="35">
        <f>'Total Fuel Prices'!U121*(INDEX(Tax_share,MATCH('Total Fuel Prices'!$A$117,tax_fuel_labels,0),MATCH(U$1,'Tax_Share of Price'!$B$1:$AI$1,0)))</f>
        <v>4.8729930742621671E-7</v>
      </c>
      <c r="V4" s="35">
        <f>'Total Fuel Prices'!V121*(INDEX(Tax_share,MATCH('Total Fuel Prices'!$A$117,tax_fuel_labels,0),MATCH(V$1,'Tax_Share of Price'!$B$1:$AI$1,0)))</f>
        <v>4.9027631732267313E-7</v>
      </c>
      <c r="W4" s="35">
        <f>'Total Fuel Prices'!W121*(INDEX(Tax_share,MATCH('Total Fuel Prices'!$A$117,tax_fuel_labels,0),MATCH(W$1,'Tax_Share of Price'!$B$1:$AI$1,0)))</f>
        <v>4.9418364281177226E-7</v>
      </c>
      <c r="X4" s="35">
        <f>'Total Fuel Prices'!X121*(INDEX(Tax_share,MATCH('Total Fuel Prices'!$A$117,tax_fuel_labels,0),MATCH(X$1,'Tax_Share of Price'!$B$1:$AI$1,0)))</f>
        <v>4.9827703141939996E-7</v>
      </c>
      <c r="Y4" s="35">
        <f>'Total Fuel Prices'!Y121*(INDEX(Tax_share,MATCH('Total Fuel Prices'!$A$117,tax_fuel_labels,0),MATCH(Y$1,'Tax_Share of Price'!$B$1:$AI$1,0)))</f>
        <v>4.9846309453792832E-7</v>
      </c>
      <c r="Z4" s="35">
        <f>'Total Fuel Prices'!Z121*(INDEX(Tax_share,MATCH('Total Fuel Prices'!$A$117,tax_fuel_labels,0),MATCH(Z$1,'Tax_Share of Price'!$B$1:$AI$1,0)))</f>
        <v>5.0199829378997043E-7</v>
      </c>
      <c r="AA4" s="35">
        <f>'Total Fuel Prices'!AA121*(INDEX(Tax_share,MATCH('Total Fuel Prices'!$A$117,tax_fuel_labels,0),MATCH(AA$1,'Tax_Share of Price'!$B$1:$AI$1,0)))</f>
        <v>5.0888262917552608E-7</v>
      </c>
      <c r="AB4" s="35">
        <f>'Total Fuel Prices'!AB121*(INDEX(Tax_share,MATCH('Total Fuel Prices'!$A$117,tax_fuel_labels,0),MATCH(AB$1,'Tax_Share of Price'!$B$1:$AI$1,0)))</f>
        <v>5.1185963907198249E-7</v>
      </c>
      <c r="AC4" s="35">
        <f>'Total Fuel Prices'!AC121*(INDEX(Tax_share,MATCH('Total Fuel Prices'!$A$117,tax_fuel_labels,0),MATCH(AC$1,'Tax_Share of Price'!$B$1:$AI$1,0)))</f>
        <v>5.1558090144255306E-7</v>
      </c>
      <c r="AD4" s="35">
        <f>'Total Fuel Prices'!AD121*(INDEX(Tax_share,MATCH('Total Fuel Prices'!$A$117,tax_fuel_labels,0),MATCH(AD$1,'Tax_Share of Price'!$B$1:$AI$1,0)))</f>
        <v>5.2209311059105148E-7</v>
      </c>
      <c r="AE4" s="35">
        <f>'Total Fuel Prices'!AE121*(INDEX(Tax_share,MATCH('Total Fuel Prices'!$A$117,tax_fuel_labels,0),MATCH(AE$1,'Tax_Share of Price'!$B$1:$AI$1,0)))</f>
        <v>5.230234261836942E-7</v>
      </c>
      <c r="AF4" s="35">
        <f>'Total Fuel Prices'!AF121*(INDEX(Tax_share,MATCH('Total Fuel Prices'!$A$117,tax_fuel_labels,0),MATCH(AF$1,'Tax_Share of Price'!$B$1:$AI$1,0)))</f>
        <v>5.2767500414690739E-7</v>
      </c>
      <c r="AG4" s="35">
        <f>'Total Fuel Prices'!AG121*(INDEX(Tax_share,MATCH('Total Fuel Prices'!$A$117,tax_fuel_labels,0),MATCH(AG$1,'Tax_Share of Price'!$B$1:$AI$1,0)))</f>
        <v>5.326987083471776E-7</v>
      </c>
      <c r="AH4" s="35">
        <f>'Total Fuel Prices'!AH121*(INDEX(Tax_share,MATCH('Total Fuel Prices'!$A$117,tax_fuel_labels,0),MATCH(AH$1,'Tax_Share of Price'!$B$1:$AI$1,0)))</f>
        <v>5.3604784448069114E-7</v>
      </c>
      <c r="AI4" s="35">
        <f>'Total Fuel Prices'!AI121*(INDEX(Tax_share,MATCH('Total Fuel Prices'!$A$117,tax_fuel_labels,0),MATCH(AI$1,'Tax_Share of Price'!$B$1:$AI$1,0)))</f>
        <v>5.3846666502156207E-7</v>
      </c>
    </row>
    <row r="5" spans="1:37" x14ac:dyDescent="0.45">
      <c r="A5" s="12" t="s">
        <v>273</v>
      </c>
      <c r="B5" s="35">
        <f>'Total Fuel Prices'!B122*(INDEX(Tax_share,MATCH('Total Fuel Prices'!$A$117,tax_fuel_labels,0),MATCH(B$1,'Tax_Share of Price'!$B$1:$AI$1,0)))</f>
        <v>1.3128207815488744E-6</v>
      </c>
      <c r="C5" s="35">
        <f>'Total Fuel Prices'!C122*(INDEX(Tax_share,MATCH('Total Fuel Prices'!$A$117,tax_fuel_labels,0),MATCH(C$1,'Tax_Share of Price'!$B$1:$AI$1,0)))</f>
        <v>1.3128207815488744E-6</v>
      </c>
      <c r="D5" s="35">
        <f>'Total Fuel Prices'!D122*(INDEX(Tax_share,MATCH('Total Fuel Prices'!$A$117,tax_fuel_labels,0),MATCH(D$1,'Tax_Share of Price'!$B$1:$AI$1,0)))</f>
        <v>1.3490492315541989E-6</v>
      </c>
      <c r="E5" s="35">
        <f>'Total Fuel Prices'!E122*(INDEX(Tax_share,MATCH('Total Fuel Prices'!$A$117,tax_fuel_labels,0),MATCH(E$1,'Tax_Share of Price'!$B$1:$AI$1,0)))</f>
        <v>1.3128207815488744E-6</v>
      </c>
      <c r="F5" s="35">
        <f>'Total Fuel Prices'!F122*(INDEX(Tax_share,MATCH('Total Fuel Prices'!$A$117,tax_fuel_labels,0),MATCH(F$1,'Tax_Share of Price'!$B$1:$AI$1,0)))</f>
        <v>1.2729080823904663E-6</v>
      </c>
      <c r="G5" s="35">
        <f>'Total Fuel Prices'!G122*(INDEX(Tax_share,MATCH('Total Fuel Prices'!$A$117,tax_fuel_labels,0),MATCH(G$1,'Tax_Share of Price'!$B$1:$AI$1,0)))</f>
        <v>1.2477323798443933E-6</v>
      </c>
      <c r="H5" s="35">
        <f>'Total Fuel Prices'!H122*(INDEX(Tax_share,MATCH('Total Fuel Prices'!$A$117,tax_fuel_labels,0),MATCH(H$1,'Tax_Share of Price'!$B$1:$AI$1,0)))</f>
        <v>1.2121179713645828E-6</v>
      </c>
      <c r="I5" s="35">
        <f>'Total Fuel Prices'!I122*(INDEX(Tax_share,MATCH('Total Fuel Prices'!$A$117,tax_fuel_labels,0),MATCH(I$1,'Tax_Share of Price'!$B$1:$AI$1,0)))</f>
        <v>1.1918546010226219E-6</v>
      </c>
      <c r="J5" s="35">
        <f>'Total Fuel Prices'!J122*(INDEX(Tax_share,MATCH('Total Fuel Prices'!$A$117,tax_fuel_labels,0),MATCH(J$1,'Tax_Share of Price'!$B$1:$AI$1,0)))</f>
        <v>1.1568542340683254E-6</v>
      </c>
      <c r="K5" s="35">
        <f>'Total Fuel Prices'!K122*(INDEX(Tax_share,MATCH('Total Fuel Prices'!$A$117,tax_fuel_labels,0),MATCH(K$1,'Tax_Share of Price'!$B$1:$AI$1,0)))</f>
        <v>1.1801878120378562E-6</v>
      </c>
      <c r="L5" s="35">
        <f>'Total Fuel Prices'!L122*(INDEX(Tax_share,MATCH('Total Fuel Prices'!$A$117,tax_fuel_labels,0),MATCH(L$1,'Tax_Share of Price'!$B$1:$AI$1,0)))</f>
        <v>1.1826439781399125E-6</v>
      </c>
      <c r="M5" s="35">
        <f>'Total Fuel Prices'!M122*(INDEX(Tax_share,MATCH('Total Fuel Prices'!$A$117,tax_fuel_labels,0),MATCH(M$1,'Tax_Share of Price'!$B$1:$AI$1,0)))</f>
        <v>1.2035213900073875E-6</v>
      </c>
      <c r="N5" s="35">
        <f>'Total Fuel Prices'!N122*(INDEX(Tax_share,MATCH('Total Fuel Prices'!$A$117,tax_fuel_labels,0),MATCH(N$1,'Tax_Share of Price'!$B$1:$AI$1,0)))</f>
        <v>1.2164162620431807E-6</v>
      </c>
      <c r="O5" s="35">
        <f>'Total Fuel Prices'!O122*(INDEX(Tax_share,MATCH('Total Fuel Prices'!$A$117,tax_fuel_labels,0),MATCH(O$1,'Tax_Share of Price'!$B$1:$AI$1,0)))</f>
        <v>1.2422060061147676E-6</v>
      </c>
      <c r="P5" s="35">
        <f>'Total Fuel Prices'!P122*(INDEX(Tax_share,MATCH('Total Fuel Prices'!$A$117,tax_fuel_labels,0),MATCH(P$1,'Tax_Share of Price'!$B$1:$AI$1,0)))</f>
        <v>1.2587851273036449E-6</v>
      </c>
      <c r="Q5" s="35">
        <f>'Total Fuel Prices'!Q122*(INDEX(Tax_share,MATCH('Total Fuel Prices'!$A$117,tax_fuel_labels,0),MATCH(Q$1,'Tax_Share of Price'!$B$1:$AI$1,0)))</f>
        <v>1.2692238332373827E-6</v>
      </c>
      <c r="R5" s="35">
        <f>'Total Fuel Prices'!R122*(INDEX(Tax_share,MATCH('Total Fuel Prices'!$A$117,tax_fuel_labels,0),MATCH(R$1,'Tax_Share of Price'!$B$1:$AI$1,0)))</f>
        <v>1.2931714527324274E-6</v>
      </c>
      <c r="S5" s="35">
        <f>'Total Fuel Prices'!S122*(INDEX(Tax_share,MATCH('Total Fuel Prices'!$A$117,tax_fuel_labels,0),MATCH(S$1,'Tax_Share of Price'!$B$1:$AI$1,0)))</f>
        <v>1.3060663247682209E-6</v>
      </c>
      <c r="T5" s="35">
        <f>'Total Fuel Prices'!T122*(INDEX(Tax_share,MATCH('Total Fuel Prices'!$A$117,tax_fuel_labels,0),MATCH(T$1,'Tax_Share of Price'!$B$1:$AI$1,0)))</f>
        <v>1.3195752383295282E-6</v>
      </c>
      <c r="U5" s="35">
        <f>'Total Fuel Prices'!U122*(INDEX(Tax_share,MATCH('Total Fuel Prices'!$A$117,tax_fuel_labels,0),MATCH(U$1,'Tax_Share of Price'!$B$1:$AI$1,0)))</f>
        <v>1.3355403179928916E-6</v>
      </c>
      <c r="V5" s="35">
        <f>'Total Fuel Prices'!V122*(INDEX(Tax_share,MATCH('Total Fuel Prices'!$A$117,tax_fuel_labels,0),MATCH(V$1,'Tax_Share of Price'!$B$1:$AI$1,0)))</f>
        <v>1.344750940875601E-6</v>
      </c>
      <c r="W5" s="35">
        <f>'Total Fuel Prices'!W122*(INDEX(Tax_share,MATCH('Total Fuel Prices'!$A$117,tax_fuel_labels,0),MATCH(W$1,'Tax_Share of Price'!$B$1:$AI$1,0)))</f>
        <v>1.3576458129113946E-6</v>
      </c>
      <c r="X5" s="35">
        <f>'Total Fuel Prices'!X122*(INDEX(Tax_share,MATCH('Total Fuel Prices'!$A$117,tax_fuel_labels,0),MATCH(X$1,'Tax_Share of Price'!$B$1:$AI$1,0)))</f>
        <v>1.37238280952373E-6</v>
      </c>
      <c r="Y5" s="35">
        <f>'Total Fuel Prices'!Y122*(INDEX(Tax_share,MATCH('Total Fuel Prices'!$A$117,tax_fuel_labels,0),MATCH(Y$1,'Tax_Share of Price'!$B$1:$AI$1,0)))</f>
        <v>1.3729968510492439E-6</v>
      </c>
      <c r="Z5" s="35">
        <f>'Total Fuel Prices'!Z122*(INDEX(Tax_share,MATCH('Total Fuel Prices'!$A$117,tax_fuel_labels,0),MATCH(Z$1,'Tax_Share of Price'!$B$1:$AI$1,0)))</f>
        <v>1.3852776815595232E-6</v>
      </c>
      <c r="AA5" s="35">
        <f>'Total Fuel Prices'!AA122*(INDEX(Tax_share,MATCH('Total Fuel Prices'!$A$117,tax_fuel_labels,0),MATCH(AA$1,'Tax_Share of Price'!$B$1:$AI$1,0)))</f>
        <v>1.4079972180035404E-6</v>
      </c>
      <c r="AB5" s="35">
        <f>'Total Fuel Prices'!AB122*(INDEX(Tax_share,MATCH('Total Fuel Prices'!$A$117,tax_fuel_labels,0),MATCH(AB$1,'Tax_Share of Price'!$B$1:$AI$1,0)))</f>
        <v>1.4184359239372782E-6</v>
      </c>
      <c r="AC5" s="35">
        <f>'Total Fuel Prices'!AC122*(INDEX(Tax_share,MATCH('Total Fuel Prices'!$A$117,tax_fuel_labels,0),MATCH(AC$1,'Tax_Share of Price'!$B$1:$AI$1,0)))</f>
        <v>1.4307167544475573E-6</v>
      </c>
      <c r="AD5" s="35">
        <f>'Total Fuel Prices'!AD122*(INDEX(Tax_share,MATCH('Total Fuel Prices'!$A$117,tax_fuel_labels,0),MATCH(AD$1,'Tax_Share of Price'!$B$1:$AI$1,0)))</f>
        <v>1.4534362908915745E-6</v>
      </c>
      <c r="AE5" s="35">
        <f>'Total Fuel Prices'!AE122*(INDEX(Tax_share,MATCH('Total Fuel Prices'!$A$117,tax_fuel_labels,0),MATCH(AE$1,'Tax_Share of Price'!$B$1:$AI$1,0)))</f>
        <v>1.456506498519144E-6</v>
      </c>
      <c r="AF5" s="35">
        <f>'Total Fuel Prices'!AF122*(INDEX(Tax_share,MATCH('Total Fuel Prices'!$A$117,tax_fuel_labels,0),MATCH(AF$1,'Tax_Share of Price'!$B$1:$AI$1,0)))</f>
        <v>1.4730856197080212E-6</v>
      </c>
      <c r="AG5" s="35">
        <f>'Total Fuel Prices'!AG122*(INDEX(Tax_share,MATCH('Total Fuel Prices'!$A$117,tax_fuel_labels,0),MATCH(AG$1,'Tax_Share of Price'!$B$1:$AI$1,0)))</f>
        <v>1.4896647408968987E-6</v>
      </c>
      <c r="AH5" s="35">
        <f>'Total Fuel Prices'!AH122*(INDEX(Tax_share,MATCH('Total Fuel Prices'!$A$117,tax_fuel_labels,0),MATCH(AH$1,'Tax_Share of Price'!$B$1:$AI$1,0)))</f>
        <v>1.5013315298816642E-6</v>
      </c>
      <c r="AI5" s="35">
        <f>'Total Fuel Prices'!AI122*(INDEX(Tax_share,MATCH('Total Fuel Prices'!$A$117,tax_fuel_labels,0),MATCH(AI$1,'Tax_Share of Price'!$B$1:$AI$1,0)))</f>
        <v>1.510542152764374E-6</v>
      </c>
    </row>
    <row r="6" spans="1:37" x14ac:dyDescent="0.45">
      <c r="A6" s="12" t="s">
        <v>274</v>
      </c>
      <c r="B6" s="35">
        <f>'Total Fuel Prices'!B123*(INDEX(Tax_share,MATCH('Total Fuel Prices'!$A$117,tax_fuel_labels,0),MATCH(B$1,'Tax_Share of Price'!$B$1:$AI$1,0)))</f>
        <v>1.3128207815488744E-6</v>
      </c>
      <c r="C6" s="35">
        <f>'Total Fuel Prices'!C123*(INDEX(Tax_share,MATCH('Total Fuel Prices'!$A$117,tax_fuel_labels,0),MATCH(C$1,'Tax_Share of Price'!$B$1:$AI$1,0)))</f>
        <v>1.3128207815488744E-6</v>
      </c>
      <c r="D6" s="35">
        <f>'Total Fuel Prices'!D123*(INDEX(Tax_share,MATCH('Total Fuel Prices'!$A$117,tax_fuel_labels,0),MATCH(D$1,'Tax_Share of Price'!$B$1:$AI$1,0)))</f>
        <v>1.3491853008499935E-6</v>
      </c>
      <c r="E6" s="35">
        <f>'Total Fuel Prices'!E123*(INDEX(Tax_share,MATCH('Total Fuel Prices'!$A$117,tax_fuel_labels,0),MATCH(E$1,'Tax_Share of Price'!$B$1:$AI$1,0)))</f>
        <v>1.3128207815488744E-6</v>
      </c>
      <c r="F6" s="35">
        <f>'Total Fuel Prices'!F123*(INDEX(Tax_share,MATCH('Total Fuel Prices'!$A$117,tax_fuel_labels,0),MATCH(F$1,'Tax_Share of Price'!$B$1:$AI$1,0)))</f>
        <v>1.2746072188934613E-6</v>
      </c>
      <c r="G6" s="35">
        <f>'Total Fuel Prices'!G123*(INDEX(Tax_share,MATCH('Total Fuel Prices'!$A$117,tax_fuel_labels,0),MATCH(G$1,'Tax_Share of Price'!$B$1:$AI$1,0)))</f>
        <v>1.2505696552876366E-6</v>
      </c>
      <c r="H6" s="35">
        <f>'Total Fuel Prices'!H123*(INDEX(Tax_share,MATCH('Total Fuel Prices'!$A$117,tax_fuel_labels,0),MATCH(H$1,'Tax_Share of Price'!$B$1:$AI$1,0)))</f>
        <v>1.2154378315560472E-6</v>
      </c>
      <c r="I6" s="35">
        <f>'Total Fuel Prices'!I123*(INDEX(Tax_share,MATCH('Total Fuel Prices'!$A$117,tax_fuel_labels,0),MATCH(I$1,'Tax_Share of Price'!$B$1:$AI$1,0)))</f>
        <v>1.1969473980131054E-6</v>
      </c>
      <c r="J6" s="35">
        <f>'Total Fuel Prices'!J123*(INDEX(Tax_share,MATCH('Total Fuel Prices'!$A$117,tax_fuel_labels,0),MATCH(J$1,'Tax_Share of Price'!$B$1:$AI$1,0)))</f>
        <v>1.1618155742815156E-6</v>
      </c>
      <c r="K6" s="35">
        <f>'Total Fuel Prices'!K123*(INDEX(Tax_share,MATCH('Total Fuel Prices'!$A$117,tax_fuel_labels,0),MATCH(K$1,'Tax_Share of Price'!$B$1:$AI$1,0)))</f>
        <v>1.1864694856721049E-6</v>
      </c>
      <c r="L6" s="35">
        <f>'Total Fuel Prices'!L123*(INDEX(Tax_share,MATCH('Total Fuel Prices'!$A$117,tax_fuel_labels,0),MATCH(L$1,'Tax_Share of Price'!$B$1:$AI$1,0)))</f>
        <v>1.1895512245959284E-6</v>
      </c>
      <c r="M6" s="35">
        <f>'Total Fuel Prices'!M123*(INDEX(Tax_share,MATCH('Total Fuel Prices'!$A$117,tax_fuel_labels,0),MATCH(M$1,'Tax_Share of Price'!$B$1:$AI$1,0)))</f>
        <v>1.211123397062694E-6</v>
      </c>
      <c r="N6" s="35">
        <f>'Total Fuel Prices'!N123*(INDEX(Tax_share,MATCH('Total Fuel Prices'!$A$117,tax_fuel_labels,0),MATCH(N$1,'Tax_Share of Price'!$B$1:$AI$1,0)))</f>
        <v>1.2240667005427533E-6</v>
      </c>
      <c r="O6" s="35">
        <f>'Total Fuel Prices'!O123*(INDEX(Tax_share,MATCH('Total Fuel Prices'!$A$117,tax_fuel_labels,0),MATCH(O$1,'Tax_Share of Price'!$B$1:$AI$1,0)))</f>
        <v>1.2320792217446948E-6</v>
      </c>
      <c r="P6" s="35">
        <f>'Total Fuel Prices'!P123*(INDEX(Tax_share,MATCH('Total Fuel Prices'!$A$117,tax_fuel_labels,0),MATCH(P$1,'Tax_Share of Price'!$B$1:$AI$1,0)))</f>
        <v>1.2487206119333426E-6</v>
      </c>
      <c r="Q6" s="35">
        <f>'Total Fuel Prices'!Q123*(INDEX(Tax_share,MATCH('Total Fuel Prices'!$A$117,tax_fuel_labels,0),MATCH(Q$1,'Tax_Share of Price'!$B$1:$AI$1,0)))</f>
        <v>1.2598148720591076E-6</v>
      </c>
      <c r="R6" s="35">
        <f>'Total Fuel Prices'!R123*(INDEX(Tax_share,MATCH('Total Fuel Prices'!$A$117,tax_fuel_labels,0),MATCH(R$1,'Tax_Share of Price'!$B$1:$AI$1,0)))</f>
        <v>1.2820033923106379E-6</v>
      </c>
      <c r="S6" s="35">
        <f>'Total Fuel Prices'!S123*(INDEX(Tax_share,MATCH('Total Fuel Prices'!$A$117,tax_fuel_labels,0),MATCH(S$1,'Tax_Share of Price'!$B$1:$AI$1,0)))</f>
        <v>1.2949466957906974E-6</v>
      </c>
      <c r="T6" s="35">
        <f>'Total Fuel Prices'!T123*(INDEX(Tax_share,MATCH('Total Fuel Prices'!$A$117,tax_fuel_labels,0),MATCH(T$1,'Tax_Share of Price'!$B$1:$AI$1,0)))</f>
        <v>1.309122694840286E-6</v>
      </c>
      <c r="U6" s="35">
        <f>'Total Fuel Prices'!U123*(INDEX(Tax_share,MATCH('Total Fuel Prices'!$A$117,tax_fuel_labels,0),MATCH(U$1,'Tax_Share of Price'!$B$1:$AI$1,0)))</f>
        <v>1.325147737244169E-6</v>
      </c>
      <c r="V6" s="35">
        <f>'Total Fuel Prices'!V123*(INDEX(Tax_share,MATCH('Total Fuel Prices'!$A$117,tax_fuel_labels,0),MATCH(V$1,'Tax_Share of Price'!$B$1:$AI$1,0)))</f>
        <v>1.3343929540156398E-6</v>
      </c>
      <c r="W6" s="35">
        <f>'Total Fuel Prices'!W123*(INDEX(Tax_share,MATCH('Total Fuel Prices'!$A$117,tax_fuel_labels,0),MATCH(W$1,'Tax_Share of Price'!$B$1:$AI$1,0)))</f>
        <v>1.347952605280464E-6</v>
      </c>
      <c r="X6" s="35">
        <f>'Total Fuel Prices'!X123*(INDEX(Tax_share,MATCH('Total Fuel Prices'!$A$117,tax_fuel_labels,0),MATCH(X$1,'Tax_Share of Price'!$B$1:$AI$1,0)))</f>
        <v>1.362128604330053E-6</v>
      </c>
      <c r="Y6" s="35">
        <f>'Total Fuel Prices'!Y123*(INDEX(Tax_share,MATCH('Total Fuel Prices'!$A$117,tax_fuel_labels,0),MATCH(Y$1,'Tax_Share of Price'!$B$1:$AI$1,0)))</f>
        <v>1.3633612998995823E-6</v>
      </c>
      <c r="Z6" s="35">
        <f>'Total Fuel Prices'!Z123*(INDEX(Tax_share,MATCH('Total Fuel Prices'!$A$117,tax_fuel_labels,0),MATCH(Z$1,'Tax_Share of Price'!$B$1:$AI$1,0)))</f>
        <v>1.3756882555948768E-6</v>
      </c>
      <c r="AA6" s="35">
        <f>'Total Fuel Prices'!AA123*(INDEX(Tax_share,MATCH('Total Fuel Prices'!$A$117,tax_fuel_labels,0),MATCH(AA$1,'Tax_Share of Price'!$B$1:$AI$1,0)))</f>
        <v>1.3984931236311719E-6</v>
      </c>
      <c r="AB6" s="35">
        <f>'Total Fuel Prices'!AB123*(INDEX(Tax_share,MATCH('Total Fuel Prices'!$A$117,tax_fuel_labels,0),MATCH(AB$1,'Tax_Share of Price'!$B$1:$AI$1,0)))</f>
        <v>1.4095873837569371E-6</v>
      </c>
      <c r="AC6" s="35">
        <f>'Total Fuel Prices'!AC123*(INDEX(Tax_share,MATCH('Total Fuel Prices'!$A$117,tax_fuel_labels,0),MATCH(AC$1,'Tax_Share of Price'!$B$1:$AI$1,0)))</f>
        <v>1.4219143394522314E-6</v>
      </c>
      <c r="AD6" s="35">
        <f>'Total Fuel Prices'!AD123*(INDEX(Tax_share,MATCH('Total Fuel Prices'!$A$117,tax_fuel_labels,0),MATCH(AD$1,'Tax_Share of Price'!$B$1:$AI$1,0)))</f>
        <v>1.4453355552732914E-6</v>
      </c>
      <c r="AE6" s="35">
        <f>'Total Fuel Prices'!AE123*(INDEX(Tax_share,MATCH('Total Fuel Prices'!$A$117,tax_fuel_labels,0),MATCH(AE$1,'Tax_Share of Price'!$B$1:$AI$1,0)))</f>
        <v>1.44780094641235E-6</v>
      </c>
      <c r="AF6" s="35">
        <f>'Total Fuel Prices'!AF123*(INDEX(Tax_share,MATCH('Total Fuel Prices'!$A$117,tax_fuel_labels,0),MATCH(AF$1,'Tax_Share of Price'!$B$1:$AI$1,0)))</f>
        <v>1.4650586843857627E-6</v>
      </c>
      <c r="AG6" s="35">
        <f>'Total Fuel Prices'!AG123*(INDEX(Tax_share,MATCH('Total Fuel Prices'!$A$117,tax_fuel_labels,0),MATCH(AG$1,'Tax_Share of Price'!$B$1:$AI$1,0)))</f>
        <v>1.480467379004881E-6</v>
      </c>
      <c r="AH6" s="35">
        <f>'Total Fuel Prices'!AH123*(INDEX(Tax_share,MATCH('Total Fuel Prices'!$A$117,tax_fuel_labels,0),MATCH(AH$1,'Tax_Share of Price'!$B$1:$AI$1,0)))</f>
        <v>1.4921779869154108E-6</v>
      </c>
      <c r="AI6" s="35">
        <f>'Total Fuel Prices'!AI123*(INDEX(Tax_share,MATCH('Total Fuel Prices'!$A$117,tax_fuel_labels,0),MATCH(AI$1,'Tax_Share of Price'!$B$1:$AI$1,0)))</f>
        <v>1.5020395514716468E-6</v>
      </c>
    </row>
    <row r="7" spans="1:37" x14ac:dyDescent="0.45">
      <c r="A7" s="12" t="s">
        <v>275</v>
      </c>
      <c r="B7" s="35">
        <f>B6</f>
        <v>1.3128207815488744E-6</v>
      </c>
      <c r="C7" s="35">
        <f t="shared" ref="C7:AI7" si="0">C6</f>
        <v>1.3128207815488744E-6</v>
      </c>
      <c r="D7" s="35">
        <f t="shared" si="0"/>
        <v>1.3491853008499935E-6</v>
      </c>
      <c r="E7" s="35">
        <f t="shared" si="0"/>
        <v>1.3128207815488744E-6</v>
      </c>
      <c r="F7" s="35">
        <f t="shared" si="0"/>
        <v>1.2746072188934613E-6</v>
      </c>
      <c r="G7" s="35">
        <f t="shared" si="0"/>
        <v>1.2505696552876366E-6</v>
      </c>
      <c r="H7" s="35">
        <f t="shared" si="0"/>
        <v>1.2154378315560472E-6</v>
      </c>
      <c r="I7" s="35">
        <f t="shared" si="0"/>
        <v>1.1969473980131054E-6</v>
      </c>
      <c r="J7" s="35">
        <f t="shared" si="0"/>
        <v>1.1618155742815156E-6</v>
      </c>
      <c r="K7" s="35">
        <f t="shared" si="0"/>
        <v>1.1864694856721049E-6</v>
      </c>
      <c r="L7" s="35">
        <f t="shared" si="0"/>
        <v>1.1895512245959284E-6</v>
      </c>
      <c r="M7" s="35">
        <f t="shared" si="0"/>
        <v>1.211123397062694E-6</v>
      </c>
      <c r="N7" s="35">
        <f t="shared" si="0"/>
        <v>1.2240667005427533E-6</v>
      </c>
      <c r="O7" s="35">
        <f t="shared" si="0"/>
        <v>1.2320792217446948E-6</v>
      </c>
      <c r="P7" s="35">
        <f t="shared" si="0"/>
        <v>1.2487206119333426E-6</v>
      </c>
      <c r="Q7" s="35">
        <f t="shared" si="0"/>
        <v>1.2598148720591076E-6</v>
      </c>
      <c r="R7" s="35">
        <f t="shared" si="0"/>
        <v>1.2820033923106379E-6</v>
      </c>
      <c r="S7" s="35">
        <f t="shared" si="0"/>
        <v>1.2949466957906974E-6</v>
      </c>
      <c r="T7" s="35">
        <f t="shared" si="0"/>
        <v>1.309122694840286E-6</v>
      </c>
      <c r="U7" s="35">
        <f t="shared" si="0"/>
        <v>1.325147737244169E-6</v>
      </c>
      <c r="V7" s="35">
        <f t="shared" si="0"/>
        <v>1.3343929540156398E-6</v>
      </c>
      <c r="W7" s="35">
        <f t="shared" si="0"/>
        <v>1.347952605280464E-6</v>
      </c>
      <c r="X7" s="35">
        <f t="shared" si="0"/>
        <v>1.362128604330053E-6</v>
      </c>
      <c r="Y7" s="35">
        <f t="shared" si="0"/>
        <v>1.3633612998995823E-6</v>
      </c>
      <c r="Z7" s="35">
        <f t="shared" si="0"/>
        <v>1.3756882555948768E-6</v>
      </c>
      <c r="AA7" s="35">
        <f t="shared" si="0"/>
        <v>1.3984931236311719E-6</v>
      </c>
      <c r="AB7" s="35">
        <f t="shared" si="0"/>
        <v>1.4095873837569371E-6</v>
      </c>
      <c r="AC7" s="35">
        <f t="shared" si="0"/>
        <v>1.4219143394522314E-6</v>
      </c>
      <c r="AD7" s="35">
        <f t="shared" si="0"/>
        <v>1.4453355552732914E-6</v>
      </c>
      <c r="AE7" s="35">
        <f t="shared" si="0"/>
        <v>1.44780094641235E-6</v>
      </c>
      <c r="AF7" s="35">
        <f t="shared" si="0"/>
        <v>1.4650586843857627E-6</v>
      </c>
      <c r="AG7" s="35">
        <f t="shared" si="0"/>
        <v>1.480467379004881E-6</v>
      </c>
      <c r="AH7" s="35">
        <f t="shared" si="0"/>
        <v>1.4921779869154108E-6</v>
      </c>
      <c r="AI7" s="35">
        <f t="shared" si="0"/>
        <v>1.5020395514716468E-6</v>
      </c>
    </row>
    <row r="8" spans="1:37" x14ac:dyDescent="0.45">
      <c r="A8" s="12" t="s">
        <v>276</v>
      </c>
      <c r="B8" s="35">
        <f>'Total Fuel Prices'!B125*(INDEX(Tax_share,MATCH('Total Fuel Prices'!$A$117,tax_fuel_labels,0),MATCH(B$1,'Tax_Share of Price'!$B$1:$AI$1,0)))</f>
        <v>0</v>
      </c>
      <c r="C8" s="35">
        <f>'Total Fuel Prices'!C125*(INDEX(Tax_share,MATCH('Total Fuel Prices'!$A$117,tax_fuel_labels,0),MATCH(C$1,'Tax_Share of Price'!$B$1:$AI$1,0)))</f>
        <v>0</v>
      </c>
      <c r="D8" s="35">
        <f>'Total Fuel Prices'!D125*(INDEX(Tax_share,MATCH('Total Fuel Prices'!$A$117,tax_fuel_labels,0),MATCH(D$1,'Tax_Share of Price'!$B$1:$AI$1,0)))</f>
        <v>0</v>
      </c>
      <c r="E8" s="35">
        <f>'Total Fuel Prices'!E125*(INDEX(Tax_share,MATCH('Total Fuel Prices'!$A$117,tax_fuel_labels,0),MATCH(E$1,'Tax_Share of Price'!$B$1:$AI$1,0)))</f>
        <v>0</v>
      </c>
      <c r="F8" s="35">
        <f>'Total Fuel Prices'!F125*(INDEX(Tax_share,MATCH('Total Fuel Prices'!$A$117,tax_fuel_labels,0),MATCH(F$1,'Tax_Share of Price'!$B$1:$AI$1,0)))</f>
        <v>0</v>
      </c>
      <c r="G8" s="35">
        <f>'Total Fuel Prices'!G125*(INDEX(Tax_share,MATCH('Total Fuel Prices'!$A$117,tax_fuel_labels,0),MATCH(G$1,'Tax_Share of Price'!$B$1:$AI$1,0)))</f>
        <v>0</v>
      </c>
      <c r="H8" s="35">
        <f>'Total Fuel Prices'!H125*(INDEX(Tax_share,MATCH('Total Fuel Prices'!$A$117,tax_fuel_labels,0),MATCH(H$1,'Tax_Share of Price'!$B$1:$AI$1,0)))</f>
        <v>0</v>
      </c>
      <c r="I8" s="35">
        <f>'Total Fuel Prices'!I125*(INDEX(Tax_share,MATCH('Total Fuel Prices'!$A$117,tax_fuel_labels,0),MATCH(I$1,'Tax_Share of Price'!$B$1:$AI$1,0)))</f>
        <v>0</v>
      </c>
      <c r="J8" s="35">
        <f>'Total Fuel Prices'!J125*(INDEX(Tax_share,MATCH('Total Fuel Prices'!$A$117,tax_fuel_labels,0),MATCH(J$1,'Tax_Share of Price'!$B$1:$AI$1,0)))</f>
        <v>0</v>
      </c>
      <c r="K8" s="35">
        <f>'Total Fuel Prices'!K125*(INDEX(Tax_share,MATCH('Total Fuel Prices'!$A$117,tax_fuel_labels,0),MATCH(K$1,'Tax_Share of Price'!$B$1:$AI$1,0)))</f>
        <v>0</v>
      </c>
      <c r="L8" s="35">
        <f>'Total Fuel Prices'!L125*(INDEX(Tax_share,MATCH('Total Fuel Prices'!$A$117,tax_fuel_labels,0),MATCH(L$1,'Tax_Share of Price'!$B$1:$AI$1,0)))</f>
        <v>0</v>
      </c>
      <c r="M8" s="35">
        <f>'Total Fuel Prices'!M125*(INDEX(Tax_share,MATCH('Total Fuel Prices'!$A$117,tax_fuel_labels,0),MATCH(M$1,'Tax_Share of Price'!$B$1:$AI$1,0)))</f>
        <v>0</v>
      </c>
      <c r="N8" s="35">
        <f>'Total Fuel Prices'!N125*(INDEX(Tax_share,MATCH('Total Fuel Prices'!$A$117,tax_fuel_labels,0),MATCH(N$1,'Tax_Share of Price'!$B$1:$AI$1,0)))</f>
        <v>0</v>
      </c>
      <c r="O8" s="35">
        <f>'Total Fuel Prices'!O125*(INDEX(Tax_share,MATCH('Total Fuel Prices'!$A$117,tax_fuel_labels,0),MATCH(O$1,'Tax_Share of Price'!$B$1:$AI$1,0)))</f>
        <v>0</v>
      </c>
      <c r="P8" s="35">
        <f>'Total Fuel Prices'!P125*(INDEX(Tax_share,MATCH('Total Fuel Prices'!$A$117,tax_fuel_labels,0),MATCH(P$1,'Tax_Share of Price'!$B$1:$AI$1,0)))</f>
        <v>0</v>
      </c>
      <c r="Q8" s="35">
        <f>'Total Fuel Prices'!Q125*(INDEX(Tax_share,MATCH('Total Fuel Prices'!$A$117,tax_fuel_labels,0),MATCH(Q$1,'Tax_Share of Price'!$B$1:$AI$1,0)))</f>
        <v>0</v>
      </c>
      <c r="R8" s="35">
        <f>'Total Fuel Prices'!R125*(INDEX(Tax_share,MATCH('Total Fuel Prices'!$A$117,tax_fuel_labels,0),MATCH(R$1,'Tax_Share of Price'!$B$1:$AI$1,0)))</f>
        <v>0</v>
      </c>
      <c r="S8" s="35">
        <f>'Total Fuel Prices'!S125*(INDEX(Tax_share,MATCH('Total Fuel Prices'!$A$117,tax_fuel_labels,0),MATCH(S$1,'Tax_Share of Price'!$B$1:$AI$1,0)))</f>
        <v>0</v>
      </c>
      <c r="T8" s="35">
        <f>'Total Fuel Prices'!T125*(INDEX(Tax_share,MATCH('Total Fuel Prices'!$A$117,tax_fuel_labels,0),MATCH(T$1,'Tax_Share of Price'!$B$1:$AI$1,0)))</f>
        <v>0</v>
      </c>
      <c r="U8" s="35">
        <f>'Total Fuel Prices'!U125*(INDEX(Tax_share,MATCH('Total Fuel Prices'!$A$117,tax_fuel_labels,0),MATCH(U$1,'Tax_Share of Price'!$B$1:$AI$1,0)))</f>
        <v>0</v>
      </c>
      <c r="V8" s="35">
        <f>'Total Fuel Prices'!V125*(INDEX(Tax_share,MATCH('Total Fuel Prices'!$A$117,tax_fuel_labels,0),MATCH(V$1,'Tax_Share of Price'!$B$1:$AI$1,0)))</f>
        <v>0</v>
      </c>
      <c r="W8" s="35">
        <f>'Total Fuel Prices'!W125*(INDEX(Tax_share,MATCH('Total Fuel Prices'!$A$117,tax_fuel_labels,0),MATCH(W$1,'Tax_Share of Price'!$B$1:$AI$1,0)))</f>
        <v>0</v>
      </c>
      <c r="X8" s="35">
        <f>'Total Fuel Prices'!X125*(INDEX(Tax_share,MATCH('Total Fuel Prices'!$A$117,tax_fuel_labels,0),MATCH(X$1,'Tax_Share of Price'!$B$1:$AI$1,0)))</f>
        <v>0</v>
      </c>
      <c r="Y8" s="35">
        <f>'Total Fuel Prices'!Y125*(INDEX(Tax_share,MATCH('Total Fuel Prices'!$A$117,tax_fuel_labels,0),MATCH(Y$1,'Tax_Share of Price'!$B$1:$AI$1,0)))</f>
        <v>0</v>
      </c>
      <c r="Z8" s="35">
        <f>'Total Fuel Prices'!Z125*(INDEX(Tax_share,MATCH('Total Fuel Prices'!$A$117,tax_fuel_labels,0),MATCH(Z$1,'Tax_Share of Price'!$B$1:$AI$1,0)))</f>
        <v>0</v>
      </c>
      <c r="AA8" s="35">
        <f>'Total Fuel Prices'!AA125*(INDEX(Tax_share,MATCH('Total Fuel Prices'!$A$117,tax_fuel_labels,0),MATCH(AA$1,'Tax_Share of Price'!$B$1:$AI$1,0)))</f>
        <v>0</v>
      </c>
      <c r="AB8" s="35">
        <f>'Total Fuel Prices'!AB125*(INDEX(Tax_share,MATCH('Total Fuel Prices'!$A$117,tax_fuel_labels,0),MATCH(AB$1,'Tax_Share of Price'!$B$1:$AI$1,0)))</f>
        <v>0</v>
      </c>
      <c r="AC8" s="35">
        <f>'Total Fuel Prices'!AC125*(INDEX(Tax_share,MATCH('Total Fuel Prices'!$A$117,tax_fuel_labels,0),MATCH(AC$1,'Tax_Share of Price'!$B$1:$AI$1,0)))</f>
        <v>0</v>
      </c>
      <c r="AD8" s="35">
        <f>'Total Fuel Prices'!AD125*(INDEX(Tax_share,MATCH('Total Fuel Prices'!$A$117,tax_fuel_labels,0),MATCH(AD$1,'Tax_Share of Price'!$B$1:$AI$1,0)))</f>
        <v>0</v>
      </c>
      <c r="AE8" s="35">
        <f>'Total Fuel Prices'!AE125*(INDEX(Tax_share,MATCH('Total Fuel Prices'!$A$117,tax_fuel_labels,0),MATCH(AE$1,'Tax_Share of Price'!$B$1:$AI$1,0)))</f>
        <v>0</v>
      </c>
      <c r="AF8" s="35">
        <f>'Total Fuel Prices'!AF125*(INDEX(Tax_share,MATCH('Total Fuel Prices'!$A$117,tax_fuel_labels,0),MATCH(AF$1,'Tax_Share of Price'!$B$1:$AI$1,0)))</f>
        <v>0</v>
      </c>
      <c r="AG8" s="35">
        <f>'Total Fuel Prices'!AG125*(INDEX(Tax_share,MATCH('Total Fuel Prices'!$A$117,tax_fuel_labels,0),MATCH(AG$1,'Tax_Share of Price'!$B$1:$AI$1,0)))</f>
        <v>0</v>
      </c>
      <c r="AH8" s="35">
        <f>'Total Fuel Prices'!AH125*(INDEX(Tax_share,MATCH('Total Fuel Prices'!$A$117,tax_fuel_labels,0),MATCH(AH$1,'Tax_Share of Price'!$B$1:$AI$1,0)))</f>
        <v>0</v>
      </c>
      <c r="AI8" s="35">
        <f>'Total Fuel Prices'!AI125*(INDEX(Tax_share,MATCH('Total Fuel Prices'!$A$117,tax_fuel_labels,0),MATCH(AI$1,'Tax_Share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Prices'!B126*(INDEX(Tax_share,MATCH('Total Fuel Prices'!$A$117,tax_fuel_labels,0),MATCH(B$1,'Tax_Share of Price'!$B$1:$AI$1,0)))</f>
        <v>1.3128207815488744E-6</v>
      </c>
      <c r="C9" s="35">
        <f>'Total Fuel Prices'!C126*(INDEX(Tax_share,MATCH('Total Fuel Prices'!$A$117,tax_fuel_labels,0),MATCH(C$1,'Tax_Share of Price'!$B$1:$AI$1,0)))</f>
        <v>1.3128207815488744E-6</v>
      </c>
      <c r="D9" s="35">
        <f>'Total Fuel Prices'!D126*(INDEX(Tax_share,MATCH('Total Fuel Prices'!$A$117,tax_fuel_labels,0),MATCH(D$1,'Tax_Share of Price'!$B$1:$AI$1,0)))</f>
        <v>1.3491853008499935E-6</v>
      </c>
      <c r="E9" s="35">
        <f>'Total Fuel Prices'!E126*(INDEX(Tax_share,MATCH('Total Fuel Prices'!$A$117,tax_fuel_labels,0),MATCH(E$1,'Tax_Share of Price'!$B$1:$AI$1,0)))</f>
        <v>1.3128207815488744E-6</v>
      </c>
      <c r="F9" s="35">
        <f>'Total Fuel Prices'!F126*(INDEX(Tax_share,MATCH('Total Fuel Prices'!$A$117,tax_fuel_labels,0),MATCH(F$1,'Tax_Share of Price'!$B$1:$AI$1,0)))</f>
        <v>1.2746072188934613E-6</v>
      </c>
      <c r="G9" s="35">
        <f>'Total Fuel Prices'!G126*(INDEX(Tax_share,MATCH('Total Fuel Prices'!$A$117,tax_fuel_labels,0),MATCH(G$1,'Tax_Share of Price'!$B$1:$AI$1,0)))</f>
        <v>1.2505696552876366E-6</v>
      </c>
      <c r="H9" s="35">
        <f>'Total Fuel Prices'!H126*(INDEX(Tax_share,MATCH('Total Fuel Prices'!$A$117,tax_fuel_labels,0),MATCH(H$1,'Tax_Share of Price'!$B$1:$AI$1,0)))</f>
        <v>1.2154378315560472E-6</v>
      </c>
      <c r="I9" s="35">
        <f>'Total Fuel Prices'!I126*(INDEX(Tax_share,MATCH('Total Fuel Prices'!$A$117,tax_fuel_labels,0),MATCH(I$1,'Tax_Share of Price'!$B$1:$AI$1,0)))</f>
        <v>1.1969473980131054E-6</v>
      </c>
      <c r="J9" s="35">
        <f>'Total Fuel Prices'!J126*(INDEX(Tax_share,MATCH('Total Fuel Prices'!$A$117,tax_fuel_labels,0),MATCH(J$1,'Tax_Share of Price'!$B$1:$AI$1,0)))</f>
        <v>1.1618155742815156E-6</v>
      </c>
      <c r="K9" s="35">
        <f>'Total Fuel Prices'!K126*(INDEX(Tax_share,MATCH('Total Fuel Prices'!$A$117,tax_fuel_labels,0),MATCH(K$1,'Tax_Share of Price'!$B$1:$AI$1,0)))</f>
        <v>1.1864694856721049E-6</v>
      </c>
      <c r="L9" s="35">
        <f>'Total Fuel Prices'!L126*(INDEX(Tax_share,MATCH('Total Fuel Prices'!$A$117,tax_fuel_labels,0),MATCH(L$1,'Tax_Share of Price'!$B$1:$AI$1,0)))</f>
        <v>1.1895512245959284E-6</v>
      </c>
      <c r="M9" s="35">
        <f>'Total Fuel Prices'!M126*(INDEX(Tax_share,MATCH('Total Fuel Prices'!$A$117,tax_fuel_labels,0),MATCH(M$1,'Tax_Share of Price'!$B$1:$AI$1,0)))</f>
        <v>1.211123397062694E-6</v>
      </c>
      <c r="N9" s="35">
        <f>'Total Fuel Prices'!N126*(INDEX(Tax_share,MATCH('Total Fuel Prices'!$A$117,tax_fuel_labels,0),MATCH(N$1,'Tax_Share of Price'!$B$1:$AI$1,0)))</f>
        <v>1.2240667005427533E-6</v>
      </c>
      <c r="O9" s="35">
        <f>'Total Fuel Prices'!O126*(INDEX(Tax_share,MATCH('Total Fuel Prices'!$A$117,tax_fuel_labels,0),MATCH(O$1,'Tax_Share of Price'!$B$1:$AI$1,0)))</f>
        <v>1.2320792217446948E-6</v>
      </c>
      <c r="P9" s="35">
        <f>'Total Fuel Prices'!P126*(INDEX(Tax_share,MATCH('Total Fuel Prices'!$A$117,tax_fuel_labels,0),MATCH(P$1,'Tax_Share of Price'!$B$1:$AI$1,0)))</f>
        <v>1.2487206119333426E-6</v>
      </c>
      <c r="Q9" s="35">
        <f>'Total Fuel Prices'!Q126*(INDEX(Tax_share,MATCH('Total Fuel Prices'!$A$117,tax_fuel_labels,0),MATCH(Q$1,'Tax_Share of Price'!$B$1:$AI$1,0)))</f>
        <v>1.2598148720591076E-6</v>
      </c>
      <c r="R9" s="35">
        <f>'Total Fuel Prices'!R126*(INDEX(Tax_share,MATCH('Total Fuel Prices'!$A$117,tax_fuel_labels,0),MATCH(R$1,'Tax_Share of Price'!$B$1:$AI$1,0)))</f>
        <v>1.2820033923106379E-6</v>
      </c>
      <c r="S9" s="35">
        <f>'Total Fuel Prices'!S126*(INDEX(Tax_share,MATCH('Total Fuel Prices'!$A$117,tax_fuel_labels,0),MATCH(S$1,'Tax_Share of Price'!$B$1:$AI$1,0)))</f>
        <v>1.2949466957906974E-6</v>
      </c>
      <c r="T9" s="35">
        <f>'Total Fuel Prices'!T126*(INDEX(Tax_share,MATCH('Total Fuel Prices'!$A$117,tax_fuel_labels,0),MATCH(T$1,'Tax_Share of Price'!$B$1:$AI$1,0)))</f>
        <v>1.309122694840286E-6</v>
      </c>
      <c r="U9" s="35">
        <f>'Total Fuel Prices'!U126*(INDEX(Tax_share,MATCH('Total Fuel Prices'!$A$117,tax_fuel_labels,0),MATCH(U$1,'Tax_Share of Price'!$B$1:$AI$1,0)))</f>
        <v>1.325147737244169E-6</v>
      </c>
      <c r="V9" s="35">
        <f>'Total Fuel Prices'!V126*(INDEX(Tax_share,MATCH('Total Fuel Prices'!$A$117,tax_fuel_labels,0),MATCH(V$1,'Tax_Share of Price'!$B$1:$AI$1,0)))</f>
        <v>1.3343929540156398E-6</v>
      </c>
      <c r="W9" s="35">
        <f>'Total Fuel Prices'!W126*(INDEX(Tax_share,MATCH('Total Fuel Prices'!$A$117,tax_fuel_labels,0),MATCH(W$1,'Tax_Share of Price'!$B$1:$AI$1,0)))</f>
        <v>1.347952605280464E-6</v>
      </c>
      <c r="X9" s="35">
        <f>'Total Fuel Prices'!X126*(INDEX(Tax_share,MATCH('Total Fuel Prices'!$A$117,tax_fuel_labels,0),MATCH(X$1,'Tax_Share of Price'!$B$1:$AI$1,0)))</f>
        <v>1.362128604330053E-6</v>
      </c>
      <c r="Y9" s="35">
        <f>'Total Fuel Prices'!Y126*(INDEX(Tax_share,MATCH('Total Fuel Prices'!$A$117,tax_fuel_labels,0),MATCH(Y$1,'Tax_Share of Price'!$B$1:$AI$1,0)))</f>
        <v>1.3633612998995823E-6</v>
      </c>
      <c r="Z9" s="35">
        <f>'Total Fuel Prices'!Z126*(INDEX(Tax_share,MATCH('Total Fuel Prices'!$A$117,tax_fuel_labels,0),MATCH(Z$1,'Tax_Share of Price'!$B$1:$AI$1,0)))</f>
        <v>1.3756882555948768E-6</v>
      </c>
      <c r="AA9" s="35">
        <f>'Total Fuel Prices'!AA126*(INDEX(Tax_share,MATCH('Total Fuel Prices'!$A$117,tax_fuel_labels,0),MATCH(AA$1,'Tax_Share of Price'!$B$1:$AI$1,0)))</f>
        <v>1.3984931236311719E-6</v>
      </c>
      <c r="AB9" s="35">
        <f>'Total Fuel Prices'!AB126*(INDEX(Tax_share,MATCH('Total Fuel Prices'!$A$117,tax_fuel_labels,0),MATCH(AB$1,'Tax_Share of Price'!$B$1:$AI$1,0)))</f>
        <v>1.4095873837569371E-6</v>
      </c>
      <c r="AC9" s="35">
        <f>'Total Fuel Prices'!AC126*(INDEX(Tax_share,MATCH('Total Fuel Prices'!$A$117,tax_fuel_labels,0),MATCH(AC$1,'Tax_Share of Price'!$B$1:$AI$1,0)))</f>
        <v>1.4219143394522314E-6</v>
      </c>
      <c r="AD9" s="35">
        <f>'Total Fuel Prices'!AD126*(INDEX(Tax_share,MATCH('Total Fuel Prices'!$A$117,tax_fuel_labels,0),MATCH(AD$1,'Tax_Share of Price'!$B$1:$AI$1,0)))</f>
        <v>1.4453355552732914E-6</v>
      </c>
      <c r="AE9" s="35">
        <f>'Total Fuel Prices'!AE126*(INDEX(Tax_share,MATCH('Total Fuel Prices'!$A$117,tax_fuel_labels,0),MATCH(AE$1,'Tax_Share of Price'!$B$1:$AI$1,0)))</f>
        <v>1.44780094641235E-6</v>
      </c>
      <c r="AF9" s="35">
        <f>'Total Fuel Prices'!AF126*(INDEX(Tax_share,MATCH('Total Fuel Prices'!$A$117,tax_fuel_labels,0),MATCH(AF$1,'Tax_Share of Price'!$B$1:$AI$1,0)))</f>
        <v>1.4650586843857627E-6</v>
      </c>
      <c r="AG9" s="35">
        <f>'Total Fuel Prices'!AG126*(INDEX(Tax_share,MATCH('Total Fuel Prices'!$A$117,tax_fuel_labels,0),MATCH(AG$1,'Tax_Share of Price'!$B$1:$AI$1,0)))</f>
        <v>1.480467379004881E-6</v>
      </c>
      <c r="AH9" s="35">
        <f>'Total Fuel Prices'!AH126*(INDEX(Tax_share,MATCH('Total Fuel Prices'!$A$117,tax_fuel_labels,0),MATCH(AH$1,'Tax_Share of Price'!$B$1:$AI$1,0)))</f>
        <v>1.4921779869154108E-6</v>
      </c>
      <c r="AI9" s="35">
        <f>'Total Fuel Prices'!AI126*(INDEX(Tax_share,MATCH('Total Fuel Prices'!$A$117,tax_fuel_labels,0),MATCH(AI$1,'Tax_Share of Price'!$B$1:$AI$1,0)))</f>
        <v>1.5020395514716468E-6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Prices'!B129*(INDEX(Tax_share,MATCH('Total Fuel Prices'!$A$127,tax_fuel_labels,0),MATCH(B$1,'Tax_Share of Price'!$B$1:$AI$1,0)))</f>
        <v>2.6465225145131966E-6</v>
      </c>
      <c r="C2" s="35">
        <f>'Total Fuel Prices'!C129*(INDEX(Tax_share,MATCH('Total Fuel Prices'!$A$127,tax_fuel_labels,0),MATCH(C$1,'Tax_Share of Price'!$B$1:$AI$1,0)))</f>
        <v>2.6465225145131966E-6</v>
      </c>
      <c r="D2" s="35">
        <f>'Total Fuel Prices'!D129*(INDEX(Tax_share,MATCH('Total Fuel Prices'!$A$127,tax_fuel_labels,0),MATCH(D$1,'Tax_Share of Price'!$B$1:$AI$1,0)))</f>
        <v>2.7420155949337753E-6</v>
      </c>
      <c r="E2" s="35">
        <f>'Total Fuel Prices'!E129*(INDEX(Tax_share,MATCH('Total Fuel Prices'!$A$127,tax_fuel_labels,0),MATCH(E$1,'Tax_Share of Price'!$B$1:$AI$1,0)))</f>
        <v>2.6465225145131966E-6</v>
      </c>
      <c r="F2" s="35">
        <f>'Total Fuel Prices'!F129*(INDEX(Tax_share,MATCH('Total Fuel Prices'!$A$127,tax_fuel_labels,0),MATCH(F$1,'Tax_Share of Price'!$B$1:$AI$1,0)))</f>
        <v>2.6614045530203004E-6</v>
      </c>
      <c r="G2" s="35">
        <f>'Total Fuel Prices'!G129*(INDEX(Tax_share,MATCH('Total Fuel Prices'!$A$127,tax_fuel_labels,0),MATCH(G$1,'Tax_Share of Price'!$B$1:$AI$1,0)))</f>
        <v>2.7023301589148331E-6</v>
      </c>
      <c r="H2" s="35">
        <f>'Total Fuel Prices'!H129*(INDEX(Tax_share,MATCH('Total Fuel Prices'!$A$127,tax_fuel_labels,0),MATCH(H$1,'Tax_Share of Price'!$B$1:$AI$1,0)))</f>
        <v>2.7184523672975292E-6</v>
      </c>
      <c r="I2" s="35">
        <f>'Total Fuel Prices'!I129*(INDEX(Tax_share,MATCH('Total Fuel Prices'!$A$127,tax_fuel_labels,0),MATCH(I$1,'Tax_Share of Price'!$B$1:$AI$1,0)))</f>
        <v>2.7668189924456141E-6</v>
      </c>
      <c r="J2" s="35">
        <f>'Total Fuel Prices'!J129*(INDEX(Tax_share,MATCH('Total Fuel Prices'!$A$127,tax_fuel_labels,0),MATCH(J$1,'Tax_Share of Price'!$B$1:$AI$1,0)))</f>
        <v>2.7841813707039012E-6</v>
      </c>
      <c r="K2" s="35">
        <f>'Total Fuel Prices'!K129*(INDEX(Tax_share,MATCH('Total Fuel Prices'!$A$127,tax_fuel_labels,0),MATCH(K$1,'Tax_Share of Price'!$B$1:$AI$1,0)))</f>
        <v>2.8350283356031713E-6</v>
      </c>
      <c r="L2" s="35">
        <f>'Total Fuel Prices'!L129*(INDEX(Tax_share,MATCH('Total Fuel Prices'!$A$127,tax_fuel_labels,0),MATCH(L$1,'Tax_Share of Price'!$B$1:$AI$1,0)))</f>
        <v>2.841229184981131E-6</v>
      </c>
      <c r="M2" s="35">
        <f>'Total Fuel Prices'!M129*(INDEX(Tax_share,MATCH('Total Fuel Prices'!$A$127,tax_fuel_labels,0),MATCH(M$1,'Tax_Share of Price'!$B$1:$AI$1,0)))</f>
        <v>2.8858753005024404E-6</v>
      </c>
      <c r="N2" s="35">
        <f>'Total Fuel Prices'!N129*(INDEX(Tax_share,MATCH('Total Fuel Prices'!$A$127,tax_fuel_labels,0),MATCH(N$1,'Tax_Share of Price'!$B$1:$AI$1,0)))</f>
        <v>2.9119188678898712E-6</v>
      </c>
      <c r="O2" s="35">
        <f>'Total Fuel Prices'!O129*(INDEX(Tax_share,MATCH('Total Fuel Prices'!$A$127,tax_fuel_labels,0),MATCH(O$1,'Tax_Share of Price'!$B$1:$AI$1,0)))</f>
        <v>2.9726871917938759E-6</v>
      </c>
      <c r="P2" s="35">
        <f>'Total Fuel Prices'!P129*(INDEX(Tax_share,MATCH('Total Fuel Prices'!$A$127,tax_fuel_labels,0),MATCH(P$1,'Tax_Share of Price'!$B$1:$AI$1,0)))</f>
        <v>3.0061717784348583E-6</v>
      </c>
      <c r="Q2" s="35">
        <f>'Total Fuel Prices'!Q129*(INDEX(Tax_share,MATCH('Total Fuel Prices'!$A$127,tax_fuel_labels,0),MATCH(Q$1,'Tax_Share of Price'!$B$1:$AI$1,0)))</f>
        <v>3.0284948361955136E-6</v>
      </c>
      <c r="R2" s="35">
        <f>'Total Fuel Prices'!R129*(INDEX(Tax_share,MATCH('Total Fuel Prices'!$A$127,tax_fuel_labels,0),MATCH(R$1,'Tax_Share of Price'!$B$1:$AI$1,0)))</f>
        <v>3.0768614613435989E-6</v>
      </c>
      <c r="S2" s="35">
        <f>'Total Fuel Prices'!S129*(INDEX(Tax_share,MATCH('Total Fuel Prices'!$A$127,tax_fuel_labels,0),MATCH(S$1,'Tax_Share of Price'!$B$1:$AI$1,0)))</f>
        <v>3.1016648588554381E-6</v>
      </c>
      <c r="T2" s="35">
        <f>'Total Fuel Prices'!T129*(INDEX(Tax_share,MATCH('Total Fuel Prices'!$A$127,tax_fuel_labels,0),MATCH(T$1,'Tax_Share of Price'!$B$1:$AI$1,0)))</f>
        <v>3.1289485961184604E-6</v>
      </c>
      <c r="U2" s="35">
        <f>'Total Fuel Prices'!U129*(INDEX(Tax_share,MATCH('Total Fuel Prices'!$A$127,tax_fuel_labels,0),MATCH(U$1,'Tax_Share of Price'!$B$1:$AI$1,0)))</f>
        <v>3.1611930128838505E-6</v>
      </c>
      <c r="V2" s="35">
        <f>'Total Fuel Prices'!V129*(INDEX(Tax_share,MATCH('Total Fuel Prices'!$A$127,tax_fuel_labels,0),MATCH(V$1,'Tax_Share of Price'!$B$1:$AI$1,0)))</f>
        <v>3.1822759007689135E-6</v>
      </c>
      <c r="W2" s="35">
        <f>'Total Fuel Prices'!W129*(INDEX(Tax_share,MATCH('Total Fuel Prices'!$A$127,tax_fuel_labels,0),MATCH(W$1,'Tax_Share of Price'!$B$1:$AI$1,0)))</f>
        <v>3.2095596380319366E-6</v>
      </c>
      <c r="X2" s="35">
        <f>'Total Fuel Prices'!X129*(INDEX(Tax_share,MATCH('Total Fuel Prices'!$A$127,tax_fuel_labels,0),MATCH(X$1,'Tax_Share of Price'!$B$1:$AI$1,0)))</f>
        <v>3.2368433752949597E-6</v>
      </c>
      <c r="Y2" s="35">
        <f>'Total Fuel Prices'!Y129*(INDEX(Tax_share,MATCH('Total Fuel Prices'!$A$127,tax_fuel_labels,0),MATCH(Y$1,'Tax_Share of Price'!$B$1:$AI$1,0)))</f>
        <v>3.2368433752949597E-6</v>
      </c>
      <c r="Z2" s="35">
        <f>'Total Fuel Prices'!Z129*(INDEX(Tax_share,MATCH('Total Fuel Prices'!$A$127,tax_fuel_labels,0),MATCH(Z$1,'Tax_Share of Price'!$B$1:$AI$1,0)))</f>
        <v>3.2579262631800219E-6</v>
      </c>
      <c r="AA2" s="35">
        <f>'Total Fuel Prices'!AA129*(INDEX(Tax_share,MATCH('Total Fuel Prices'!$A$127,tax_fuel_labels,0),MATCH(AA$1,'Tax_Share of Price'!$B$1:$AI$1,0)))</f>
        <v>3.3062928883281076E-6</v>
      </c>
      <c r="AB2" s="35">
        <f>'Total Fuel Prices'!AB129*(INDEX(Tax_share,MATCH('Total Fuel Prices'!$A$127,tax_fuel_labels,0),MATCH(AB$1,'Tax_Share of Price'!$B$1:$AI$1,0)))</f>
        <v>3.3261356063375791E-6</v>
      </c>
      <c r="AC2" s="35">
        <f>'Total Fuel Prices'!AC129*(INDEX(Tax_share,MATCH('Total Fuel Prices'!$A$127,tax_fuel_labels,0),MATCH(AC$1,'Tax_Share of Price'!$B$1:$AI$1,0)))</f>
        <v>3.3521791737250094E-6</v>
      </c>
      <c r="AD2" s="35">
        <f>'Total Fuel Prices'!AD129*(INDEX(Tax_share,MATCH('Total Fuel Prices'!$A$127,tax_fuel_labels,0),MATCH(AD$1,'Tax_Share of Price'!$B$1:$AI$1,0)))</f>
        <v>3.3980654591219108E-6</v>
      </c>
      <c r="AE2" s="35">
        <f>'Total Fuel Prices'!AE129*(INDEX(Tax_share,MATCH('Total Fuel Prices'!$A$127,tax_fuel_labels,0),MATCH(AE$1,'Tax_Share of Price'!$B$1:$AI$1,0)))</f>
        <v>3.3993056289975027E-6</v>
      </c>
      <c r="AF2" s="35">
        <f>'Total Fuel Prices'!AF129*(INDEX(Tax_share,MATCH('Total Fuel Prices'!$A$127,tax_fuel_labels,0),MATCH(AF$1,'Tax_Share of Price'!$B$1:$AI$1,0)))</f>
        <v>3.431550045762894E-6</v>
      </c>
      <c r="AG2" s="35">
        <f>'Total Fuel Prices'!AG129*(INDEX(Tax_share,MATCH('Total Fuel Prices'!$A$127,tax_fuel_labels,0),MATCH(AG$1,'Tax_Share of Price'!$B$1:$AI$1,0)))</f>
        <v>3.4613141227771002E-6</v>
      </c>
      <c r="AH2" s="35">
        <f>'Total Fuel Prices'!AH129*(INDEX(Tax_share,MATCH('Total Fuel Prices'!$A$127,tax_fuel_labels,0),MATCH(AH$1,'Tax_Share of Price'!$B$1:$AI$1,0)))</f>
        <v>3.4823970106621628E-6</v>
      </c>
      <c r="AI2" s="35">
        <f>'Total Fuel Prices'!AI129*(INDEX(Tax_share,MATCH('Total Fuel Prices'!$A$127,tax_fuel_labels,0),MATCH(AI$1,'Tax_Share of Price'!$B$1:$AI$1,0)))</f>
        <v>3.5009995587960419E-6</v>
      </c>
      <c r="AJ2" s="4"/>
      <c r="AK2" s="4"/>
    </row>
    <row r="3" spans="1:37" x14ac:dyDescent="0.45">
      <c r="A3" s="12" t="s">
        <v>271</v>
      </c>
      <c r="B3" s="35">
        <f>'Total Fuel Prices'!B130*(INDEX(Tax_share,MATCH('Total Fuel Prices'!$A$127,tax_fuel_labels,0),MATCH(B$1,'Tax_Share of Price'!$B$1:$AI$1,0)))</f>
        <v>0</v>
      </c>
      <c r="C3" s="35">
        <f>'Total Fuel Prices'!C130*(INDEX(Tax_share,MATCH('Total Fuel Prices'!$A$127,tax_fuel_labels,0),MATCH(C$1,'Tax_Share of Price'!$B$1:$AI$1,0)))</f>
        <v>0</v>
      </c>
      <c r="D3" s="35">
        <f>'Total Fuel Prices'!D130*(INDEX(Tax_share,MATCH('Total Fuel Prices'!$A$127,tax_fuel_labels,0),MATCH(D$1,'Tax_Share of Price'!$B$1:$AI$1,0)))</f>
        <v>0</v>
      </c>
      <c r="E3" s="35">
        <f>'Total Fuel Prices'!E130*(INDEX(Tax_share,MATCH('Total Fuel Prices'!$A$127,tax_fuel_labels,0),MATCH(E$1,'Tax_Share of Price'!$B$1:$AI$1,0)))</f>
        <v>0</v>
      </c>
      <c r="F3" s="35">
        <f>'Total Fuel Prices'!F130*(INDEX(Tax_share,MATCH('Total Fuel Prices'!$A$127,tax_fuel_labels,0),MATCH(F$1,'Tax_Share of Price'!$B$1:$AI$1,0)))</f>
        <v>0</v>
      </c>
      <c r="G3" s="35">
        <f>'Total Fuel Prices'!G130*(INDEX(Tax_share,MATCH('Total Fuel Prices'!$A$127,tax_fuel_labels,0),MATCH(G$1,'Tax_Share of Price'!$B$1:$AI$1,0)))</f>
        <v>0</v>
      </c>
      <c r="H3" s="35">
        <f>'Total Fuel Prices'!H130*(INDEX(Tax_share,MATCH('Total Fuel Prices'!$A$127,tax_fuel_labels,0),MATCH(H$1,'Tax_Share of Price'!$B$1:$AI$1,0)))</f>
        <v>0</v>
      </c>
      <c r="I3" s="35">
        <f>'Total Fuel Prices'!I130*(INDEX(Tax_share,MATCH('Total Fuel Prices'!$A$127,tax_fuel_labels,0),MATCH(I$1,'Tax_Share of Price'!$B$1:$AI$1,0)))</f>
        <v>0</v>
      </c>
      <c r="J3" s="35">
        <f>'Total Fuel Prices'!J130*(INDEX(Tax_share,MATCH('Total Fuel Prices'!$A$127,tax_fuel_labels,0),MATCH(J$1,'Tax_Share of Price'!$B$1:$AI$1,0)))</f>
        <v>0</v>
      </c>
      <c r="K3" s="35">
        <f>'Total Fuel Prices'!K130*(INDEX(Tax_share,MATCH('Total Fuel Prices'!$A$127,tax_fuel_labels,0),MATCH(K$1,'Tax_Share of Price'!$B$1:$AI$1,0)))</f>
        <v>0</v>
      </c>
      <c r="L3" s="35">
        <f>'Total Fuel Prices'!L130*(INDEX(Tax_share,MATCH('Total Fuel Prices'!$A$127,tax_fuel_labels,0),MATCH(L$1,'Tax_Share of Price'!$B$1:$AI$1,0)))</f>
        <v>0</v>
      </c>
      <c r="M3" s="35">
        <f>'Total Fuel Prices'!M130*(INDEX(Tax_share,MATCH('Total Fuel Prices'!$A$127,tax_fuel_labels,0),MATCH(M$1,'Tax_Share of Price'!$B$1:$AI$1,0)))</f>
        <v>0</v>
      </c>
      <c r="N3" s="35">
        <f>'Total Fuel Prices'!N130*(INDEX(Tax_share,MATCH('Total Fuel Prices'!$A$127,tax_fuel_labels,0),MATCH(N$1,'Tax_Share of Price'!$B$1:$AI$1,0)))</f>
        <v>0</v>
      </c>
      <c r="O3" s="35">
        <f>'Total Fuel Prices'!O130*(INDEX(Tax_share,MATCH('Total Fuel Prices'!$A$127,tax_fuel_labels,0),MATCH(O$1,'Tax_Share of Price'!$B$1:$AI$1,0)))</f>
        <v>0</v>
      </c>
      <c r="P3" s="35">
        <f>'Total Fuel Prices'!P130*(INDEX(Tax_share,MATCH('Total Fuel Prices'!$A$127,tax_fuel_labels,0),MATCH(P$1,'Tax_Share of Price'!$B$1:$AI$1,0)))</f>
        <v>0</v>
      </c>
      <c r="Q3" s="35">
        <f>'Total Fuel Prices'!Q130*(INDEX(Tax_share,MATCH('Total Fuel Prices'!$A$127,tax_fuel_labels,0),MATCH(Q$1,'Tax_Share of Price'!$B$1:$AI$1,0)))</f>
        <v>0</v>
      </c>
      <c r="R3" s="35">
        <f>'Total Fuel Prices'!R130*(INDEX(Tax_share,MATCH('Total Fuel Prices'!$A$127,tax_fuel_labels,0),MATCH(R$1,'Tax_Share of Price'!$B$1:$AI$1,0)))</f>
        <v>0</v>
      </c>
      <c r="S3" s="35">
        <f>'Total Fuel Prices'!S130*(INDEX(Tax_share,MATCH('Total Fuel Prices'!$A$127,tax_fuel_labels,0),MATCH(S$1,'Tax_Share of Price'!$B$1:$AI$1,0)))</f>
        <v>0</v>
      </c>
      <c r="T3" s="35">
        <f>'Total Fuel Prices'!T130*(INDEX(Tax_share,MATCH('Total Fuel Prices'!$A$127,tax_fuel_labels,0),MATCH(T$1,'Tax_Share of Price'!$B$1:$AI$1,0)))</f>
        <v>0</v>
      </c>
      <c r="U3" s="35">
        <f>'Total Fuel Prices'!U130*(INDEX(Tax_share,MATCH('Total Fuel Prices'!$A$127,tax_fuel_labels,0),MATCH(U$1,'Tax_Share of Price'!$B$1:$AI$1,0)))</f>
        <v>0</v>
      </c>
      <c r="V3" s="35">
        <f>'Total Fuel Prices'!V130*(INDEX(Tax_share,MATCH('Total Fuel Prices'!$A$127,tax_fuel_labels,0),MATCH(V$1,'Tax_Share of Price'!$B$1:$AI$1,0)))</f>
        <v>0</v>
      </c>
      <c r="W3" s="35">
        <f>'Total Fuel Prices'!W130*(INDEX(Tax_share,MATCH('Total Fuel Prices'!$A$127,tax_fuel_labels,0),MATCH(W$1,'Tax_Share of Price'!$B$1:$AI$1,0)))</f>
        <v>0</v>
      </c>
      <c r="X3" s="35">
        <f>'Total Fuel Prices'!X130*(INDEX(Tax_share,MATCH('Total Fuel Prices'!$A$127,tax_fuel_labels,0),MATCH(X$1,'Tax_Share of Price'!$B$1:$AI$1,0)))</f>
        <v>0</v>
      </c>
      <c r="Y3" s="35">
        <f>'Total Fuel Prices'!Y130*(INDEX(Tax_share,MATCH('Total Fuel Prices'!$A$127,tax_fuel_labels,0),MATCH(Y$1,'Tax_Share of Price'!$B$1:$AI$1,0)))</f>
        <v>0</v>
      </c>
      <c r="Z3" s="35">
        <f>'Total Fuel Prices'!Z130*(INDEX(Tax_share,MATCH('Total Fuel Prices'!$A$127,tax_fuel_labels,0),MATCH(Z$1,'Tax_Share of Price'!$B$1:$AI$1,0)))</f>
        <v>0</v>
      </c>
      <c r="AA3" s="35">
        <f>'Total Fuel Prices'!AA130*(INDEX(Tax_share,MATCH('Total Fuel Prices'!$A$127,tax_fuel_labels,0),MATCH(AA$1,'Tax_Share of Price'!$B$1:$AI$1,0)))</f>
        <v>0</v>
      </c>
      <c r="AB3" s="35">
        <f>'Total Fuel Prices'!AB130*(INDEX(Tax_share,MATCH('Total Fuel Prices'!$A$127,tax_fuel_labels,0),MATCH(AB$1,'Tax_Share of Price'!$B$1:$AI$1,0)))</f>
        <v>0</v>
      </c>
      <c r="AC3" s="35">
        <f>'Total Fuel Prices'!AC130*(INDEX(Tax_share,MATCH('Total Fuel Prices'!$A$127,tax_fuel_labels,0),MATCH(AC$1,'Tax_Share of Price'!$B$1:$AI$1,0)))</f>
        <v>0</v>
      </c>
      <c r="AD3" s="35">
        <f>'Total Fuel Prices'!AD130*(INDEX(Tax_share,MATCH('Total Fuel Prices'!$A$127,tax_fuel_labels,0),MATCH(AD$1,'Tax_Share of Price'!$B$1:$AI$1,0)))</f>
        <v>0</v>
      </c>
      <c r="AE3" s="35">
        <f>'Total Fuel Prices'!AE130*(INDEX(Tax_share,MATCH('Total Fuel Prices'!$A$127,tax_fuel_labels,0),MATCH(AE$1,'Tax_Share of Price'!$B$1:$AI$1,0)))</f>
        <v>0</v>
      </c>
      <c r="AF3" s="35">
        <f>'Total Fuel Prices'!AF130*(INDEX(Tax_share,MATCH('Total Fuel Prices'!$A$127,tax_fuel_labels,0),MATCH(AF$1,'Tax_Share of Price'!$B$1:$AI$1,0)))</f>
        <v>0</v>
      </c>
      <c r="AG3" s="35">
        <f>'Total Fuel Prices'!AG130*(INDEX(Tax_share,MATCH('Total Fuel Prices'!$A$127,tax_fuel_labels,0),MATCH(AG$1,'Tax_Share of Price'!$B$1:$AI$1,0)))</f>
        <v>0</v>
      </c>
      <c r="AH3" s="35">
        <f>'Total Fuel Prices'!AH130*(INDEX(Tax_share,MATCH('Total Fuel Prices'!$A$127,tax_fuel_labels,0),MATCH(AH$1,'Tax_Share of Price'!$B$1:$AI$1,0)))</f>
        <v>0</v>
      </c>
      <c r="AI3" s="35">
        <f>'Total Fuel Prices'!AI130*(INDEX(Tax_share,MATCH('Total Fuel Prices'!$A$127,tax_fuel_labels,0),MATCH(AI$1,'Tax_Share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Prices'!B131*(INDEX(Tax_share,MATCH('Total Fuel Prices'!$A$127,tax_fuel_labels,0),MATCH(B$1,'Tax_Share of Price'!$B$1:$AI$1,0)))</f>
        <v>8.2334390221877424E-7</v>
      </c>
      <c r="C4" s="35">
        <f>'Total Fuel Prices'!C131*(INDEX(Tax_share,MATCH('Total Fuel Prices'!$A$127,tax_fuel_labels,0),MATCH(C$1,'Tax_Share of Price'!$B$1:$AI$1,0)))</f>
        <v>8.2334390221877424E-7</v>
      </c>
      <c r="D4" s="35">
        <f>'Total Fuel Prices'!D131*(INDEX(Tax_share,MATCH('Total Fuel Prices'!$A$127,tax_fuel_labels,0),MATCH(D$1,'Tax_Share of Price'!$B$1:$AI$1,0)))</f>
        <v>8.4615014176380119E-7</v>
      </c>
      <c r="E4" s="35">
        <f>'Total Fuel Prices'!E131*(INDEX(Tax_share,MATCH('Total Fuel Prices'!$A$127,tax_fuel_labels,0),MATCH(E$1,'Tax_Share of Price'!$B$1:$AI$1,0)))</f>
        <v>8.2334390221877424E-7</v>
      </c>
      <c r="F4" s="35">
        <f>'Total Fuel Prices'!F131*(INDEX(Tax_share,MATCH('Total Fuel Prices'!$A$127,tax_fuel_labels,0),MATCH(F$1,'Tax_Share of Price'!$B$1:$AI$1,0)))</f>
        <v>8.3609993450667065E-7</v>
      </c>
      <c r="G4" s="35">
        <f>'Total Fuel Prices'!G131*(INDEX(Tax_share,MATCH('Total Fuel Prices'!$A$127,tax_fuel_labels,0),MATCH(G$1,'Tax_Share of Price'!$B$1:$AI$1,0)))</f>
        <v>8.5851962761873137E-7</v>
      </c>
      <c r="H4" s="35">
        <f>'Total Fuel Prices'!H131*(INDEX(Tax_share,MATCH('Total Fuel Prices'!$A$127,tax_fuel_labels,0),MATCH(H$1,'Tax_Share of Price'!$B$1:$AI$1,0)))</f>
        <v>8.7398148493739366E-7</v>
      </c>
      <c r="I4" s="35">
        <f>'Total Fuel Prices'!I131*(INDEX(Tax_share,MATCH('Total Fuel Prices'!$A$127,tax_fuel_labels,0),MATCH(I$1,'Tax_Share of Price'!$B$1:$AI$1,0)))</f>
        <v>8.9949354951318669E-7</v>
      </c>
      <c r="J4" s="35">
        <f>'Total Fuel Prices'!J131*(INDEX(Tax_share,MATCH('Total Fuel Prices'!$A$127,tax_fuel_labels,0),MATCH(J$1,'Tax_Share of Price'!$B$1:$AI$1,0)))</f>
        <v>9.1650159256371534E-7</v>
      </c>
      <c r="K4" s="35">
        <f>'Total Fuel Prices'!K131*(INDEX(Tax_share,MATCH('Total Fuel Prices'!$A$127,tax_fuel_labels,0),MATCH(K$1,'Tax_Share of Price'!$B$1:$AI$1,0)))</f>
        <v>9.3041726415051147E-7</v>
      </c>
      <c r="L4" s="35">
        <f>'Total Fuel Prices'!L131*(INDEX(Tax_share,MATCH('Total Fuel Prices'!$A$127,tax_fuel_labels,0),MATCH(L$1,'Tax_Share of Price'!$B$1:$AI$1,0)))</f>
        <v>9.3157690344941141E-7</v>
      </c>
      <c r="M4" s="35">
        <f>'Total Fuel Prices'!M131*(INDEX(Tax_share,MATCH('Total Fuel Prices'!$A$127,tax_fuel_labels,0),MATCH(M$1,'Tax_Share of Price'!$B$1:$AI$1,0)))</f>
        <v>9.4471948217027435E-7</v>
      </c>
      <c r="N4" s="35">
        <f>'Total Fuel Prices'!N131*(INDEX(Tax_share,MATCH('Total Fuel Prices'!$A$127,tax_fuel_labels,0),MATCH(N$1,'Tax_Share of Price'!$B$1:$AI$1,0)))</f>
        <v>9.5245041082960566E-7</v>
      </c>
      <c r="O4" s="35">
        <f>'Total Fuel Prices'!O131*(INDEX(Tax_share,MATCH('Total Fuel Prices'!$A$127,tax_fuel_labels,0),MATCH(O$1,'Tax_Share of Price'!$B$1:$AI$1,0)))</f>
        <v>9.5708896802520422E-7</v>
      </c>
      <c r="P4" s="35">
        <f>'Total Fuel Prices'!P131*(INDEX(Tax_share,MATCH('Total Fuel Prices'!$A$127,tax_fuel_labels,0),MATCH(P$1,'Tax_Share of Price'!$B$1:$AI$1,0)))</f>
        <v>9.675257217153014E-7</v>
      </c>
      <c r="Q4" s="35">
        <f>'Total Fuel Prices'!Q131*(INDEX(Tax_share,MATCH('Total Fuel Prices'!$A$127,tax_fuel_labels,0),MATCH(Q$1,'Tax_Share of Price'!$B$1:$AI$1,0)))</f>
        <v>9.7409701107573298E-7</v>
      </c>
      <c r="R4" s="35">
        <f>'Total Fuel Prices'!R131*(INDEX(Tax_share,MATCH('Total Fuel Prices'!$A$127,tax_fuel_labels,0),MATCH(R$1,'Tax_Share of Price'!$B$1:$AI$1,0)))</f>
        <v>9.8646649693066264E-7</v>
      </c>
      <c r="S4" s="35">
        <f>'Total Fuel Prices'!S131*(INDEX(Tax_share,MATCH('Total Fuel Prices'!$A$127,tax_fuel_labels,0),MATCH(S$1,'Tax_Share of Price'!$B$1:$AI$1,0)))</f>
        <v>9.9497051845592713E-7</v>
      </c>
      <c r="T4" s="35">
        <f>'Total Fuel Prices'!T131*(INDEX(Tax_share,MATCH('Total Fuel Prices'!$A$127,tax_fuel_labels,0),MATCH(T$1,'Tax_Share of Price'!$B$1:$AI$1,0)))</f>
        <v>1.0030879935482249E-6</v>
      </c>
      <c r="U4" s="35">
        <f>'Total Fuel Prices'!U131*(INDEX(Tax_share,MATCH('Total Fuel Prices'!$A$127,tax_fuel_labels,0),MATCH(U$1,'Tax_Share of Price'!$B$1:$AI$1,0)))</f>
        <v>1.0123651079394224E-6</v>
      </c>
      <c r="V4" s="35">
        <f>'Total Fuel Prices'!V131*(INDEX(Tax_share,MATCH('Total Fuel Prices'!$A$127,tax_fuel_labels,0),MATCH(V$1,'Tax_Share of Price'!$B$1:$AI$1,0)))</f>
        <v>1.0185498508668875E-6</v>
      </c>
      <c r="W4" s="35">
        <f>'Total Fuel Prices'!W131*(INDEX(Tax_share,MATCH('Total Fuel Prices'!$A$127,tax_fuel_labels,0),MATCH(W$1,'Tax_Share of Price'!$B$1:$AI$1,0)))</f>
        <v>1.0266673259591852E-6</v>
      </c>
      <c r="X4" s="35">
        <f>'Total Fuel Prices'!X131*(INDEX(Tax_share,MATCH('Total Fuel Prices'!$A$127,tax_fuel_labels,0),MATCH(X$1,'Tax_Share of Price'!$B$1:$AI$1,0)))</f>
        <v>1.0351713474844495E-6</v>
      </c>
      <c r="Y4" s="35">
        <f>'Total Fuel Prices'!Y131*(INDEX(Tax_share,MATCH('Total Fuel Prices'!$A$127,tax_fuel_labels,0),MATCH(Y$1,'Tax_Share of Price'!$B$1:$AI$1,0)))</f>
        <v>1.0355578939174158E-6</v>
      </c>
      <c r="Z4" s="35">
        <f>'Total Fuel Prices'!Z131*(INDEX(Tax_share,MATCH('Total Fuel Prices'!$A$127,tax_fuel_labels,0),MATCH(Z$1,'Tax_Share of Price'!$B$1:$AI$1,0)))</f>
        <v>1.0429022761437807E-6</v>
      </c>
      <c r="AA4" s="35">
        <f>'Total Fuel Prices'!AA131*(INDEX(Tax_share,MATCH('Total Fuel Prices'!$A$127,tax_fuel_labels,0),MATCH(AA$1,'Tax_Share of Price'!$B$1:$AI$1,0)))</f>
        <v>1.0572044941635434E-6</v>
      </c>
      <c r="AB4" s="35">
        <f>'Total Fuel Prices'!AB131*(INDEX(Tax_share,MATCH('Total Fuel Prices'!$A$127,tax_fuel_labels,0),MATCH(AB$1,'Tax_Share of Price'!$B$1:$AI$1,0)))</f>
        <v>1.0633892370910085E-6</v>
      </c>
      <c r="AC4" s="35">
        <f>'Total Fuel Prices'!AC131*(INDEX(Tax_share,MATCH('Total Fuel Prices'!$A$127,tax_fuel_labels,0),MATCH(AC$1,'Tax_Share of Price'!$B$1:$AI$1,0)))</f>
        <v>1.0711201657503397E-6</v>
      </c>
      <c r="AD4" s="35">
        <f>'Total Fuel Prices'!AD131*(INDEX(Tax_share,MATCH('Total Fuel Prices'!$A$127,tax_fuel_labels,0),MATCH(AD$1,'Tax_Share of Price'!$B$1:$AI$1,0)))</f>
        <v>1.0846492909041692E-6</v>
      </c>
      <c r="AE4" s="35">
        <f>'Total Fuel Prices'!AE131*(INDEX(Tax_share,MATCH('Total Fuel Prices'!$A$127,tax_fuel_labels,0),MATCH(AE$1,'Tax_Share of Price'!$B$1:$AI$1,0)))</f>
        <v>1.0865820230690021E-6</v>
      </c>
      <c r="AF4" s="35">
        <f>'Total Fuel Prices'!AF131*(INDEX(Tax_share,MATCH('Total Fuel Prices'!$A$127,tax_fuel_labels,0),MATCH(AF$1,'Tax_Share of Price'!$B$1:$AI$1,0)))</f>
        <v>1.096245683893166E-6</v>
      </c>
      <c r="AG4" s="35">
        <f>'Total Fuel Prices'!AG131*(INDEX(Tax_share,MATCH('Total Fuel Prices'!$A$127,tax_fuel_labels,0),MATCH(AG$1,'Tax_Share of Price'!$B$1:$AI$1,0)))</f>
        <v>1.1066824375832631E-6</v>
      </c>
      <c r="AH4" s="35">
        <f>'Total Fuel Prices'!AH131*(INDEX(Tax_share,MATCH('Total Fuel Prices'!$A$127,tax_fuel_labels,0),MATCH(AH$1,'Tax_Share of Price'!$B$1:$AI$1,0)))</f>
        <v>1.1136402733766613E-6</v>
      </c>
      <c r="AI4" s="35">
        <f>'Total Fuel Prices'!AI131*(INDEX(Tax_share,MATCH('Total Fuel Prices'!$A$127,tax_fuel_labels,0),MATCH(AI$1,'Tax_Share of Price'!$B$1:$AI$1,0)))</f>
        <v>1.1186653770052267E-6</v>
      </c>
    </row>
    <row r="5" spans="1:37" x14ac:dyDescent="0.45">
      <c r="A5" s="12" t="s">
        <v>273</v>
      </c>
      <c r="B5" s="35">
        <f>'Total Fuel Prices'!B132*(INDEX(Tax_share,MATCH('Total Fuel Prices'!$A$127,tax_fuel_labels,0),MATCH(B$1,'Tax_Share of Price'!$B$1:$AI$1,0)))</f>
        <v>8.2334390221877424E-7</v>
      </c>
      <c r="C5" s="35">
        <f>'Total Fuel Prices'!C132*(INDEX(Tax_share,MATCH('Total Fuel Prices'!$A$127,tax_fuel_labels,0),MATCH(C$1,'Tax_Share of Price'!$B$1:$AI$1,0)))</f>
        <v>8.2334390221877424E-7</v>
      </c>
      <c r="D5" s="35">
        <f>'Total Fuel Prices'!D132*(INDEX(Tax_share,MATCH('Total Fuel Prices'!$A$127,tax_fuel_labels,0),MATCH(D$1,'Tax_Share of Price'!$B$1:$AI$1,0)))</f>
        <v>8.4606480503959176E-7</v>
      </c>
      <c r="E5" s="35">
        <f>'Total Fuel Prices'!E132*(INDEX(Tax_share,MATCH('Total Fuel Prices'!$A$127,tax_fuel_labels,0),MATCH(E$1,'Tax_Share of Price'!$B$1:$AI$1,0)))</f>
        <v>8.2334390221877424E-7</v>
      </c>
      <c r="F5" s="35">
        <f>'Total Fuel Prices'!F132*(INDEX(Tax_share,MATCH('Total Fuel Prices'!$A$127,tax_fuel_labels,0),MATCH(F$1,'Tax_Share of Price'!$B$1:$AI$1,0)))</f>
        <v>7.9831239911109412E-7</v>
      </c>
      <c r="G5" s="35">
        <f>'Total Fuel Prices'!G132*(INDEX(Tax_share,MATCH('Total Fuel Prices'!$A$127,tax_fuel_labels,0),MATCH(G$1,'Tax_Share of Price'!$B$1:$AI$1,0)))</f>
        <v>7.8252329715086498E-7</v>
      </c>
      <c r="H5" s="35">
        <f>'Total Fuel Prices'!H132*(INDEX(Tax_share,MATCH('Total Fuel Prices'!$A$127,tax_fuel_labels,0),MATCH(H$1,'Tax_Share of Price'!$B$1:$AI$1,0)))</f>
        <v>7.601874943778579E-7</v>
      </c>
      <c r="I5" s="35">
        <f>'Total Fuel Prices'!I132*(INDEX(Tax_share,MATCH('Total Fuel Prices'!$A$127,tax_fuel_labels,0),MATCH(I$1,'Tax_Share of Price'!$B$1:$AI$1,0)))</f>
        <v>7.4747919280011256E-7</v>
      </c>
      <c r="J5" s="35">
        <f>'Total Fuel Prices'!J132*(INDEX(Tax_share,MATCH('Total Fuel Prices'!$A$127,tax_fuel_labels,0),MATCH(J$1,'Tax_Share of Price'!$B$1:$AI$1,0)))</f>
        <v>7.2552849007491613E-7</v>
      </c>
      <c r="K5" s="35">
        <f>'Total Fuel Prices'!K132*(INDEX(Tax_share,MATCH('Total Fuel Prices'!$A$127,tax_fuel_labels,0),MATCH(K$1,'Tax_Share of Price'!$B$1:$AI$1,0)))</f>
        <v>7.4016229189171375E-7</v>
      </c>
      <c r="L5" s="35">
        <f>'Total Fuel Prices'!L132*(INDEX(Tax_share,MATCH('Total Fuel Prices'!$A$127,tax_fuel_labels,0),MATCH(L$1,'Tax_Share of Price'!$B$1:$AI$1,0)))</f>
        <v>7.4170269208295571E-7</v>
      </c>
      <c r="M5" s="35">
        <f>'Total Fuel Prices'!M132*(INDEX(Tax_share,MATCH('Total Fuel Prices'!$A$127,tax_fuel_labels,0),MATCH(M$1,'Tax_Share of Price'!$B$1:$AI$1,0)))</f>
        <v>7.5479609370851159E-7</v>
      </c>
      <c r="N5" s="35">
        <f>'Total Fuel Prices'!N132*(INDEX(Tax_share,MATCH('Total Fuel Prices'!$A$127,tax_fuel_labels,0),MATCH(N$1,'Tax_Share of Price'!$B$1:$AI$1,0)))</f>
        <v>7.6288319471253127E-7</v>
      </c>
      <c r="O5" s="35">
        <f>'Total Fuel Prices'!O132*(INDEX(Tax_share,MATCH('Total Fuel Prices'!$A$127,tax_fuel_labels,0),MATCH(O$1,'Tax_Share of Price'!$B$1:$AI$1,0)))</f>
        <v>7.7905739672057084E-7</v>
      </c>
      <c r="P5" s="35">
        <f>'Total Fuel Prices'!P132*(INDEX(Tax_share,MATCH('Total Fuel Prices'!$A$127,tax_fuel_labels,0),MATCH(P$1,'Tax_Share of Price'!$B$1:$AI$1,0)))</f>
        <v>7.8945509801145335E-7</v>
      </c>
      <c r="Q5" s="35">
        <f>'Total Fuel Prices'!Q132*(INDEX(Tax_share,MATCH('Total Fuel Prices'!$A$127,tax_fuel_labels,0),MATCH(Q$1,'Tax_Share of Price'!$B$1:$AI$1,0)))</f>
        <v>7.9600179882423129E-7</v>
      </c>
      <c r="R5" s="35">
        <f>'Total Fuel Prices'!R132*(INDEX(Tax_share,MATCH('Total Fuel Prices'!$A$127,tax_fuel_labels,0),MATCH(R$1,'Tax_Share of Price'!$B$1:$AI$1,0)))</f>
        <v>8.1102070068883924E-7</v>
      </c>
      <c r="S5" s="35">
        <f>'Total Fuel Prices'!S132*(INDEX(Tax_share,MATCH('Total Fuel Prices'!$A$127,tax_fuel_labels,0),MATCH(S$1,'Tax_Share of Price'!$B$1:$AI$1,0)))</f>
        <v>8.1910780169285913E-7</v>
      </c>
      <c r="T5" s="35">
        <f>'Total Fuel Prices'!T132*(INDEX(Tax_share,MATCH('Total Fuel Prices'!$A$127,tax_fuel_labels,0),MATCH(T$1,'Tax_Share of Price'!$B$1:$AI$1,0)))</f>
        <v>8.2758000274468946E-7</v>
      </c>
      <c r="U5" s="35">
        <f>'Total Fuel Prices'!U132*(INDEX(Tax_share,MATCH('Total Fuel Prices'!$A$127,tax_fuel_labels,0),MATCH(U$1,'Tax_Share of Price'!$B$1:$AI$1,0)))</f>
        <v>8.3759260398776153E-7</v>
      </c>
      <c r="V5" s="35">
        <f>'Total Fuel Prices'!V132*(INDEX(Tax_share,MATCH('Total Fuel Prices'!$A$127,tax_fuel_labels,0),MATCH(V$1,'Tax_Share of Price'!$B$1:$AI$1,0)))</f>
        <v>8.4336910470491828E-7</v>
      </c>
      <c r="W5" s="35">
        <f>'Total Fuel Prices'!W132*(INDEX(Tax_share,MATCH('Total Fuel Prices'!$A$127,tax_fuel_labels,0),MATCH(W$1,'Tax_Share of Price'!$B$1:$AI$1,0)))</f>
        <v>8.5145620570893828E-7</v>
      </c>
      <c r="X5" s="35">
        <f>'Total Fuel Prices'!X132*(INDEX(Tax_share,MATCH('Total Fuel Prices'!$A$127,tax_fuel_labels,0),MATCH(X$1,'Tax_Share of Price'!$B$1:$AI$1,0)))</f>
        <v>8.6069860685638938E-7</v>
      </c>
      <c r="Y5" s="35">
        <f>'Total Fuel Prices'!Y132*(INDEX(Tax_share,MATCH('Total Fuel Prices'!$A$127,tax_fuel_labels,0),MATCH(Y$1,'Tax_Share of Price'!$B$1:$AI$1,0)))</f>
        <v>8.6108370690419992E-7</v>
      </c>
      <c r="Z5" s="35">
        <f>'Total Fuel Prices'!Z132*(INDEX(Tax_share,MATCH('Total Fuel Prices'!$A$127,tax_fuel_labels,0),MATCH(Z$1,'Tax_Share of Price'!$B$1:$AI$1,0)))</f>
        <v>8.6878570786040916E-7</v>
      </c>
      <c r="AA5" s="35">
        <f>'Total Fuel Prices'!AA132*(INDEX(Tax_share,MATCH('Total Fuel Prices'!$A$127,tax_fuel_labels,0),MATCH(AA$1,'Tax_Share of Price'!$B$1:$AI$1,0)))</f>
        <v>8.8303440962939624E-7</v>
      </c>
      <c r="AB5" s="35">
        <f>'Total Fuel Prices'!AB132*(INDEX(Tax_share,MATCH('Total Fuel Prices'!$A$127,tax_fuel_labels,0),MATCH(AB$1,'Tax_Share of Price'!$B$1:$AI$1,0)))</f>
        <v>8.8958111044217429E-7</v>
      </c>
      <c r="AC5" s="35">
        <f>'Total Fuel Prices'!AC132*(INDEX(Tax_share,MATCH('Total Fuel Prices'!$A$127,tax_fuel_labels,0),MATCH(AC$1,'Tax_Share of Price'!$B$1:$AI$1,0)))</f>
        <v>8.9728311139838353E-7</v>
      </c>
      <c r="AD5" s="35">
        <f>'Total Fuel Prices'!AD132*(INDEX(Tax_share,MATCH('Total Fuel Prices'!$A$127,tax_fuel_labels,0),MATCH(AD$1,'Tax_Share of Price'!$B$1:$AI$1,0)))</f>
        <v>9.1153181316737082E-7</v>
      </c>
      <c r="AE5" s="35">
        <f>'Total Fuel Prices'!AE132*(INDEX(Tax_share,MATCH('Total Fuel Prices'!$A$127,tax_fuel_labels,0),MATCH(AE$1,'Tax_Share of Price'!$B$1:$AI$1,0)))</f>
        <v>9.13457313406423E-7</v>
      </c>
      <c r="AF5" s="35">
        <f>'Total Fuel Prices'!AF132*(INDEX(Tax_share,MATCH('Total Fuel Prices'!$A$127,tax_fuel_labels,0),MATCH(AF$1,'Tax_Share of Price'!$B$1:$AI$1,0)))</f>
        <v>9.2385501469730551E-7</v>
      </c>
      <c r="AG5" s="35">
        <f>'Total Fuel Prices'!AG132*(INDEX(Tax_share,MATCH('Total Fuel Prices'!$A$127,tax_fuel_labels,0),MATCH(AG$1,'Tax_Share of Price'!$B$1:$AI$1,0)))</f>
        <v>9.3425271598818833E-7</v>
      </c>
      <c r="AH5" s="35">
        <f>'Total Fuel Prices'!AH132*(INDEX(Tax_share,MATCH('Total Fuel Prices'!$A$127,tax_fuel_labels,0),MATCH(AH$1,'Tax_Share of Price'!$B$1:$AI$1,0)))</f>
        <v>9.4156961689658704E-7</v>
      </c>
      <c r="AI5" s="35">
        <f>'Total Fuel Prices'!AI132*(INDEX(Tax_share,MATCH('Total Fuel Prices'!$A$127,tax_fuel_labels,0),MATCH(AI$1,'Tax_Share of Price'!$B$1:$AI$1,0)))</f>
        <v>9.4734611761374421E-7</v>
      </c>
    </row>
    <row r="6" spans="1:37" x14ac:dyDescent="0.45">
      <c r="A6" s="12" t="s">
        <v>274</v>
      </c>
      <c r="B6" s="35">
        <f>'Total Fuel Prices'!B133*(INDEX(Tax_share,MATCH('Total Fuel Prices'!$A$127,tax_fuel_labels,0),MATCH(B$1,'Tax_Share of Price'!$B$1:$AI$1,0)))</f>
        <v>0</v>
      </c>
      <c r="C6" s="35">
        <f>'Total Fuel Prices'!C133*(INDEX(Tax_share,MATCH('Total Fuel Prices'!$A$127,tax_fuel_labels,0),MATCH(C$1,'Tax_Share of Price'!$B$1:$AI$1,0)))</f>
        <v>0</v>
      </c>
      <c r="D6" s="35">
        <f>'Total Fuel Prices'!D133*(INDEX(Tax_share,MATCH('Total Fuel Prices'!$A$127,tax_fuel_labels,0),MATCH(D$1,'Tax_Share of Price'!$B$1:$AI$1,0)))</f>
        <v>0</v>
      </c>
      <c r="E6" s="35">
        <f>'Total Fuel Prices'!E133*(INDEX(Tax_share,MATCH('Total Fuel Prices'!$A$127,tax_fuel_labels,0),MATCH(E$1,'Tax_Share of Price'!$B$1:$AI$1,0)))</f>
        <v>0</v>
      </c>
      <c r="F6" s="35">
        <f>'Total Fuel Prices'!F133*(INDEX(Tax_share,MATCH('Total Fuel Prices'!$A$127,tax_fuel_labels,0),MATCH(F$1,'Tax_Share of Price'!$B$1:$AI$1,0)))</f>
        <v>0</v>
      </c>
      <c r="G6" s="35">
        <f>'Total Fuel Prices'!G133*(INDEX(Tax_share,MATCH('Total Fuel Prices'!$A$127,tax_fuel_labels,0),MATCH(G$1,'Tax_Share of Price'!$B$1:$AI$1,0)))</f>
        <v>0</v>
      </c>
      <c r="H6" s="35">
        <f>'Total Fuel Prices'!H133*(INDEX(Tax_share,MATCH('Total Fuel Prices'!$A$127,tax_fuel_labels,0),MATCH(H$1,'Tax_Share of Price'!$B$1:$AI$1,0)))</f>
        <v>0</v>
      </c>
      <c r="I6" s="35">
        <f>'Total Fuel Prices'!I133*(INDEX(Tax_share,MATCH('Total Fuel Prices'!$A$127,tax_fuel_labels,0),MATCH(I$1,'Tax_Share of Price'!$B$1:$AI$1,0)))</f>
        <v>0</v>
      </c>
      <c r="J6" s="35">
        <f>'Total Fuel Prices'!J133*(INDEX(Tax_share,MATCH('Total Fuel Prices'!$A$127,tax_fuel_labels,0),MATCH(J$1,'Tax_Share of Price'!$B$1:$AI$1,0)))</f>
        <v>0</v>
      </c>
      <c r="K6" s="35">
        <f>'Total Fuel Prices'!K133*(INDEX(Tax_share,MATCH('Total Fuel Prices'!$A$127,tax_fuel_labels,0),MATCH(K$1,'Tax_Share of Price'!$B$1:$AI$1,0)))</f>
        <v>0</v>
      </c>
      <c r="L6" s="35">
        <f>'Total Fuel Prices'!L133*(INDEX(Tax_share,MATCH('Total Fuel Prices'!$A$127,tax_fuel_labels,0),MATCH(L$1,'Tax_Share of Price'!$B$1:$AI$1,0)))</f>
        <v>0</v>
      </c>
      <c r="M6" s="35">
        <f>'Total Fuel Prices'!M133*(INDEX(Tax_share,MATCH('Total Fuel Prices'!$A$127,tax_fuel_labels,0),MATCH(M$1,'Tax_Share of Price'!$B$1:$AI$1,0)))</f>
        <v>0</v>
      </c>
      <c r="N6" s="35">
        <f>'Total Fuel Prices'!N133*(INDEX(Tax_share,MATCH('Total Fuel Prices'!$A$127,tax_fuel_labels,0),MATCH(N$1,'Tax_Share of Price'!$B$1:$AI$1,0)))</f>
        <v>0</v>
      </c>
      <c r="O6" s="35">
        <f>'Total Fuel Prices'!O133*(INDEX(Tax_share,MATCH('Total Fuel Prices'!$A$127,tax_fuel_labels,0),MATCH(O$1,'Tax_Share of Price'!$B$1:$AI$1,0)))</f>
        <v>0</v>
      </c>
      <c r="P6" s="35">
        <f>'Total Fuel Prices'!P133*(INDEX(Tax_share,MATCH('Total Fuel Prices'!$A$127,tax_fuel_labels,0),MATCH(P$1,'Tax_Share of Price'!$B$1:$AI$1,0)))</f>
        <v>0</v>
      </c>
      <c r="Q6" s="35">
        <f>'Total Fuel Prices'!Q133*(INDEX(Tax_share,MATCH('Total Fuel Prices'!$A$127,tax_fuel_labels,0),MATCH(Q$1,'Tax_Share of Price'!$B$1:$AI$1,0)))</f>
        <v>0</v>
      </c>
      <c r="R6" s="35">
        <f>'Total Fuel Prices'!R133*(INDEX(Tax_share,MATCH('Total Fuel Prices'!$A$127,tax_fuel_labels,0),MATCH(R$1,'Tax_Share of Price'!$B$1:$AI$1,0)))</f>
        <v>0</v>
      </c>
      <c r="S6" s="35">
        <f>'Total Fuel Prices'!S133*(INDEX(Tax_share,MATCH('Total Fuel Prices'!$A$127,tax_fuel_labels,0),MATCH(S$1,'Tax_Share of Price'!$B$1:$AI$1,0)))</f>
        <v>0</v>
      </c>
      <c r="T6" s="35">
        <f>'Total Fuel Prices'!T133*(INDEX(Tax_share,MATCH('Total Fuel Prices'!$A$127,tax_fuel_labels,0),MATCH(T$1,'Tax_Share of Price'!$B$1:$AI$1,0)))</f>
        <v>0</v>
      </c>
      <c r="U6" s="35">
        <f>'Total Fuel Prices'!U133*(INDEX(Tax_share,MATCH('Total Fuel Prices'!$A$127,tax_fuel_labels,0),MATCH(U$1,'Tax_Share of Price'!$B$1:$AI$1,0)))</f>
        <v>0</v>
      </c>
      <c r="V6" s="35">
        <f>'Total Fuel Prices'!V133*(INDEX(Tax_share,MATCH('Total Fuel Prices'!$A$127,tax_fuel_labels,0),MATCH(V$1,'Tax_Share of Price'!$B$1:$AI$1,0)))</f>
        <v>0</v>
      </c>
      <c r="W6" s="35">
        <f>'Total Fuel Prices'!W133*(INDEX(Tax_share,MATCH('Total Fuel Prices'!$A$127,tax_fuel_labels,0),MATCH(W$1,'Tax_Share of Price'!$B$1:$AI$1,0)))</f>
        <v>0</v>
      </c>
      <c r="X6" s="35">
        <f>'Total Fuel Prices'!X133*(INDEX(Tax_share,MATCH('Total Fuel Prices'!$A$127,tax_fuel_labels,0),MATCH(X$1,'Tax_Share of Price'!$B$1:$AI$1,0)))</f>
        <v>0</v>
      </c>
      <c r="Y6" s="35">
        <f>'Total Fuel Prices'!Y133*(INDEX(Tax_share,MATCH('Total Fuel Prices'!$A$127,tax_fuel_labels,0),MATCH(Y$1,'Tax_Share of Price'!$B$1:$AI$1,0)))</f>
        <v>0</v>
      </c>
      <c r="Z6" s="35">
        <f>'Total Fuel Prices'!Z133*(INDEX(Tax_share,MATCH('Total Fuel Prices'!$A$127,tax_fuel_labels,0),MATCH(Z$1,'Tax_Share of Price'!$B$1:$AI$1,0)))</f>
        <v>0</v>
      </c>
      <c r="AA6" s="35">
        <f>'Total Fuel Prices'!AA133*(INDEX(Tax_share,MATCH('Total Fuel Prices'!$A$127,tax_fuel_labels,0),MATCH(AA$1,'Tax_Share of Price'!$B$1:$AI$1,0)))</f>
        <v>0</v>
      </c>
      <c r="AB6" s="35">
        <f>'Total Fuel Prices'!AB133*(INDEX(Tax_share,MATCH('Total Fuel Prices'!$A$127,tax_fuel_labels,0),MATCH(AB$1,'Tax_Share of Price'!$B$1:$AI$1,0)))</f>
        <v>0</v>
      </c>
      <c r="AC6" s="35">
        <f>'Total Fuel Prices'!AC133*(INDEX(Tax_share,MATCH('Total Fuel Prices'!$A$127,tax_fuel_labels,0),MATCH(AC$1,'Tax_Share of Price'!$B$1:$AI$1,0)))</f>
        <v>0</v>
      </c>
      <c r="AD6" s="35">
        <f>'Total Fuel Prices'!AD133*(INDEX(Tax_share,MATCH('Total Fuel Prices'!$A$127,tax_fuel_labels,0),MATCH(AD$1,'Tax_Share of Price'!$B$1:$AI$1,0)))</f>
        <v>0</v>
      </c>
      <c r="AE6" s="35">
        <f>'Total Fuel Prices'!AE133*(INDEX(Tax_share,MATCH('Total Fuel Prices'!$A$127,tax_fuel_labels,0),MATCH(AE$1,'Tax_Share of Price'!$B$1:$AI$1,0)))</f>
        <v>0</v>
      </c>
      <c r="AF6" s="35">
        <f>'Total Fuel Prices'!AF133*(INDEX(Tax_share,MATCH('Total Fuel Prices'!$A$127,tax_fuel_labels,0),MATCH(AF$1,'Tax_Share of Price'!$B$1:$AI$1,0)))</f>
        <v>0</v>
      </c>
      <c r="AG6" s="35">
        <f>'Total Fuel Prices'!AG133*(INDEX(Tax_share,MATCH('Total Fuel Prices'!$A$127,tax_fuel_labels,0),MATCH(AG$1,'Tax_Share of Price'!$B$1:$AI$1,0)))</f>
        <v>0</v>
      </c>
      <c r="AH6" s="35">
        <f>'Total Fuel Prices'!AH133*(INDEX(Tax_share,MATCH('Total Fuel Prices'!$A$127,tax_fuel_labels,0),MATCH(AH$1,'Tax_Share of Price'!$B$1:$AI$1,0)))</f>
        <v>0</v>
      </c>
      <c r="AI6" s="35">
        <f>'Total Fuel Prices'!AI133*(INDEX(Tax_share,MATCH('Total Fuel Prices'!$A$127,tax_fuel_labels,0),MATCH(AI$1,'Tax_Share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Prices'!B134*(INDEX(Tax_share,MATCH('Total Fuel Prices'!$A$127,tax_fuel_labels,0),MATCH(B$1,'Tax_Share of Price'!$B$1:$AI$1,0)))</f>
        <v>0</v>
      </c>
      <c r="C7" s="35">
        <f>'Total Fuel Prices'!C134*(INDEX(Tax_share,MATCH('Total Fuel Prices'!$A$127,tax_fuel_labels,0),MATCH(C$1,'Tax_Share of Price'!$B$1:$AI$1,0)))</f>
        <v>0</v>
      </c>
      <c r="D7" s="35">
        <f>'Total Fuel Prices'!D134*(INDEX(Tax_share,MATCH('Total Fuel Prices'!$A$127,tax_fuel_labels,0),MATCH(D$1,'Tax_Share of Price'!$B$1:$AI$1,0)))</f>
        <v>0</v>
      </c>
      <c r="E7" s="35">
        <f>'Total Fuel Prices'!E134*(INDEX(Tax_share,MATCH('Total Fuel Prices'!$A$127,tax_fuel_labels,0),MATCH(E$1,'Tax_Share of Price'!$B$1:$AI$1,0)))</f>
        <v>0</v>
      </c>
      <c r="F7" s="35">
        <f>'Total Fuel Prices'!F134*(INDEX(Tax_share,MATCH('Total Fuel Prices'!$A$127,tax_fuel_labels,0),MATCH(F$1,'Tax_Share of Price'!$B$1:$AI$1,0)))</f>
        <v>0</v>
      </c>
      <c r="G7" s="35">
        <f>'Total Fuel Prices'!G134*(INDEX(Tax_share,MATCH('Total Fuel Prices'!$A$127,tax_fuel_labels,0),MATCH(G$1,'Tax_Share of Price'!$B$1:$AI$1,0)))</f>
        <v>0</v>
      </c>
      <c r="H7" s="35">
        <f>'Total Fuel Prices'!H134*(INDEX(Tax_share,MATCH('Total Fuel Prices'!$A$127,tax_fuel_labels,0),MATCH(H$1,'Tax_Share of Price'!$B$1:$AI$1,0)))</f>
        <v>0</v>
      </c>
      <c r="I7" s="35">
        <f>'Total Fuel Prices'!I134*(INDEX(Tax_share,MATCH('Total Fuel Prices'!$A$127,tax_fuel_labels,0),MATCH(I$1,'Tax_Share of Price'!$B$1:$AI$1,0)))</f>
        <v>0</v>
      </c>
      <c r="J7" s="35">
        <f>'Total Fuel Prices'!J134*(INDEX(Tax_share,MATCH('Total Fuel Prices'!$A$127,tax_fuel_labels,0),MATCH(J$1,'Tax_Share of Price'!$B$1:$AI$1,0)))</f>
        <v>0</v>
      </c>
      <c r="K7" s="35">
        <f>'Total Fuel Prices'!K134*(INDEX(Tax_share,MATCH('Total Fuel Prices'!$A$127,tax_fuel_labels,0),MATCH(K$1,'Tax_Share of Price'!$B$1:$AI$1,0)))</f>
        <v>0</v>
      </c>
      <c r="L7" s="35">
        <f>'Total Fuel Prices'!L134*(INDEX(Tax_share,MATCH('Total Fuel Prices'!$A$127,tax_fuel_labels,0),MATCH(L$1,'Tax_Share of Price'!$B$1:$AI$1,0)))</f>
        <v>0</v>
      </c>
      <c r="M7" s="35">
        <f>'Total Fuel Prices'!M134*(INDEX(Tax_share,MATCH('Total Fuel Prices'!$A$127,tax_fuel_labels,0),MATCH(M$1,'Tax_Share of Price'!$B$1:$AI$1,0)))</f>
        <v>0</v>
      </c>
      <c r="N7" s="35">
        <f>'Total Fuel Prices'!N134*(INDEX(Tax_share,MATCH('Total Fuel Prices'!$A$127,tax_fuel_labels,0),MATCH(N$1,'Tax_Share of Price'!$B$1:$AI$1,0)))</f>
        <v>0</v>
      </c>
      <c r="O7" s="35">
        <f>'Total Fuel Prices'!O134*(INDEX(Tax_share,MATCH('Total Fuel Prices'!$A$127,tax_fuel_labels,0),MATCH(O$1,'Tax_Share of Price'!$B$1:$AI$1,0)))</f>
        <v>0</v>
      </c>
      <c r="P7" s="35">
        <f>'Total Fuel Prices'!P134*(INDEX(Tax_share,MATCH('Total Fuel Prices'!$A$127,tax_fuel_labels,0),MATCH(P$1,'Tax_Share of Price'!$B$1:$AI$1,0)))</f>
        <v>0</v>
      </c>
      <c r="Q7" s="35">
        <f>'Total Fuel Prices'!Q134*(INDEX(Tax_share,MATCH('Total Fuel Prices'!$A$127,tax_fuel_labels,0),MATCH(Q$1,'Tax_Share of Price'!$B$1:$AI$1,0)))</f>
        <v>0</v>
      </c>
      <c r="R7" s="35">
        <f>'Total Fuel Prices'!R134*(INDEX(Tax_share,MATCH('Total Fuel Prices'!$A$127,tax_fuel_labels,0),MATCH(R$1,'Tax_Share of Price'!$B$1:$AI$1,0)))</f>
        <v>0</v>
      </c>
      <c r="S7" s="35">
        <f>'Total Fuel Prices'!S134*(INDEX(Tax_share,MATCH('Total Fuel Prices'!$A$127,tax_fuel_labels,0),MATCH(S$1,'Tax_Share of Price'!$B$1:$AI$1,0)))</f>
        <v>0</v>
      </c>
      <c r="T7" s="35">
        <f>'Total Fuel Prices'!T134*(INDEX(Tax_share,MATCH('Total Fuel Prices'!$A$127,tax_fuel_labels,0),MATCH(T$1,'Tax_Share of Price'!$B$1:$AI$1,0)))</f>
        <v>0</v>
      </c>
      <c r="U7" s="35">
        <f>'Total Fuel Prices'!U134*(INDEX(Tax_share,MATCH('Total Fuel Prices'!$A$127,tax_fuel_labels,0),MATCH(U$1,'Tax_Share of Price'!$B$1:$AI$1,0)))</f>
        <v>0</v>
      </c>
      <c r="V7" s="35">
        <f>'Total Fuel Prices'!V134*(INDEX(Tax_share,MATCH('Total Fuel Prices'!$A$127,tax_fuel_labels,0),MATCH(V$1,'Tax_Share of Price'!$B$1:$AI$1,0)))</f>
        <v>0</v>
      </c>
      <c r="W7" s="35">
        <f>'Total Fuel Prices'!W134*(INDEX(Tax_share,MATCH('Total Fuel Prices'!$A$127,tax_fuel_labels,0),MATCH(W$1,'Tax_Share of Price'!$B$1:$AI$1,0)))</f>
        <v>0</v>
      </c>
      <c r="X7" s="35">
        <f>'Total Fuel Prices'!X134*(INDEX(Tax_share,MATCH('Total Fuel Prices'!$A$127,tax_fuel_labels,0),MATCH(X$1,'Tax_Share of Price'!$B$1:$AI$1,0)))</f>
        <v>0</v>
      </c>
      <c r="Y7" s="35">
        <f>'Total Fuel Prices'!Y134*(INDEX(Tax_share,MATCH('Total Fuel Prices'!$A$127,tax_fuel_labels,0),MATCH(Y$1,'Tax_Share of Price'!$B$1:$AI$1,0)))</f>
        <v>0</v>
      </c>
      <c r="Z7" s="35">
        <f>'Total Fuel Prices'!Z134*(INDEX(Tax_share,MATCH('Total Fuel Prices'!$A$127,tax_fuel_labels,0),MATCH(Z$1,'Tax_Share of Price'!$B$1:$AI$1,0)))</f>
        <v>0</v>
      </c>
      <c r="AA7" s="35">
        <f>'Total Fuel Prices'!AA134*(INDEX(Tax_share,MATCH('Total Fuel Prices'!$A$127,tax_fuel_labels,0),MATCH(AA$1,'Tax_Share of Price'!$B$1:$AI$1,0)))</f>
        <v>0</v>
      </c>
      <c r="AB7" s="35">
        <f>'Total Fuel Prices'!AB134*(INDEX(Tax_share,MATCH('Total Fuel Prices'!$A$127,tax_fuel_labels,0),MATCH(AB$1,'Tax_Share of Price'!$B$1:$AI$1,0)))</f>
        <v>0</v>
      </c>
      <c r="AC7" s="35">
        <f>'Total Fuel Prices'!AC134*(INDEX(Tax_share,MATCH('Total Fuel Prices'!$A$127,tax_fuel_labels,0),MATCH(AC$1,'Tax_Share of Price'!$B$1:$AI$1,0)))</f>
        <v>0</v>
      </c>
      <c r="AD7" s="35">
        <f>'Total Fuel Prices'!AD134*(INDEX(Tax_share,MATCH('Total Fuel Prices'!$A$127,tax_fuel_labels,0),MATCH(AD$1,'Tax_Share of Price'!$B$1:$AI$1,0)))</f>
        <v>0</v>
      </c>
      <c r="AE7" s="35">
        <f>'Total Fuel Prices'!AE134*(INDEX(Tax_share,MATCH('Total Fuel Prices'!$A$127,tax_fuel_labels,0),MATCH(AE$1,'Tax_Share of Price'!$B$1:$AI$1,0)))</f>
        <v>0</v>
      </c>
      <c r="AF7" s="35">
        <f>'Total Fuel Prices'!AF134*(INDEX(Tax_share,MATCH('Total Fuel Prices'!$A$127,tax_fuel_labels,0),MATCH(AF$1,'Tax_Share of Price'!$B$1:$AI$1,0)))</f>
        <v>0</v>
      </c>
      <c r="AG7" s="35">
        <f>'Total Fuel Prices'!AG134*(INDEX(Tax_share,MATCH('Total Fuel Prices'!$A$127,tax_fuel_labels,0),MATCH(AG$1,'Tax_Share of Price'!$B$1:$AI$1,0)))</f>
        <v>0</v>
      </c>
      <c r="AH7" s="35">
        <f>'Total Fuel Prices'!AH134*(INDEX(Tax_share,MATCH('Total Fuel Prices'!$A$127,tax_fuel_labels,0),MATCH(AH$1,'Tax_Share of Price'!$B$1:$AI$1,0)))</f>
        <v>0</v>
      </c>
      <c r="AI7" s="35">
        <f>'Total Fuel Prices'!AI134*(INDEX(Tax_share,MATCH('Total Fuel Prices'!$A$127,tax_fuel_labels,0),MATCH(AI$1,'Tax_Share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Prices'!B135*(INDEX(Tax_share,MATCH('Total Fuel Prices'!$A$127,tax_fuel_labels,0),MATCH(B$1,'Tax_Share of Price'!$B$1:$AI$1,0)))</f>
        <v>0</v>
      </c>
      <c r="C8" s="35">
        <f>'Total Fuel Prices'!C135*(INDEX(Tax_share,MATCH('Total Fuel Prices'!$A$127,tax_fuel_labels,0),MATCH(C$1,'Tax_Share of Price'!$B$1:$AI$1,0)))</f>
        <v>0</v>
      </c>
      <c r="D8" s="35">
        <f>'Total Fuel Prices'!D135*(INDEX(Tax_share,MATCH('Total Fuel Prices'!$A$127,tax_fuel_labels,0),MATCH(D$1,'Tax_Share of Price'!$B$1:$AI$1,0)))</f>
        <v>0</v>
      </c>
      <c r="E8" s="35">
        <f>'Total Fuel Prices'!E135*(INDEX(Tax_share,MATCH('Total Fuel Prices'!$A$127,tax_fuel_labels,0),MATCH(E$1,'Tax_Share of Price'!$B$1:$AI$1,0)))</f>
        <v>0</v>
      </c>
      <c r="F8" s="35">
        <f>'Total Fuel Prices'!F135*(INDEX(Tax_share,MATCH('Total Fuel Prices'!$A$127,tax_fuel_labels,0),MATCH(F$1,'Tax_Share of Price'!$B$1:$AI$1,0)))</f>
        <v>0</v>
      </c>
      <c r="G8" s="35">
        <f>'Total Fuel Prices'!G135*(INDEX(Tax_share,MATCH('Total Fuel Prices'!$A$127,tax_fuel_labels,0),MATCH(G$1,'Tax_Share of Price'!$B$1:$AI$1,0)))</f>
        <v>0</v>
      </c>
      <c r="H8" s="35">
        <f>'Total Fuel Prices'!H135*(INDEX(Tax_share,MATCH('Total Fuel Prices'!$A$127,tax_fuel_labels,0),MATCH(H$1,'Tax_Share of Price'!$B$1:$AI$1,0)))</f>
        <v>0</v>
      </c>
      <c r="I8" s="35">
        <f>'Total Fuel Prices'!I135*(INDEX(Tax_share,MATCH('Total Fuel Prices'!$A$127,tax_fuel_labels,0),MATCH(I$1,'Tax_Share of Price'!$B$1:$AI$1,0)))</f>
        <v>0</v>
      </c>
      <c r="J8" s="35">
        <f>'Total Fuel Prices'!J135*(INDEX(Tax_share,MATCH('Total Fuel Prices'!$A$127,tax_fuel_labels,0),MATCH(J$1,'Tax_Share of Price'!$B$1:$AI$1,0)))</f>
        <v>0</v>
      </c>
      <c r="K8" s="35">
        <f>'Total Fuel Prices'!K135*(INDEX(Tax_share,MATCH('Total Fuel Prices'!$A$127,tax_fuel_labels,0),MATCH(K$1,'Tax_Share of Price'!$B$1:$AI$1,0)))</f>
        <v>0</v>
      </c>
      <c r="L8" s="35">
        <f>'Total Fuel Prices'!L135*(INDEX(Tax_share,MATCH('Total Fuel Prices'!$A$127,tax_fuel_labels,0),MATCH(L$1,'Tax_Share of Price'!$B$1:$AI$1,0)))</f>
        <v>0</v>
      </c>
      <c r="M8" s="35">
        <f>'Total Fuel Prices'!M135*(INDEX(Tax_share,MATCH('Total Fuel Prices'!$A$127,tax_fuel_labels,0),MATCH(M$1,'Tax_Share of Price'!$B$1:$AI$1,0)))</f>
        <v>0</v>
      </c>
      <c r="N8" s="35">
        <f>'Total Fuel Prices'!N135*(INDEX(Tax_share,MATCH('Total Fuel Prices'!$A$127,tax_fuel_labels,0),MATCH(N$1,'Tax_Share of Price'!$B$1:$AI$1,0)))</f>
        <v>0</v>
      </c>
      <c r="O8" s="35">
        <f>'Total Fuel Prices'!O135*(INDEX(Tax_share,MATCH('Total Fuel Prices'!$A$127,tax_fuel_labels,0),MATCH(O$1,'Tax_Share of Price'!$B$1:$AI$1,0)))</f>
        <v>0</v>
      </c>
      <c r="P8" s="35">
        <f>'Total Fuel Prices'!P135*(INDEX(Tax_share,MATCH('Total Fuel Prices'!$A$127,tax_fuel_labels,0),MATCH(P$1,'Tax_Share of Price'!$B$1:$AI$1,0)))</f>
        <v>0</v>
      </c>
      <c r="Q8" s="35">
        <f>'Total Fuel Prices'!Q135*(INDEX(Tax_share,MATCH('Total Fuel Prices'!$A$127,tax_fuel_labels,0),MATCH(Q$1,'Tax_Share of Price'!$B$1:$AI$1,0)))</f>
        <v>0</v>
      </c>
      <c r="R8" s="35">
        <f>'Total Fuel Prices'!R135*(INDEX(Tax_share,MATCH('Total Fuel Prices'!$A$127,tax_fuel_labels,0),MATCH(R$1,'Tax_Share of Price'!$B$1:$AI$1,0)))</f>
        <v>0</v>
      </c>
      <c r="S8" s="35">
        <f>'Total Fuel Prices'!S135*(INDEX(Tax_share,MATCH('Total Fuel Prices'!$A$127,tax_fuel_labels,0),MATCH(S$1,'Tax_Share of Price'!$B$1:$AI$1,0)))</f>
        <v>0</v>
      </c>
      <c r="T8" s="35">
        <f>'Total Fuel Prices'!T135*(INDEX(Tax_share,MATCH('Total Fuel Prices'!$A$127,tax_fuel_labels,0),MATCH(T$1,'Tax_Share of Price'!$B$1:$AI$1,0)))</f>
        <v>0</v>
      </c>
      <c r="U8" s="35">
        <f>'Total Fuel Prices'!U135*(INDEX(Tax_share,MATCH('Total Fuel Prices'!$A$127,tax_fuel_labels,0),MATCH(U$1,'Tax_Share of Price'!$B$1:$AI$1,0)))</f>
        <v>0</v>
      </c>
      <c r="V8" s="35">
        <f>'Total Fuel Prices'!V135*(INDEX(Tax_share,MATCH('Total Fuel Prices'!$A$127,tax_fuel_labels,0),MATCH(V$1,'Tax_Share of Price'!$B$1:$AI$1,0)))</f>
        <v>0</v>
      </c>
      <c r="W8" s="35">
        <f>'Total Fuel Prices'!W135*(INDEX(Tax_share,MATCH('Total Fuel Prices'!$A$127,tax_fuel_labels,0),MATCH(W$1,'Tax_Share of Price'!$B$1:$AI$1,0)))</f>
        <v>0</v>
      </c>
      <c r="X8" s="35">
        <f>'Total Fuel Prices'!X135*(INDEX(Tax_share,MATCH('Total Fuel Prices'!$A$127,tax_fuel_labels,0),MATCH(X$1,'Tax_Share of Price'!$B$1:$AI$1,0)))</f>
        <v>0</v>
      </c>
      <c r="Y8" s="35">
        <f>'Total Fuel Prices'!Y135*(INDEX(Tax_share,MATCH('Total Fuel Prices'!$A$127,tax_fuel_labels,0),MATCH(Y$1,'Tax_Share of Price'!$B$1:$AI$1,0)))</f>
        <v>0</v>
      </c>
      <c r="Z8" s="35">
        <f>'Total Fuel Prices'!Z135*(INDEX(Tax_share,MATCH('Total Fuel Prices'!$A$127,tax_fuel_labels,0),MATCH(Z$1,'Tax_Share of Price'!$B$1:$AI$1,0)))</f>
        <v>0</v>
      </c>
      <c r="AA8" s="35">
        <f>'Total Fuel Prices'!AA135*(INDEX(Tax_share,MATCH('Total Fuel Prices'!$A$127,tax_fuel_labels,0),MATCH(AA$1,'Tax_Share of Price'!$B$1:$AI$1,0)))</f>
        <v>0</v>
      </c>
      <c r="AB8" s="35">
        <f>'Total Fuel Prices'!AB135*(INDEX(Tax_share,MATCH('Total Fuel Prices'!$A$127,tax_fuel_labels,0),MATCH(AB$1,'Tax_Share of Price'!$B$1:$AI$1,0)))</f>
        <v>0</v>
      </c>
      <c r="AC8" s="35">
        <f>'Total Fuel Prices'!AC135*(INDEX(Tax_share,MATCH('Total Fuel Prices'!$A$127,tax_fuel_labels,0),MATCH(AC$1,'Tax_Share of Price'!$B$1:$AI$1,0)))</f>
        <v>0</v>
      </c>
      <c r="AD8" s="35">
        <f>'Total Fuel Prices'!AD135*(INDEX(Tax_share,MATCH('Total Fuel Prices'!$A$127,tax_fuel_labels,0),MATCH(AD$1,'Tax_Share of Price'!$B$1:$AI$1,0)))</f>
        <v>0</v>
      </c>
      <c r="AE8" s="35">
        <f>'Total Fuel Prices'!AE135*(INDEX(Tax_share,MATCH('Total Fuel Prices'!$A$127,tax_fuel_labels,0),MATCH(AE$1,'Tax_Share of Price'!$B$1:$AI$1,0)))</f>
        <v>0</v>
      </c>
      <c r="AF8" s="35">
        <f>'Total Fuel Prices'!AF135*(INDEX(Tax_share,MATCH('Total Fuel Prices'!$A$127,tax_fuel_labels,0),MATCH(AF$1,'Tax_Share of Price'!$B$1:$AI$1,0)))</f>
        <v>0</v>
      </c>
      <c r="AG8" s="35">
        <f>'Total Fuel Prices'!AG135*(INDEX(Tax_share,MATCH('Total Fuel Prices'!$A$127,tax_fuel_labels,0),MATCH(AG$1,'Tax_Share of Price'!$B$1:$AI$1,0)))</f>
        <v>0</v>
      </c>
      <c r="AH8" s="35">
        <f>'Total Fuel Prices'!AH135*(INDEX(Tax_share,MATCH('Total Fuel Prices'!$A$127,tax_fuel_labels,0),MATCH(AH$1,'Tax_Share of Price'!$B$1:$AI$1,0)))</f>
        <v>0</v>
      </c>
      <c r="AI8" s="35">
        <f>'Total Fuel Prices'!AI135*(INDEX(Tax_share,MATCH('Total Fuel Prices'!$A$127,tax_fuel_labels,0),MATCH(AI$1,'Tax_Share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Prices'!B136*(INDEX(Tax_share,MATCH('Total Fuel Prices'!$A$127,tax_fuel_labels,0),MATCH(B$1,'Tax_Share of Price'!$B$1:$AI$1,0)))</f>
        <v>0</v>
      </c>
      <c r="C9" s="35">
        <f>'Total Fuel Prices'!C136*(INDEX(Tax_share,MATCH('Total Fuel Prices'!$A$127,tax_fuel_labels,0),MATCH(C$1,'Tax_Share of Price'!$B$1:$AI$1,0)))</f>
        <v>0</v>
      </c>
      <c r="D9" s="35">
        <f>'Total Fuel Prices'!D136*(INDEX(Tax_share,MATCH('Total Fuel Prices'!$A$127,tax_fuel_labels,0),MATCH(D$1,'Tax_Share of Price'!$B$1:$AI$1,0)))</f>
        <v>0</v>
      </c>
      <c r="E9" s="35">
        <f>'Total Fuel Prices'!E136*(INDEX(Tax_share,MATCH('Total Fuel Prices'!$A$127,tax_fuel_labels,0),MATCH(E$1,'Tax_Share of Price'!$B$1:$AI$1,0)))</f>
        <v>0</v>
      </c>
      <c r="F9" s="35">
        <f>'Total Fuel Prices'!F136*(INDEX(Tax_share,MATCH('Total Fuel Prices'!$A$127,tax_fuel_labels,0),MATCH(F$1,'Tax_Share of Price'!$B$1:$AI$1,0)))</f>
        <v>0</v>
      </c>
      <c r="G9" s="35">
        <f>'Total Fuel Prices'!G136*(INDEX(Tax_share,MATCH('Total Fuel Prices'!$A$127,tax_fuel_labels,0),MATCH(G$1,'Tax_Share of Price'!$B$1:$AI$1,0)))</f>
        <v>0</v>
      </c>
      <c r="H9" s="35">
        <f>'Total Fuel Prices'!H136*(INDEX(Tax_share,MATCH('Total Fuel Prices'!$A$127,tax_fuel_labels,0),MATCH(H$1,'Tax_Share of Price'!$B$1:$AI$1,0)))</f>
        <v>0</v>
      </c>
      <c r="I9" s="35">
        <f>'Total Fuel Prices'!I136*(INDEX(Tax_share,MATCH('Total Fuel Prices'!$A$127,tax_fuel_labels,0),MATCH(I$1,'Tax_Share of Price'!$B$1:$AI$1,0)))</f>
        <v>0</v>
      </c>
      <c r="J9" s="35">
        <f>'Total Fuel Prices'!J136*(INDEX(Tax_share,MATCH('Total Fuel Prices'!$A$127,tax_fuel_labels,0),MATCH(J$1,'Tax_Share of Price'!$B$1:$AI$1,0)))</f>
        <v>0</v>
      </c>
      <c r="K9" s="35">
        <f>'Total Fuel Prices'!K136*(INDEX(Tax_share,MATCH('Total Fuel Prices'!$A$127,tax_fuel_labels,0),MATCH(K$1,'Tax_Share of Price'!$B$1:$AI$1,0)))</f>
        <v>0</v>
      </c>
      <c r="L9" s="35">
        <f>'Total Fuel Prices'!L136*(INDEX(Tax_share,MATCH('Total Fuel Prices'!$A$127,tax_fuel_labels,0),MATCH(L$1,'Tax_Share of Price'!$B$1:$AI$1,0)))</f>
        <v>0</v>
      </c>
      <c r="M9" s="35">
        <f>'Total Fuel Prices'!M136*(INDEX(Tax_share,MATCH('Total Fuel Prices'!$A$127,tax_fuel_labels,0),MATCH(M$1,'Tax_Share of Price'!$B$1:$AI$1,0)))</f>
        <v>0</v>
      </c>
      <c r="N9" s="35">
        <f>'Total Fuel Prices'!N136*(INDEX(Tax_share,MATCH('Total Fuel Prices'!$A$127,tax_fuel_labels,0),MATCH(N$1,'Tax_Share of Price'!$B$1:$AI$1,0)))</f>
        <v>0</v>
      </c>
      <c r="O9" s="35">
        <f>'Total Fuel Prices'!O136*(INDEX(Tax_share,MATCH('Total Fuel Prices'!$A$127,tax_fuel_labels,0),MATCH(O$1,'Tax_Share of Price'!$B$1:$AI$1,0)))</f>
        <v>0</v>
      </c>
      <c r="P9" s="35">
        <f>'Total Fuel Prices'!P136*(INDEX(Tax_share,MATCH('Total Fuel Prices'!$A$127,tax_fuel_labels,0),MATCH(P$1,'Tax_Share of Price'!$B$1:$AI$1,0)))</f>
        <v>0</v>
      </c>
      <c r="Q9" s="35">
        <f>'Total Fuel Prices'!Q136*(INDEX(Tax_share,MATCH('Total Fuel Prices'!$A$127,tax_fuel_labels,0),MATCH(Q$1,'Tax_Share of Price'!$B$1:$AI$1,0)))</f>
        <v>0</v>
      </c>
      <c r="R9" s="35">
        <f>'Total Fuel Prices'!R136*(INDEX(Tax_share,MATCH('Total Fuel Prices'!$A$127,tax_fuel_labels,0),MATCH(R$1,'Tax_Share of Price'!$B$1:$AI$1,0)))</f>
        <v>0</v>
      </c>
      <c r="S9" s="35">
        <f>'Total Fuel Prices'!S136*(INDEX(Tax_share,MATCH('Total Fuel Prices'!$A$127,tax_fuel_labels,0),MATCH(S$1,'Tax_Share of Price'!$B$1:$AI$1,0)))</f>
        <v>0</v>
      </c>
      <c r="T9" s="35">
        <f>'Total Fuel Prices'!T136*(INDEX(Tax_share,MATCH('Total Fuel Prices'!$A$127,tax_fuel_labels,0),MATCH(T$1,'Tax_Share of Price'!$B$1:$AI$1,0)))</f>
        <v>0</v>
      </c>
      <c r="U9" s="35">
        <f>'Total Fuel Prices'!U136*(INDEX(Tax_share,MATCH('Total Fuel Prices'!$A$127,tax_fuel_labels,0),MATCH(U$1,'Tax_Share of Price'!$B$1:$AI$1,0)))</f>
        <v>0</v>
      </c>
      <c r="V9" s="35">
        <f>'Total Fuel Prices'!V136*(INDEX(Tax_share,MATCH('Total Fuel Prices'!$A$127,tax_fuel_labels,0),MATCH(V$1,'Tax_Share of Price'!$B$1:$AI$1,0)))</f>
        <v>0</v>
      </c>
      <c r="W9" s="35">
        <f>'Total Fuel Prices'!W136*(INDEX(Tax_share,MATCH('Total Fuel Prices'!$A$127,tax_fuel_labels,0),MATCH(W$1,'Tax_Share of Price'!$B$1:$AI$1,0)))</f>
        <v>0</v>
      </c>
      <c r="X9" s="35">
        <f>'Total Fuel Prices'!X136*(INDEX(Tax_share,MATCH('Total Fuel Prices'!$A$127,tax_fuel_labels,0),MATCH(X$1,'Tax_Share of Price'!$B$1:$AI$1,0)))</f>
        <v>0</v>
      </c>
      <c r="Y9" s="35">
        <f>'Total Fuel Prices'!Y136*(INDEX(Tax_share,MATCH('Total Fuel Prices'!$A$127,tax_fuel_labels,0),MATCH(Y$1,'Tax_Share of Price'!$B$1:$AI$1,0)))</f>
        <v>0</v>
      </c>
      <c r="Z9" s="35">
        <f>'Total Fuel Prices'!Z136*(INDEX(Tax_share,MATCH('Total Fuel Prices'!$A$127,tax_fuel_labels,0),MATCH(Z$1,'Tax_Share of Price'!$B$1:$AI$1,0)))</f>
        <v>0</v>
      </c>
      <c r="AA9" s="35">
        <f>'Total Fuel Prices'!AA136*(INDEX(Tax_share,MATCH('Total Fuel Prices'!$A$127,tax_fuel_labels,0),MATCH(AA$1,'Tax_Share of Price'!$B$1:$AI$1,0)))</f>
        <v>0</v>
      </c>
      <c r="AB9" s="35">
        <f>'Total Fuel Prices'!AB136*(INDEX(Tax_share,MATCH('Total Fuel Prices'!$A$127,tax_fuel_labels,0),MATCH(AB$1,'Tax_Share of Price'!$B$1:$AI$1,0)))</f>
        <v>0</v>
      </c>
      <c r="AC9" s="35">
        <f>'Total Fuel Prices'!AC136*(INDEX(Tax_share,MATCH('Total Fuel Prices'!$A$127,tax_fuel_labels,0),MATCH(AC$1,'Tax_Share of Price'!$B$1:$AI$1,0)))</f>
        <v>0</v>
      </c>
      <c r="AD9" s="35">
        <f>'Total Fuel Prices'!AD136*(INDEX(Tax_share,MATCH('Total Fuel Prices'!$A$127,tax_fuel_labels,0),MATCH(AD$1,'Tax_Share of Price'!$B$1:$AI$1,0)))</f>
        <v>0</v>
      </c>
      <c r="AE9" s="35">
        <f>'Total Fuel Prices'!AE136*(INDEX(Tax_share,MATCH('Total Fuel Prices'!$A$127,tax_fuel_labels,0),MATCH(AE$1,'Tax_Share of Price'!$B$1:$AI$1,0)))</f>
        <v>0</v>
      </c>
      <c r="AF9" s="35">
        <f>'Total Fuel Prices'!AF136*(INDEX(Tax_share,MATCH('Total Fuel Prices'!$A$127,tax_fuel_labels,0),MATCH(AF$1,'Tax_Share of Price'!$B$1:$AI$1,0)))</f>
        <v>0</v>
      </c>
      <c r="AG9" s="35">
        <f>'Total Fuel Prices'!AG136*(INDEX(Tax_share,MATCH('Total Fuel Prices'!$A$127,tax_fuel_labels,0),MATCH(AG$1,'Tax_Share of Price'!$B$1:$AI$1,0)))</f>
        <v>0</v>
      </c>
      <c r="AH9" s="35">
        <f>'Total Fuel Prices'!AH136*(INDEX(Tax_share,MATCH('Total Fuel Prices'!$A$127,tax_fuel_labels,0),MATCH(AH$1,'Tax_Share of Price'!$B$1:$AI$1,0)))</f>
        <v>0</v>
      </c>
      <c r="AI9" s="35">
        <f>'Total Fuel Prices'!AI136*(INDEX(Tax_share,MATCH('Total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Prices'!B139*(INDEX(Tax_share,MATCH('Total Fuel Prices'!$A$137,tax_fuel_labels,0),MATCH(B$1,'Tax_Share of Price'!$B$1:$AI$1,0)))</f>
        <v>0</v>
      </c>
      <c r="C2" s="35">
        <f>'Total Fuel Prices'!C139*(INDEX(Tax_share,MATCH('Total Fuel Prices'!$A$137,tax_fuel_labels,0),MATCH(C$1,'Tax_Share of Price'!$B$1:$AI$1,0)))</f>
        <v>0</v>
      </c>
      <c r="D2" s="35">
        <f>'Total Fuel Prices'!D139*(INDEX(Tax_share,MATCH('Total Fuel Prices'!$A$137,tax_fuel_labels,0),MATCH(D$1,'Tax_Share of Price'!$B$1:$AI$1,0)))</f>
        <v>0</v>
      </c>
      <c r="E2" s="35">
        <f>'Total Fuel Prices'!E139*(INDEX(Tax_share,MATCH('Total Fuel Prices'!$A$137,tax_fuel_labels,0),MATCH(E$1,'Tax_Share of Price'!$B$1:$AI$1,0)))</f>
        <v>0</v>
      </c>
      <c r="F2" s="35">
        <f>'Total Fuel Prices'!F139*(INDEX(Tax_share,MATCH('Total Fuel Prices'!$A$137,tax_fuel_labels,0),MATCH(F$1,'Tax_Share of Price'!$B$1:$AI$1,0)))</f>
        <v>0</v>
      </c>
      <c r="G2" s="35">
        <f>'Total Fuel Prices'!G139*(INDEX(Tax_share,MATCH('Total Fuel Prices'!$A$137,tax_fuel_labels,0),MATCH(G$1,'Tax_Share of Price'!$B$1:$AI$1,0)))</f>
        <v>0</v>
      </c>
      <c r="H2" s="35">
        <f>'Total Fuel Prices'!H139*(INDEX(Tax_share,MATCH('Total Fuel Prices'!$A$137,tax_fuel_labels,0),MATCH(H$1,'Tax_Share of Price'!$B$1:$AI$1,0)))</f>
        <v>0</v>
      </c>
      <c r="I2" s="35">
        <f>'Total Fuel Prices'!I139*(INDEX(Tax_share,MATCH('Total Fuel Prices'!$A$137,tax_fuel_labels,0),MATCH(I$1,'Tax_Share of Price'!$B$1:$AI$1,0)))</f>
        <v>0</v>
      </c>
      <c r="J2" s="35">
        <f>'Total Fuel Prices'!J139*(INDEX(Tax_share,MATCH('Total Fuel Prices'!$A$137,tax_fuel_labels,0),MATCH(J$1,'Tax_Share of Price'!$B$1:$AI$1,0)))</f>
        <v>0</v>
      </c>
      <c r="K2" s="35">
        <f>'Total Fuel Prices'!K139*(INDEX(Tax_share,MATCH('Total Fuel Prices'!$A$137,tax_fuel_labels,0),MATCH(K$1,'Tax_Share of Price'!$B$1:$AI$1,0)))</f>
        <v>0</v>
      </c>
      <c r="L2" s="35">
        <f>'Total Fuel Prices'!L139*(INDEX(Tax_share,MATCH('Total Fuel Prices'!$A$137,tax_fuel_labels,0),MATCH(L$1,'Tax_Share of Price'!$B$1:$AI$1,0)))</f>
        <v>0</v>
      </c>
      <c r="M2" s="35">
        <f>'Total Fuel Prices'!M139*(INDEX(Tax_share,MATCH('Total Fuel Prices'!$A$137,tax_fuel_labels,0),MATCH(M$1,'Tax_Share of Price'!$B$1:$AI$1,0)))</f>
        <v>0</v>
      </c>
      <c r="N2" s="35">
        <f>'Total Fuel Prices'!N139*(INDEX(Tax_share,MATCH('Total Fuel Prices'!$A$137,tax_fuel_labels,0),MATCH(N$1,'Tax_Share of Price'!$B$1:$AI$1,0)))</f>
        <v>0</v>
      </c>
      <c r="O2" s="35">
        <f>'Total Fuel Prices'!O139*(INDEX(Tax_share,MATCH('Total Fuel Prices'!$A$137,tax_fuel_labels,0),MATCH(O$1,'Tax_Share of Price'!$B$1:$AI$1,0)))</f>
        <v>0</v>
      </c>
      <c r="P2" s="35">
        <f>'Total Fuel Prices'!P139*(INDEX(Tax_share,MATCH('Total Fuel Prices'!$A$137,tax_fuel_labels,0),MATCH(P$1,'Tax_Share of Price'!$B$1:$AI$1,0)))</f>
        <v>0</v>
      </c>
      <c r="Q2" s="35">
        <f>'Total Fuel Prices'!Q139*(INDEX(Tax_share,MATCH('Total Fuel Prices'!$A$137,tax_fuel_labels,0),MATCH(Q$1,'Tax_Share of Price'!$B$1:$AI$1,0)))</f>
        <v>0</v>
      </c>
      <c r="R2" s="35">
        <f>'Total Fuel Prices'!R139*(INDEX(Tax_share,MATCH('Total Fuel Prices'!$A$137,tax_fuel_labels,0),MATCH(R$1,'Tax_Share of Price'!$B$1:$AI$1,0)))</f>
        <v>0</v>
      </c>
      <c r="S2" s="35">
        <f>'Total Fuel Prices'!S139*(INDEX(Tax_share,MATCH('Total Fuel Prices'!$A$137,tax_fuel_labels,0),MATCH(S$1,'Tax_Share of Price'!$B$1:$AI$1,0)))</f>
        <v>0</v>
      </c>
      <c r="T2" s="35">
        <f>'Total Fuel Prices'!T139*(INDEX(Tax_share,MATCH('Total Fuel Prices'!$A$137,tax_fuel_labels,0),MATCH(T$1,'Tax_Share of Price'!$B$1:$AI$1,0)))</f>
        <v>0</v>
      </c>
      <c r="U2" s="35">
        <f>'Total Fuel Prices'!U139*(INDEX(Tax_share,MATCH('Total Fuel Prices'!$A$137,tax_fuel_labels,0),MATCH(U$1,'Tax_Share of Price'!$B$1:$AI$1,0)))</f>
        <v>0</v>
      </c>
      <c r="V2" s="35">
        <f>'Total Fuel Prices'!V139*(INDEX(Tax_share,MATCH('Total Fuel Prices'!$A$137,tax_fuel_labels,0),MATCH(V$1,'Tax_Share of Price'!$B$1:$AI$1,0)))</f>
        <v>0</v>
      </c>
      <c r="W2" s="35">
        <f>'Total Fuel Prices'!W139*(INDEX(Tax_share,MATCH('Total Fuel Prices'!$A$137,tax_fuel_labels,0),MATCH(W$1,'Tax_Share of Price'!$B$1:$AI$1,0)))</f>
        <v>0</v>
      </c>
      <c r="X2" s="35">
        <f>'Total Fuel Prices'!X139*(INDEX(Tax_share,MATCH('Total Fuel Prices'!$A$137,tax_fuel_labels,0),MATCH(X$1,'Tax_Share of Price'!$B$1:$AI$1,0)))</f>
        <v>0</v>
      </c>
      <c r="Y2" s="35">
        <f>'Total Fuel Prices'!Y139*(INDEX(Tax_share,MATCH('Total Fuel Prices'!$A$137,tax_fuel_labels,0),MATCH(Y$1,'Tax_Share of Price'!$B$1:$AI$1,0)))</f>
        <v>0</v>
      </c>
      <c r="Z2" s="35">
        <f>'Total Fuel Prices'!Z139*(INDEX(Tax_share,MATCH('Total Fuel Prices'!$A$137,tax_fuel_labels,0),MATCH(Z$1,'Tax_Share of Price'!$B$1:$AI$1,0)))</f>
        <v>0</v>
      </c>
      <c r="AA2" s="35">
        <f>'Total Fuel Prices'!AA139*(INDEX(Tax_share,MATCH('Total Fuel Prices'!$A$137,tax_fuel_labels,0),MATCH(AA$1,'Tax_Share of Price'!$B$1:$AI$1,0)))</f>
        <v>0</v>
      </c>
      <c r="AB2" s="35">
        <f>'Total Fuel Prices'!AB139*(INDEX(Tax_share,MATCH('Total Fuel Prices'!$A$137,tax_fuel_labels,0),MATCH(AB$1,'Tax_Share of Price'!$B$1:$AI$1,0)))</f>
        <v>0</v>
      </c>
      <c r="AC2" s="35">
        <f>'Total Fuel Prices'!AC139*(INDEX(Tax_share,MATCH('Total Fuel Prices'!$A$137,tax_fuel_labels,0),MATCH(AC$1,'Tax_Share of Price'!$B$1:$AI$1,0)))</f>
        <v>0</v>
      </c>
      <c r="AD2" s="35">
        <f>'Total Fuel Prices'!AD139*(INDEX(Tax_share,MATCH('Total Fuel Prices'!$A$137,tax_fuel_labels,0),MATCH(AD$1,'Tax_Share of Price'!$B$1:$AI$1,0)))</f>
        <v>0</v>
      </c>
      <c r="AE2" s="35">
        <f>'Total Fuel Prices'!AE139*(INDEX(Tax_share,MATCH('Total Fuel Prices'!$A$137,tax_fuel_labels,0),MATCH(AE$1,'Tax_Share of Price'!$B$1:$AI$1,0)))</f>
        <v>0</v>
      </c>
      <c r="AF2" s="35">
        <f>'Total Fuel Prices'!AF139*(INDEX(Tax_share,MATCH('Total Fuel Prices'!$A$137,tax_fuel_labels,0),MATCH(AF$1,'Tax_Share of Price'!$B$1:$AI$1,0)))</f>
        <v>0</v>
      </c>
      <c r="AG2" s="35">
        <f>'Total Fuel Prices'!AG139*(INDEX(Tax_share,MATCH('Total Fuel Prices'!$A$137,tax_fuel_labels,0),MATCH(AG$1,'Tax_Share of Price'!$B$1:$AI$1,0)))</f>
        <v>0</v>
      </c>
      <c r="AH2" s="35">
        <f>'Total Fuel Prices'!AH139*(INDEX(Tax_share,MATCH('Total Fuel Prices'!$A$137,tax_fuel_labels,0),MATCH(AH$1,'Tax_Share of Price'!$B$1:$AI$1,0)))</f>
        <v>0</v>
      </c>
      <c r="AI2" s="35">
        <f>'Total Fuel Prices'!AI139*(INDEX(Tax_share,MATCH('Total Fuel Prices'!$A$137,tax_fuel_labels,0),MATCH(AI$1,'Tax_Share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Prices'!B140*(INDEX(Tax_share,MATCH('Total Fuel Prices'!$A$137,tax_fuel_labels,0),MATCH(B$1,'Tax_Share of Price'!$B$1:$AI$1,0)))</f>
        <v>0</v>
      </c>
      <c r="C3" s="35">
        <f>'Total Fuel Prices'!C140*(INDEX(Tax_share,MATCH('Total Fuel Prices'!$A$137,tax_fuel_labels,0),MATCH(C$1,'Tax_Share of Price'!$B$1:$AI$1,0)))</f>
        <v>0</v>
      </c>
      <c r="D3" s="35">
        <f>'Total Fuel Prices'!D140*(INDEX(Tax_share,MATCH('Total Fuel Prices'!$A$137,tax_fuel_labels,0),MATCH(D$1,'Tax_Share of Price'!$B$1:$AI$1,0)))</f>
        <v>0</v>
      </c>
      <c r="E3" s="35">
        <f>'Total Fuel Prices'!E140*(INDEX(Tax_share,MATCH('Total Fuel Prices'!$A$137,tax_fuel_labels,0),MATCH(E$1,'Tax_Share of Price'!$B$1:$AI$1,0)))</f>
        <v>0</v>
      </c>
      <c r="F3" s="35">
        <f>'Total Fuel Prices'!F140*(INDEX(Tax_share,MATCH('Total Fuel Prices'!$A$137,tax_fuel_labels,0),MATCH(F$1,'Tax_Share of Price'!$B$1:$AI$1,0)))</f>
        <v>0</v>
      </c>
      <c r="G3" s="35">
        <f>'Total Fuel Prices'!G140*(INDEX(Tax_share,MATCH('Total Fuel Prices'!$A$137,tax_fuel_labels,0),MATCH(G$1,'Tax_Share of Price'!$B$1:$AI$1,0)))</f>
        <v>0</v>
      </c>
      <c r="H3" s="35">
        <f>'Total Fuel Prices'!H140*(INDEX(Tax_share,MATCH('Total Fuel Prices'!$A$137,tax_fuel_labels,0),MATCH(H$1,'Tax_Share of Price'!$B$1:$AI$1,0)))</f>
        <v>0</v>
      </c>
      <c r="I3" s="35">
        <f>'Total Fuel Prices'!I140*(INDEX(Tax_share,MATCH('Total Fuel Prices'!$A$137,tax_fuel_labels,0),MATCH(I$1,'Tax_Share of Price'!$B$1:$AI$1,0)))</f>
        <v>0</v>
      </c>
      <c r="J3" s="35">
        <f>'Total Fuel Prices'!J140*(INDEX(Tax_share,MATCH('Total Fuel Prices'!$A$137,tax_fuel_labels,0),MATCH(J$1,'Tax_Share of Price'!$B$1:$AI$1,0)))</f>
        <v>0</v>
      </c>
      <c r="K3" s="35">
        <f>'Total Fuel Prices'!K140*(INDEX(Tax_share,MATCH('Total Fuel Prices'!$A$137,tax_fuel_labels,0),MATCH(K$1,'Tax_Share of Price'!$B$1:$AI$1,0)))</f>
        <v>0</v>
      </c>
      <c r="L3" s="35">
        <f>'Total Fuel Prices'!L140*(INDEX(Tax_share,MATCH('Total Fuel Prices'!$A$137,tax_fuel_labels,0),MATCH(L$1,'Tax_Share of Price'!$B$1:$AI$1,0)))</f>
        <v>0</v>
      </c>
      <c r="M3" s="35">
        <f>'Total Fuel Prices'!M140*(INDEX(Tax_share,MATCH('Total Fuel Prices'!$A$137,tax_fuel_labels,0),MATCH(M$1,'Tax_Share of Price'!$B$1:$AI$1,0)))</f>
        <v>0</v>
      </c>
      <c r="N3" s="35">
        <f>'Total Fuel Prices'!N140*(INDEX(Tax_share,MATCH('Total Fuel Prices'!$A$137,tax_fuel_labels,0),MATCH(N$1,'Tax_Share of Price'!$B$1:$AI$1,0)))</f>
        <v>0</v>
      </c>
      <c r="O3" s="35">
        <f>'Total Fuel Prices'!O140*(INDEX(Tax_share,MATCH('Total Fuel Prices'!$A$137,tax_fuel_labels,0),MATCH(O$1,'Tax_Share of Price'!$B$1:$AI$1,0)))</f>
        <v>0</v>
      </c>
      <c r="P3" s="35">
        <f>'Total Fuel Prices'!P140*(INDEX(Tax_share,MATCH('Total Fuel Prices'!$A$137,tax_fuel_labels,0),MATCH(P$1,'Tax_Share of Price'!$B$1:$AI$1,0)))</f>
        <v>0</v>
      </c>
      <c r="Q3" s="35">
        <f>'Total Fuel Prices'!Q140*(INDEX(Tax_share,MATCH('Total Fuel Prices'!$A$137,tax_fuel_labels,0),MATCH(Q$1,'Tax_Share of Price'!$B$1:$AI$1,0)))</f>
        <v>0</v>
      </c>
      <c r="R3" s="35">
        <f>'Total Fuel Prices'!R140*(INDEX(Tax_share,MATCH('Total Fuel Prices'!$A$137,tax_fuel_labels,0),MATCH(R$1,'Tax_Share of Price'!$B$1:$AI$1,0)))</f>
        <v>0</v>
      </c>
      <c r="S3" s="35">
        <f>'Total Fuel Prices'!S140*(INDEX(Tax_share,MATCH('Total Fuel Prices'!$A$137,tax_fuel_labels,0),MATCH(S$1,'Tax_Share of Price'!$B$1:$AI$1,0)))</f>
        <v>0</v>
      </c>
      <c r="T3" s="35">
        <f>'Total Fuel Prices'!T140*(INDEX(Tax_share,MATCH('Total Fuel Prices'!$A$137,tax_fuel_labels,0),MATCH(T$1,'Tax_Share of Price'!$B$1:$AI$1,0)))</f>
        <v>0</v>
      </c>
      <c r="U3" s="35">
        <f>'Total Fuel Prices'!U140*(INDEX(Tax_share,MATCH('Total Fuel Prices'!$A$137,tax_fuel_labels,0),MATCH(U$1,'Tax_Share of Price'!$B$1:$AI$1,0)))</f>
        <v>0</v>
      </c>
      <c r="V3" s="35">
        <f>'Total Fuel Prices'!V140*(INDEX(Tax_share,MATCH('Total Fuel Prices'!$A$137,tax_fuel_labels,0),MATCH(V$1,'Tax_Share of Price'!$B$1:$AI$1,0)))</f>
        <v>0</v>
      </c>
      <c r="W3" s="35">
        <f>'Total Fuel Prices'!W140*(INDEX(Tax_share,MATCH('Total Fuel Prices'!$A$137,tax_fuel_labels,0),MATCH(W$1,'Tax_Share of Price'!$B$1:$AI$1,0)))</f>
        <v>0</v>
      </c>
      <c r="X3" s="35">
        <f>'Total Fuel Prices'!X140*(INDEX(Tax_share,MATCH('Total Fuel Prices'!$A$137,tax_fuel_labels,0),MATCH(X$1,'Tax_Share of Price'!$B$1:$AI$1,0)))</f>
        <v>0</v>
      </c>
      <c r="Y3" s="35">
        <f>'Total Fuel Prices'!Y140*(INDEX(Tax_share,MATCH('Total Fuel Prices'!$A$137,tax_fuel_labels,0),MATCH(Y$1,'Tax_Share of Price'!$B$1:$AI$1,0)))</f>
        <v>0</v>
      </c>
      <c r="Z3" s="35">
        <f>'Total Fuel Prices'!Z140*(INDEX(Tax_share,MATCH('Total Fuel Prices'!$A$137,tax_fuel_labels,0),MATCH(Z$1,'Tax_Share of Price'!$B$1:$AI$1,0)))</f>
        <v>0</v>
      </c>
      <c r="AA3" s="35">
        <f>'Total Fuel Prices'!AA140*(INDEX(Tax_share,MATCH('Total Fuel Prices'!$A$137,tax_fuel_labels,0),MATCH(AA$1,'Tax_Share of Price'!$B$1:$AI$1,0)))</f>
        <v>0</v>
      </c>
      <c r="AB3" s="35">
        <f>'Total Fuel Prices'!AB140*(INDEX(Tax_share,MATCH('Total Fuel Prices'!$A$137,tax_fuel_labels,0),MATCH(AB$1,'Tax_Share of Price'!$B$1:$AI$1,0)))</f>
        <v>0</v>
      </c>
      <c r="AC3" s="35">
        <f>'Total Fuel Prices'!AC140*(INDEX(Tax_share,MATCH('Total Fuel Prices'!$A$137,tax_fuel_labels,0),MATCH(AC$1,'Tax_Share of Price'!$B$1:$AI$1,0)))</f>
        <v>0</v>
      </c>
      <c r="AD3" s="35">
        <f>'Total Fuel Prices'!AD140*(INDEX(Tax_share,MATCH('Total Fuel Prices'!$A$137,tax_fuel_labels,0),MATCH(AD$1,'Tax_Share of Price'!$B$1:$AI$1,0)))</f>
        <v>0</v>
      </c>
      <c r="AE3" s="35">
        <f>'Total Fuel Prices'!AE140*(INDEX(Tax_share,MATCH('Total Fuel Prices'!$A$137,tax_fuel_labels,0),MATCH(AE$1,'Tax_Share of Price'!$B$1:$AI$1,0)))</f>
        <v>0</v>
      </c>
      <c r="AF3" s="35">
        <f>'Total Fuel Prices'!AF140*(INDEX(Tax_share,MATCH('Total Fuel Prices'!$A$137,tax_fuel_labels,0),MATCH(AF$1,'Tax_Share of Price'!$B$1:$AI$1,0)))</f>
        <v>0</v>
      </c>
      <c r="AG3" s="35">
        <f>'Total Fuel Prices'!AG140*(INDEX(Tax_share,MATCH('Total Fuel Prices'!$A$137,tax_fuel_labels,0),MATCH(AG$1,'Tax_Share of Price'!$B$1:$AI$1,0)))</f>
        <v>0</v>
      </c>
      <c r="AH3" s="35">
        <f>'Total Fuel Prices'!AH140*(INDEX(Tax_share,MATCH('Total Fuel Prices'!$A$137,tax_fuel_labels,0),MATCH(AH$1,'Tax_Share of Price'!$B$1:$AI$1,0)))</f>
        <v>0</v>
      </c>
      <c r="AI3" s="35">
        <f>'Total Fuel Prices'!AI140*(INDEX(Tax_share,MATCH('Total Fuel Prices'!$A$137,tax_fuel_labels,0),MATCH(AI$1,'Tax_Share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Prices'!B141*(INDEX(Tax_share,MATCH('Total Fuel Prices'!$A$137,tax_fuel_labels,0),MATCH(B$1,'Tax_Share of Price'!$B$1:$AI$1,0)))</f>
        <v>0</v>
      </c>
      <c r="C4" s="35">
        <f>'Total Fuel Prices'!C141*(INDEX(Tax_share,MATCH('Total Fuel Prices'!$A$137,tax_fuel_labels,0),MATCH(C$1,'Tax_Share of Price'!$B$1:$AI$1,0)))</f>
        <v>0</v>
      </c>
      <c r="D4" s="35">
        <f>'Total Fuel Prices'!D141*(INDEX(Tax_share,MATCH('Total Fuel Prices'!$A$137,tax_fuel_labels,0),MATCH(D$1,'Tax_Share of Price'!$B$1:$AI$1,0)))</f>
        <v>0</v>
      </c>
      <c r="E4" s="35">
        <f>'Total Fuel Prices'!E141*(INDEX(Tax_share,MATCH('Total Fuel Prices'!$A$137,tax_fuel_labels,0),MATCH(E$1,'Tax_Share of Price'!$B$1:$AI$1,0)))</f>
        <v>0</v>
      </c>
      <c r="F4" s="35">
        <f>'Total Fuel Prices'!F141*(INDEX(Tax_share,MATCH('Total Fuel Prices'!$A$137,tax_fuel_labels,0),MATCH(F$1,'Tax_Share of Price'!$B$1:$AI$1,0)))</f>
        <v>0</v>
      </c>
      <c r="G4" s="35">
        <f>'Total Fuel Prices'!G141*(INDEX(Tax_share,MATCH('Total Fuel Prices'!$A$137,tax_fuel_labels,0),MATCH(G$1,'Tax_Share of Price'!$B$1:$AI$1,0)))</f>
        <v>0</v>
      </c>
      <c r="H4" s="35">
        <f>'Total Fuel Prices'!H141*(INDEX(Tax_share,MATCH('Total Fuel Prices'!$A$137,tax_fuel_labels,0),MATCH(H$1,'Tax_Share of Price'!$B$1:$AI$1,0)))</f>
        <v>0</v>
      </c>
      <c r="I4" s="35">
        <f>'Total Fuel Prices'!I141*(INDEX(Tax_share,MATCH('Total Fuel Prices'!$A$137,tax_fuel_labels,0),MATCH(I$1,'Tax_Share of Price'!$B$1:$AI$1,0)))</f>
        <v>0</v>
      </c>
      <c r="J4" s="35">
        <f>'Total Fuel Prices'!J141*(INDEX(Tax_share,MATCH('Total Fuel Prices'!$A$137,tax_fuel_labels,0),MATCH(J$1,'Tax_Share of Price'!$B$1:$AI$1,0)))</f>
        <v>0</v>
      </c>
      <c r="K4" s="35">
        <f>'Total Fuel Prices'!K141*(INDEX(Tax_share,MATCH('Total Fuel Prices'!$A$137,tax_fuel_labels,0),MATCH(K$1,'Tax_Share of Price'!$B$1:$AI$1,0)))</f>
        <v>0</v>
      </c>
      <c r="L4" s="35">
        <f>'Total Fuel Prices'!L141*(INDEX(Tax_share,MATCH('Total Fuel Prices'!$A$137,tax_fuel_labels,0),MATCH(L$1,'Tax_Share of Price'!$B$1:$AI$1,0)))</f>
        <v>0</v>
      </c>
      <c r="M4" s="35">
        <f>'Total Fuel Prices'!M141*(INDEX(Tax_share,MATCH('Total Fuel Prices'!$A$137,tax_fuel_labels,0),MATCH(M$1,'Tax_Share of Price'!$B$1:$AI$1,0)))</f>
        <v>0</v>
      </c>
      <c r="N4" s="35">
        <f>'Total Fuel Prices'!N141*(INDEX(Tax_share,MATCH('Total Fuel Prices'!$A$137,tax_fuel_labels,0),MATCH(N$1,'Tax_Share of Price'!$B$1:$AI$1,0)))</f>
        <v>0</v>
      </c>
      <c r="O4" s="35">
        <f>'Total Fuel Prices'!O141*(INDEX(Tax_share,MATCH('Total Fuel Prices'!$A$137,tax_fuel_labels,0),MATCH(O$1,'Tax_Share of Price'!$B$1:$AI$1,0)))</f>
        <v>0</v>
      </c>
      <c r="P4" s="35">
        <f>'Total Fuel Prices'!P141*(INDEX(Tax_share,MATCH('Total Fuel Prices'!$A$137,tax_fuel_labels,0),MATCH(P$1,'Tax_Share of Price'!$B$1:$AI$1,0)))</f>
        <v>0</v>
      </c>
      <c r="Q4" s="35">
        <f>'Total Fuel Prices'!Q141*(INDEX(Tax_share,MATCH('Total Fuel Prices'!$A$137,tax_fuel_labels,0),MATCH(Q$1,'Tax_Share of Price'!$B$1:$AI$1,0)))</f>
        <v>0</v>
      </c>
      <c r="R4" s="35">
        <f>'Total Fuel Prices'!R141*(INDEX(Tax_share,MATCH('Total Fuel Prices'!$A$137,tax_fuel_labels,0),MATCH(R$1,'Tax_Share of Price'!$B$1:$AI$1,0)))</f>
        <v>0</v>
      </c>
      <c r="S4" s="35">
        <f>'Total Fuel Prices'!S141*(INDEX(Tax_share,MATCH('Total Fuel Prices'!$A$137,tax_fuel_labels,0),MATCH(S$1,'Tax_Share of Price'!$B$1:$AI$1,0)))</f>
        <v>0</v>
      </c>
      <c r="T4" s="35">
        <f>'Total Fuel Prices'!T141*(INDEX(Tax_share,MATCH('Total Fuel Prices'!$A$137,tax_fuel_labels,0),MATCH(T$1,'Tax_Share of Price'!$B$1:$AI$1,0)))</f>
        <v>0</v>
      </c>
      <c r="U4" s="35">
        <f>'Total Fuel Prices'!U141*(INDEX(Tax_share,MATCH('Total Fuel Prices'!$A$137,tax_fuel_labels,0),MATCH(U$1,'Tax_Share of Price'!$B$1:$AI$1,0)))</f>
        <v>0</v>
      </c>
      <c r="V4" s="35">
        <f>'Total Fuel Prices'!V141*(INDEX(Tax_share,MATCH('Total Fuel Prices'!$A$137,tax_fuel_labels,0),MATCH(V$1,'Tax_Share of Price'!$B$1:$AI$1,0)))</f>
        <v>0</v>
      </c>
      <c r="W4" s="35">
        <f>'Total Fuel Prices'!W141*(INDEX(Tax_share,MATCH('Total Fuel Prices'!$A$137,tax_fuel_labels,0),MATCH(W$1,'Tax_Share of Price'!$B$1:$AI$1,0)))</f>
        <v>0</v>
      </c>
      <c r="X4" s="35">
        <f>'Total Fuel Prices'!X141*(INDEX(Tax_share,MATCH('Total Fuel Prices'!$A$137,tax_fuel_labels,0),MATCH(X$1,'Tax_Share of Price'!$B$1:$AI$1,0)))</f>
        <v>0</v>
      </c>
      <c r="Y4" s="35">
        <f>'Total Fuel Prices'!Y141*(INDEX(Tax_share,MATCH('Total Fuel Prices'!$A$137,tax_fuel_labels,0),MATCH(Y$1,'Tax_Share of Price'!$B$1:$AI$1,0)))</f>
        <v>0</v>
      </c>
      <c r="Z4" s="35">
        <f>'Total Fuel Prices'!Z141*(INDEX(Tax_share,MATCH('Total Fuel Prices'!$A$137,tax_fuel_labels,0),MATCH(Z$1,'Tax_Share of Price'!$B$1:$AI$1,0)))</f>
        <v>0</v>
      </c>
      <c r="AA4" s="35">
        <f>'Total Fuel Prices'!AA141*(INDEX(Tax_share,MATCH('Total Fuel Prices'!$A$137,tax_fuel_labels,0),MATCH(AA$1,'Tax_Share of Price'!$B$1:$AI$1,0)))</f>
        <v>0</v>
      </c>
      <c r="AB4" s="35">
        <f>'Total Fuel Prices'!AB141*(INDEX(Tax_share,MATCH('Total Fuel Prices'!$A$137,tax_fuel_labels,0),MATCH(AB$1,'Tax_Share of Price'!$B$1:$AI$1,0)))</f>
        <v>0</v>
      </c>
      <c r="AC4" s="35">
        <f>'Total Fuel Prices'!AC141*(INDEX(Tax_share,MATCH('Total Fuel Prices'!$A$137,tax_fuel_labels,0),MATCH(AC$1,'Tax_Share of Price'!$B$1:$AI$1,0)))</f>
        <v>0</v>
      </c>
      <c r="AD4" s="35">
        <f>'Total Fuel Prices'!AD141*(INDEX(Tax_share,MATCH('Total Fuel Prices'!$A$137,tax_fuel_labels,0),MATCH(AD$1,'Tax_Share of Price'!$B$1:$AI$1,0)))</f>
        <v>0</v>
      </c>
      <c r="AE4" s="35">
        <f>'Total Fuel Prices'!AE141*(INDEX(Tax_share,MATCH('Total Fuel Prices'!$A$137,tax_fuel_labels,0),MATCH(AE$1,'Tax_Share of Price'!$B$1:$AI$1,0)))</f>
        <v>0</v>
      </c>
      <c r="AF4" s="35">
        <f>'Total Fuel Prices'!AF141*(INDEX(Tax_share,MATCH('Total Fuel Prices'!$A$137,tax_fuel_labels,0),MATCH(AF$1,'Tax_Share of Price'!$B$1:$AI$1,0)))</f>
        <v>0</v>
      </c>
      <c r="AG4" s="35">
        <f>'Total Fuel Prices'!AG141*(INDEX(Tax_share,MATCH('Total Fuel Prices'!$A$137,tax_fuel_labels,0),MATCH(AG$1,'Tax_Share of Price'!$B$1:$AI$1,0)))</f>
        <v>0</v>
      </c>
      <c r="AH4" s="35">
        <f>'Total Fuel Prices'!AH141*(INDEX(Tax_share,MATCH('Total Fuel Prices'!$A$137,tax_fuel_labels,0),MATCH(AH$1,'Tax_Share of Price'!$B$1:$AI$1,0)))</f>
        <v>0</v>
      </c>
      <c r="AI4" s="35">
        <f>'Total Fuel Prices'!AI141*(INDEX(Tax_share,MATCH('Total Fuel Prices'!$A$137,tax_fuel_labels,0),MATCH(AI$1,'Tax_Share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Prices'!B142*(INDEX(Tax_share,MATCH('Total Fuel Prices'!$A$137,tax_fuel_labels,0),MATCH(B$1,'Tax_Share of Price'!$B$1:$AI$1,0)))</f>
        <v>0</v>
      </c>
      <c r="C5" s="35">
        <f>'Total Fuel Prices'!C142*(INDEX(Tax_share,MATCH('Total Fuel Prices'!$A$137,tax_fuel_labels,0),MATCH(C$1,'Tax_Share of Price'!$B$1:$AI$1,0)))</f>
        <v>0</v>
      </c>
      <c r="D5" s="35">
        <f>'Total Fuel Prices'!D142*(INDEX(Tax_share,MATCH('Total Fuel Prices'!$A$137,tax_fuel_labels,0),MATCH(D$1,'Tax_Share of Price'!$B$1:$AI$1,0)))</f>
        <v>0</v>
      </c>
      <c r="E5" s="35">
        <f>'Total Fuel Prices'!E142*(INDEX(Tax_share,MATCH('Total Fuel Prices'!$A$137,tax_fuel_labels,0),MATCH(E$1,'Tax_Share of Price'!$B$1:$AI$1,0)))</f>
        <v>0</v>
      </c>
      <c r="F5" s="35">
        <f>'Total Fuel Prices'!F142*(INDEX(Tax_share,MATCH('Total Fuel Prices'!$A$137,tax_fuel_labels,0),MATCH(F$1,'Tax_Share of Price'!$B$1:$AI$1,0)))</f>
        <v>0</v>
      </c>
      <c r="G5" s="35">
        <f>'Total Fuel Prices'!G142*(INDEX(Tax_share,MATCH('Total Fuel Prices'!$A$137,tax_fuel_labels,0),MATCH(G$1,'Tax_Share of Price'!$B$1:$AI$1,0)))</f>
        <v>0</v>
      </c>
      <c r="H5" s="35">
        <f>'Total Fuel Prices'!H142*(INDEX(Tax_share,MATCH('Total Fuel Prices'!$A$137,tax_fuel_labels,0),MATCH(H$1,'Tax_Share of Price'!$B$1:$AI$1,0)))</f>
        <v>0</v>
      </c>
      <c r="I5" s="35">
        <f>'Total Fuel Prices'!I142*(INDEX(Tax_share,MATCH('Total Fuel Prices'!$A$137,tax_fuel_labels,0),MATCH(I$1,'Tax_Share of Price'!$B$1:$AI$1,0)))</f>
        <v>0</v>
      </c>
      <c r="J5" s="35">
        <f>'Total Fuel Prices'!J142*(INDEX(Tax_share,MATCH('Total Fuel Prices'!$A$137,tax_fuel_labels,0),MATCH(J$1,'Tax_Share of Price'!$B$1:$AI$1,0)))</f>
        <v>0</v>
      </c>
      <c r="K5" s="35">
        <f>'Total Fuel Prices'!K142*(INDEX(Tax_share,MATCH('Total Fuel Prices'!$A$137,tax_fuel_labels,0),MATCH(K$1,'Tax_Share of Price'!$B$1:$AI$1,0)))</f>
        <v>0</v>
      </c>
      <c r="L5" s="35">
        <f>'Total Fuel Prices'!L142*(INDEX(Tax_share,MATCH('Total Fuel Prices'!$A$137,tax_fuel_labels,0),MATCH(L$1,'Tax_Share of Price'!$B$1:$AI$1,0)))</f>
        <v>0</v>
      </c>
      <c r="M5" s="35">
        <f>'Total Fuel Prices'!M142*(INDEX(Tax_share,MATCH('Total Fuel Prices'!$A$137,tax_fuel_labels,0),MATCH(M$1,'Tax_Share of Price'!$B$1:$AI$1,0)))</f>
        <v>0</v>
      </c>
      <c r="N5" s="35">
        <f>'Total Fuel Prices'!N142*(INDEX(Tax_share,MATCH('Total Fuel Prices'!$A$137,tax_fuel_labels,0),MATCH(N$1,'Tax_Share of Price'!$B$1:$AI$1,0)))</f>
        <v>0</v>
      </c>
      <c r="O5" s="35">
        <f>'Total Fuel Prices'!O142*(INDEX(Tax_share,MATCH('Total Fuel Prices'!$A$137,tax_fuel_labels,0),MATCH(O$1,'Tax_Share of Price'!$B$1:$AI$1,0)))</f>
        <v>0</v>
      </c>
      <c r="P5" s="35">
        <f>'Total Fuel Prices'!P142*(INDEX(Tax_share,MATCH('Total Fuel Prices'!$A$137,tax_fuel_labels,0),MATCH(P$1,'Tax_Share of Price'!$B$1:$AI$1,0)))</f>
        <v>0</v>
      </c>
      <c r="Q5" s="35">
        <f>'Total Fuel Prices'!Q142*(INDEX(Tax_share,MATCH('Total Fuel Prices'!$A$137,tax_fuel_labels,0),MATCH(Q$1,'Tax_Share of Price'!$B$1:$AI$1,0)))</f>
        <v>0</v>
      </c>
      <c r="R5" s="35">
        <f>'Total Fuel Prices'!R142*(INDEX(Tax_share,MATCH('Total Fuel Prices'!$A$137,tax_fuel_labels,0),MATCH(R$1,'Tax_Share of Price'!$B$1:$AI$1,0)))</f>
        <v>0</v>
      </c>
      <c r="S5" s="35">
        <f>'Total Fuel Prices'!S142*(INDEX(Tax_share,MATCH('Total Fuel Prices'!$A$137,tax_fuel_labels,0),MATCH(S$1,'Tax_Share of Price'!$B$1:$AI$1,0)))</f>
        <v>0</v>
      </c>
      <c r="T5" s="35">
        <f>'Total Fuel Prices'!T142*(INDEX(Tax_share,MATCH('Total Fuel Prices'!$A$137,tax_fuel_labels,0),MATCH(T$1,'Tax_Share of Price'!$B$1:$AI$1,0)))</f>
        <v>0</v>
      </c>
      <c r="U5" s="35">
        <f>'Total Fuel Prices'!U142*(INDEX(Tax_share,MATCH('Total Fuel Prices'!$A$137,tax_fuel_labels,0),MATCH(U$1,'Tax_Share of Price'!$B$1:$AI$1,0)))</f>
        <v>0</v>
      </c>
      <c r="V5" s="35">
        <f>'Total Fuel Prices'!V142*(INDEX(Tax_share,MATCH('Total Fuel Prices'!$A$137,tax_fuel_labels,0),MATCH(V$1,'Tax_Share of Price'!$B$1:$AI$1,0)))</f>
        <v>0</v>
      </c>
      <c r="W5" s="35">
        <f>'Total Fuel Prices'!W142*(INDEX(Tax_share,MATCH('Total Fuel Prices'!$A$137,tax_fuel_labels,0),MATCH(W$1,'Tax_Share of Price'!$B$1:$AI$1,0)))</f>
        <v>0</v>
      </c>
      <c r="X5" s="35">
        <f>'Total Fuel Prices'!X142*(INDEX(Tax_share,MATCH('Total Fuel Prices'!$A$137,tax_fuel_labels,0),MATCH(X$1,'Tax_Share of Price'!$B$1:$AI$1,0)))</f>
        <v>0</v>
      </c>
      <c r="Y5" s="35">
        <f>'Total Fuel Prices'!Y142*(INDEX(Tax_share,MATCH('Total Fuel Prices'!$A$137,tax_fuel_labels,0),MATCH(Y$1,'Tax_Share of Price'!$B$1:$AI$1,0)))</f>
        <v>0</v>
      </c>
      <c r="Z5" s="35">
        <f>'Total Fuel Prices'!Z142*(INDEX(Tax_share,MATCH('Total Fuel Prices'!$A$137,tax_fuel_labels,0),MATCH(Z$1,'Tax_Share of Price'!$B$1:$AI$1,0)))</f>
        <v>0</v>
      </c>
      <c r="AA5" s="35">
        <f>'Total Fuel Prices'!AA142*(INDEX(Tax_share,MATCH('Total Fuel Prices'!$A$137,tax_fuel_labels,0),MATCH(AA$1,'Tax_Share of Price'!$B$1:$AI$1,0)))</f>
        <v>0</v>
      </c>
      <c r="AB5" s="35">
        <f>'Total Fuel Prices'!AB142*(INDEX(Tax_share,MATCH('Total Fuel Prices'!$A$137,tax_fuel_labels,0),MATCH(AB$1,'Tax_Share of Price'!$B$1:$AI$1,0)))</f>
        <v>0</v>
      </c>
      <c r="AC5" s="35">
        <f>'Total Fuel Prices'!AC142*(INDEX(Tax_share,MATCH('Total Fuel Prices'!$A$137,tax_fuel_labels,0),MATCH(AC$1,'Tax_Share of Price'!$B$1:$AI$1,0)))</f>
        <v>0</v>
      </c>
      <c r="AD5" s="35">
        <f>'Total Fuel Prices'!AD142*(INDEX(Tax_share,MATCH('Total Fuel Prices'!$A$137,tax_fuel_labels,0),MATCH(AD$1,'Tax_Share of Price'!$B$1:$AI$1,0)))</f>
        <v>0</v>
      </c>
      <c r="AE5" s="35">
        <f>'Total Fuel Prices'!AE142*(INDEX(Tax_share,MATCH('Total Fuel Prices'!$A$137,tax_fuel_labels,0),MATCH(AE$1,'Tax_Share of Price'!$B$1:$AI$1,0)))</f>
        <v>0</v>
      </c>
      <c r="AF5" s="35">
        <f>'Total Fuel Prices'!AF142*(INDEX(Tax_share,MATCH('Total Fuel Prices'!$A$137,tax_fuel_labels,0),MATCH(AF$1,'Tax_Share of Price'!$B$1:$AI$1,0)))</f>
        <v>0</v>
      </c>
      <c r="AG5" s="35">
        <f>'Total Fuel Prices'!AG142*(INDEX(Tax_share,MATCH('Total Fuel Prices'!$A$137,tax_fuel_labels,0),MATCH(AG$1,'Tax_Share of Price'!$B$1:$AI$1,0)))</f>
        <v>0</v>
      </c>
      <c r="AH5" s="35">
        <f>'Total Fuel Prices'!AH142*(INDEX(Tax_share,MATCH('Total Fuel Prices'!$A$137,tax_fuel_labels,0),MATCH(AH$1,'Tax_Share of Price'!$B$1:$AI$1,0)))</f>
        <v>0</v>
      </c>
      <c r="AI5" s="35">
        <f>'Total Fuel Prices'!AI142*(INDEX(Tax_share,MATCH('Total Fuel Prices'!$A$137,tax_fuel_labels,0),MATCH(AI$1,'Tax_Share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Prices'!B143*(INDEX(Tax_share,MATCH('Total Fuel Prices'!$A$137,tax_fuel_labels,0),MATCH(B$1,'Tax_Share of Price'!$B$1:$AI$1,0)))</f>
        <v>0</v>
      </c>
      <c r="C6" s="35">
        <f>'Total Fuel Prices'!C143*(INDEX(Tax_share,MATCH('Total Fuel Prices'!$A$137,tax_fuel_labels,0),MATCH(C$1,'Tax_Share of Price'!$B$1:$AI$1,0)))</f>
        <v>0</v>
      </c>
      <c r="D6" s="35">
        <f>'Total Fuel Prices'!D143*(INDEX(Tax_share,MATCH('Total Fuel Prices'!$A$137,tax_fuel_labels,0),MATCH(D$1,'Tax_Share of Price'!$B$1:$AI$1,0)))</f>
        <v>0</v>
      </c>
      <c r="E6" s="35">
        <f>'Total Fuel Prices'!E143*(INDEX(Tax_share,MATCH('Total Fuel Prices'!$A$137,tax_fuel_labels,0),MATCH(E$1,'Tax_Share of Price'!$B$1:$AI$1,0)))</f>
        <v>0</v>
      </c>
      <c r="F6" s="35">
        <f>'Total Fuel Prices'!F143*(INDEX(Tax_share,MATCH('Total Fuel Prices'!$A$137,tax_fuel_labels,0),MATCH(F$1,'Tax_Share of Price'!$B$1:$AI$1,0)))</f>
        <v>0</v>
      </c>
      <c r="G6" s="35">
        <f>'Total Fuel Prices'!G143*(INDEX(Tax_share,MATCH('Total Fuel Prices'!$A$137,tax_fuel_labels,0),MATCH(G$1,'Tax_Share of Price'!$B$1:$AI$1,0)))</f>
        <v>0</v>
      </c>
      <c r="H6" s="35">
        <f>'Total Fuel Prices'!H143*(INDEX(Tax_share,MATCH('Total Fuel Prices'!$A$137,tax_fuel_labels,0),MATCH(H$1,'Tax_Share of Price'!$B$1:$AI$1,0)))</f>
        <v>0</v>
      </c>
      <c r="I6" s="35">
        <f>'Total Fuel Prices'!I143*(INDEX(Tax_share,MATCH('Total Fuel Prices'!$A$137,tax_fuel_labels,0),MATCH(I$1,'Tax_Share of Price'!$B$1:$AI$1,0)))</f>
        <v>0</v>
      </c>
      <c r="J6" s="35">
        <f>'Total Fuel Prices'!J143*(INDEX(Tax_share,MATCH('Total Fuel Prices'!$A$137,tax_fuel_labels,0),MATCH(J$1,'Tax_Share of Price'!$B$1:$AI$1,0)))</f>
        <v>0</v>
      </c>
      <c r="K6" s="35">
        <f>'Total Fuel Prices'!K143*(INDEX(Tax_share,MATCH('Total Fuel Prices'!$A$137,tax_fuel_labels,0),MATCH(K$1,'Tax_Share of Price'!$B$1:$AI$1,0)))</f>
        <v>0</v>
      </c>
      <c r="L6" s="35">
        <f>'Total Fuel Prices'!L143*(INDEX(Tax_share,MATCH('Total Fuel Prices'!$A$137,tax_fuel_labels,0),MATCH(L$1,'Tax_Share of Price'!$B$1:$AI$1,0)))</f>
        <v>0</v>
      </c>
      <c r="M6" s="35">
        <f>'Total Fuel Prices'!M143*(INDEX(Tax_share,MATCH('Total Fuel Prices'!$A$137,tax_fuel_labels,0),MATCH(M$1,'Tax_Share of Price'!$B$1:$AI$1,0)))</f>
        <v>0</v>
      </c>
      <c r="N6" s="35">
        <f>'Total Fuel Prices'!N143*(INDEX(Tax_share,MATCH('Total Fuel Prices'!$A$137,tax_fuel_labels,0),MATCH(N$1,'Tax_Share of Price'!$B$1:$AI$1,0)))</f>
        <v>0</v>
      </c>
      <c r="O6" s="35">
        <f>'Total Fuel Prices'!O143*(INDEX(Tax_share,MATCH('Total Fuel Prices'!$A$137,tax_fuel_labels,0),MATCH(O$1,'Tax_Share of Price'!$B$1:$AI$1,0)))</f>
        <v>0</v>
      </c>
      <c r="P6" s="35">
        <f>'Total Fuel Prices'!P143*(INDEX(Tax_share,MATCH('Total Fuel Prices'!$A$137,tax_fuel_labels,0),MATCH(P$1,'Tax_Share of Price'!$B$1:$AI$1,0)))</f>
        <v>0</v>
      </c>
      <c r="Q6" s="35">
        <f>'Total Fuel Prices'!Q143*(INDEX(Tax_share,MATCH('Total Fuel Prices'!$A$137,tax_fuel_labels,0),MATCH(Q$1,'Tax_Share of Price'!$B$1:$AI$1,0)))</f>
        <v>0</v>
      </c>
      <c r="R6" s="35">
        <f>'Total Fuel Prices'!R143*(INDEX(Tax_share,MATCH('Total Fuel Prices'!$A$137,tax_fuel_labels,0),MATCH(R$1,'Tax_Share of Price'!$B$1:$AI$1,0)))</f>
        <v>0</v>
      </c>
      <c r="S6" s="35">
        <f>'Total Fuel Prices'!S143*(INDEX(Tax_share,MATCH('Total Fuel Prices'!$A$137,tax_fuel_labels,0),MATCH(S$1,'Tax_Share of Price'!$B$1:$AI$1,0)))</f>
        <v>0</v>
      </c>
      <c r="T6" s="35">
        <f>'Total Fuel Prices'!T143*(INDEX(Tax_share,MATCH('Total Fuel Prices'!$A$137,tax_fuel_labels,0),MATCH(T$1,'Tax_Share of Price'!$B$1:$AI$1,0)))</f>
        <v>0</v>
      </c>
      <c r="U6" s="35">
        <f>'Total Fuel Prices'!U143*(INDEX(Tax_share,MATCH('Total Fuel Prices'!$A$137,tax_fuel_labels,0),MATCH(U$1,'Tax_Share of Price'!$B$1:$AI$1,0)))</f>
        <v>0</v>
      </c>
      <c r="V6" s="35">
        <f>'Total Fuel Prices'!V143*(INDEX(Tax_share,MATCH('Total Fuel Prices'!$A$137,tax_fuel_labels,0),MATCH(V$1,'Tax_Share of Price'!$B$1:$AI$1,0)))</f>
        <v>0</v>
      </c>
      <c r="W6" s="35">
        <f>'Total Fuel Prices'!W143*(INDEX(Tax_share,MATCH('Total Fuel Prices'!$A$137,tax_fuel_labels,0),MATCH(W$1,'Tax_Share of Price'!$B$1:$AI$1,0)))</f>
        <v>0</v>
      </c>
      <c r="X6" s="35">
        <f>'Total Fuel Prices'!X143*(INDEX(Tax_share,MATCH('Total Fuel Prices'!$A$137,tax_fuel_labels,0),MATCH(X$1,'Tax_Share of Price'!$B$1:$AI$1,0)))</f>
        <v>0</v>
      </c>
      <c r="Y6" s="35">
        <f>'Total Fuel Prices'!Y143*(INDEX(Tax_share,MATCH('Total Fuel Prices'!$A$137,tax_fuel_labels,0),MATCH(Y$1,'Tax_Share of Price'!$B$1:$AI$1,0)))</f>
        <v>0</v>
      </c>
      <c r="Z6" s="35">
        <f>'Total Fuel Prices'!Z143*(INDEX(Tax_share,MATCH('Total Fuel Prices'!$A$137,tax_fuel_labels,0),MATCH(Z$1,'Tax_Share of Price'!$B$1:$AI$1,0)))</f>
        <v>0</v>
      </c>
      <c r="AA6" s="35">
        <f>'Total Fuel Prices'!AA143*(INDEX(Tax_share,MATCH('Total Fuel Prices'!$A$137,tax_fuel_labels,0),MATCH(AA$1,'Tax_Share of Price'!$B$1:$AI$1,0)))</f>
        <v>0</v>
      </c>
      <c r="AB6" s="35">
        <f>'Total Fuel Prices'!AB143*(INDEX(Tax_share,MATCH('Total Fuel Prices'!$A$137,tax_fuel_labels,0),MATCH(AB$1,'Tax_Share of Price'!$B$1:$AI$1,0)))</f>
        <v>0</v>
      </c>
      <c r="AC6" s="35">
        <f>'Total Fuel Prices'!AC143*(INDEX(Tax_share,MATCH('Total Fuel Prices'!$A$137,tax_fuel_labels,0),MATCH(AC$1,'Tax_Share of Price'!$B$1:$AI$1,0)))</f>
        <v>0</v>
      </c>
      <c r="AD6" s="35">
        <f>'Total Fuel Prices'!AD143*(INDEX(Tax_share,MATCH('Total Fuel Prices'!$A$137,tax_fuel_labels,0),MATCH(AD$1,'Tax_Share of Price'!$B$1:$AI$1,0)))</f>
        <v>0</v>
      </c>
      <c r="AE6" s="35">
        <f>'Total Fuel Prices'!AE143*(INDEX(Tax_share,MATCH('Total Fuel Prices'!$A$137,tax_fuel_labels,0),MATCH(AE$1,'Tax_Share of Price'!$B$1:$AI$1,0)))</f>
        <v>0</v>
      </c>
      <c r="AF6" s="35">
        <f>'Total Fuel Prices'!AF143*(INDEX(Tax_share,MATCH('Total Fuel Prices'!$A$137,tax_fuel_labels,0),MATCH(AF$1,'Tax_Share of Price'!$B$1:$AI$1,0)))</f>
        <v>0</v>
      </c>
      <c r="AG6" s="35">
        <f>'Total Fuel Prices'!AG143*(INDEX(Tax_share,MATCH('Total Fuel Prices'!$A$137,tax_fuel_labels,0),MATCH(AG$1,'Tax_Share of Price'!$B$1:$AI$1,0)))</f>
        <v>0</v>
      </c>
      <c r="AH6" s="35">
        <f>'Total Fuel Prices'!AH143*(INDEX(Tax_share,MATCH('Total Fuel Prices'!$A$137,tax_fuel_labels,0),MATCH(AH$1,'Tax_Share of Price'!$B$1:$AI$1,0)))</f>
        <v>0</v>
      </c>
      <c r="AI6" s="35">
        <f>'Total Fuel Prices'!AI143*(INDEX(Tax_share,MATCH('Total Fuel Prices'!$A$137,tax_fuel_labels,0),MATCH(AI$1,'Tax_Share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Prices'!B144*(INDEX(Tax_share,MATCH('Total Fuel Prices'!$A$137,tax_fuel_labels,0),MATCH(B$1,'Tax_Share of Price'!$B$1:$AI$1,0)))</f>
        <v>0</v>
      </c>
      <c r="C7" s="35">
        <f>'Total Fuel Prices'!C144*(INDEX(Tax_share,MATCH('Total Fuel Prices'!$A$137,tax_fuel_labels,0),MATCH(C$1,'Tax_Share of Price'!$B$1:$AI$1,0)))</f>
        <v>0</v>
      </c>
      <c r="D7" s="35">
        <f>'Total Fuel Prices'!D144*(INDEX(Tax_share,MATCH('Total Fuel Prices'!$A$137,tax_fuel_labels,0),MATCH(D$1,'Tax_Share of Price'!$B$1:$AI$1,0)))</f>
        <v>0</v>
      </c>
      <c r="E7" s="35">
        <f>'Total Fuel Prices'!E144*(INDEX(Tax_share,MATCH('Total Fuel Prices'!$A$137,tax_fuel_labels,0),MATCH(E$1,'Tax_Share of Price'!$B$1:$AI$1,0)))</f>
        <v>0</v>
      </c>
      <c r="F7" s="35">
        <f>'Total Fuel Prices'!F144*(INDEX(Tax_share,MATCH('Total Fuel Prices'!$A$137,tax_fuel_labels,0),MATCH(F$1,'Tax_Share of Price'!$B$1:$AI$1,0)))</f>
        <v>0</v>
      </c>
      <c r="G7" s="35">
        <f>'Total Fuel Prices'!G144*(INDEX(Tax_share,MATCH('Total Fuel Prices'!$A$137,tax_fuel_labels,0),MATCH(G$1,'Tax_Share of Price'!$B$1:$AI$1,0)))</f>
        <v>0</v>
      </c>
      <c r="H7" s="35">
        <f>'Total Fuel Prices'!H144*(INDEX(Tax_share,MATCH('Total Fuel Prices'!$A$137,tax_fuel_labels,0),MATCH(H$1,'Tax_Share of Price'!$B$1:$AI$1,0)))</f>
        <v>0</v>
      </c>
      <c r="I7" s="35">
        <f>'Total Fuel Prices'!I144*(INDEX(Tax_share,MATCH('Total Fuel Prices'!$A$137,tax_fuel_labels,0),MATCH(I$1,'Tax_Share of Price'!$B$1:$AI$1,0)))</f>
        <v>0</v>
      </c>
      <c r="J7" s="35">
        <f>'Total Fuel Prices'!J144*(INDEX(Tax_share,MATCH('Total Fuel Prices'!$A$137,tax_fuel_labels,0),MATCH(J$1,'Tax_Share of Price'!$B$1:$AI$1,0)))</f>
        <v>0</v>
      </c>
      <c r="K7" s="35">
        <f>'Total Fuel Prices'!K144*(INDEX(Tax_share,MATCH('Total Fuel Prices'!$A$137,tax_fuel_labels,0),MATCH(K$1,'Tax_Share of Price'!$B$1:$AI$1,0)))</f>
        <v>0</v>
      </c>
      <c r="L7" s="35">
        <f>'Total Fuel Prices'!L144*(INDEX(Tax_share,MATCH('Total Fuel Prices'!$A$137,tax_fuel_labels,0),MATCH(L$1,'Tax_Share of Price'!$B$1:$AI$1,0)))</f>
        <v>0</v>
      </c>
      <c r="M7" s="35">
        <f>'Total Fuel Prices'!M144*(INDEX(Tax_share,MATCH('Total Fuel Prices'!$A$137,tax_fuel_labels,0),MATCH(M$1,'Tax_Share of Price'!$B$1:$AI$1,0)))</f>
        <v>0</v>
      </c>
      <c r="N7" s="35">
        <f>'Total Fuel Prices'!N144*(INDEX(Tax_share,MATCH('Total Fuel Prices'!$A$137,tax_fuel_labels,0),MATCH(N$1,'Tax_Share of Price'!$B$1:$AI$1,0)))</f>
        <v>0</v>
      </c>
      <c r="O7" s="35">
        <f>'Total Fuel Prices'!O144*(INDEX(Tax_share,MATCH('Total Fuel Prices'!$A$137,tax_fuel_labels,0),MATCH(O$1,'Tax_Share of Price'!$B$1:$AI$1,0)))</f>
        <v>0</v>
      </c>
      <c r="P7" s="35">
        <f>'Total Fuel Prices'!P144*(INDEX(Tax_share,MATCH('Total Fuel Prices'!$A$137,tax_fuel_labels,0),MATCH(P$1,'Tax_Share of Price'!$B$1:$AI$1,0)))</f>
        <v>0</v>
      </c>
      <c r="Q7" s="35">
        <f>'Total Fuel Prices'!Q144*(INDEX(Tax_share,MATCH('Total Fuel Prices'!$A$137,tax_fuel_labels,0),MATCH(Q$1,'Tax_Share of Price'!$B$1:$AI$1,0)))</f>
        <v>0</v>
      </c>
      <c r="R7" s="35">
        <f>'Total Fuel Prices'!R144*(INDEX(Tax_share,MATCH('Total Fuel Prices'!$A$137,tax_fuel_labels,0),MATCH(R$1,'Tax_Share of Price'!$B$1:$AI$1,0)))</f>
        <v>0</v>
      </c>
      <c r="S7" s="35">
        <f>'Total Fuel Prices'!S144*(INDEX(Tax_share,MATCH('Total Fuel Prices'!$A$137,tax_fuel_labels,0),MATCH(S$1,'Tax_Share of Price'!$B$1:$AI$1,0)))</f>
        <v>0</v>
      </c>
      <c r="T7" s="35">
        <f>'Total Fuel Prices'!T144*(INDEX(Tax_share,MATCH('Total Fuel Prices'!$A$137,tax_fuel_labels,0),MATCH(T$1,'Tax_Share of Price'!$B$1:$AI$1,0)))</f>
        <v>0</v>
      </c>
      <c r="U7" s="35">
        <f>'Total Fuel Prices'!U144*(INDEX(Tax_share,MATCH('Total Fuel Prices'!$A$137,tax_fuel_labels,0),MATCH(U$1,'Tax_Share of Price'!$B$1:$AI$1,0)))</f>
        <v>0</v>
      </c>
      <c r="V7" s="35">
        <f>'Total Fuel Prices'!V144*(INDEX(Tax_share,MATCH('Total Fuel Prices'!$A$137,tax_fuel_labels,0),MATCH(V$1,'Tax_Share of Price'!$B$1:$AI$1,0)))</f>
        <v>0</v>
      </c>
      <c r="W7" s="35">
        <f>'Total Fuel Prices'!W144*(INDEX(Tax_share,MATCH('Total Fuel Prices'!$A$137,tax_fuel_labels,0),MATCH(W$1,'Tax_Share of Price'!$B$1:$AI$1,0)))</f>
        <v>0</v>
      </c>
      <c r="X7" s="35">
        <f>'Total Fuel Prices'!X144*(INDEX(Tax_share,MATCH('Total Fuel Prices'!$A$137,tax_fuel_labels,0),MATCH(X$1,'Tax_Share of Price'!$B$1:$AI$1,0)))</f>
        <v>0</v>
      </c>
      <c r="Y7" s="35">
        <f>'Total Fuel Prices'!Y144*(INDEX(Tax_share,MATCH('Total Fuel Prices'!$A$137,tax_fuel_labels,0),MATCH(Y$1,'Tax_Share of Price'!$B$1:$AI$1,0)))</f>
        <v>0</v>
      </c>
      <c r="Z7" s="35">
        <f>'Total Fuel Prices'!Z144*(INDEX(Tax_share,MATCH('Total Fuel Prices'!$A$137,tax_fuel_labels,0),MATCH(Z$1,'Tax_Share of Price'!$B$1:$AI$1,0)))</f>
        <v>0</v>
      </c>
      <c r="AA7" s="35">
        <f>'Total Fuel Prices'!AA144*(INDEX(Tax_share,MATCH('Total Fuel Prices'!$A$137,tax_fuel_labels,0),MATCH(AA$1,'Tax_Share of Price'!$B$1:$AI$1,0)))</f>
        <v>0</v>
      </c>
      <c r="AB7" s="35">
        <f>'Total Fuel Prices'!AB144*(INDEX(Tax_share,MATCH('Total Fuel Prices'!$A$137,tax_fuel_labels,0),MATCH(AB$1,'Tax_Share of Price'!$B$1:$AI$1,0)))</f>
        <v>0</v>
      </c>
      <c r="AC7" s="35">
        <f>'Total Fuel Prices'!AC144*(INDEX(Tax_share,MATCH('Total Fuel Prices'!$A$137,tax_fuel_labels,0),MATCH(AC$1,'Tax_Share of Price'!$B$1:$AI$1,0)))</f>
        <v>0</v>
      </c>
      <c r="AD7" s="35">
        <f>'Total Fuel Prices'!AD144*(INDEX(Tax_share,MATCH('Total Fuel Prices'!$A$137,tax_fuel_labels,0),MATCH(AD$1,'Tax_Share of Price'!$B$1:$AI$1,0)))</f>
        <v>0</v>
      </c>
      <c r="AE7" s="35">
        <f>'Total Fuel Prices'!AE144*(INDEX(Tax_share,MATCH('Total Fuel Prices'!$A$137,tax_fuel_labels,0),MATCH(AE$1,'Tax_Share of Price'!$B$1:$AI$1,0)))</f>
        <v>0</v>
      </c>
      <c r="AF7" s="35">
        <f>'Total Fuel Prices'!AF144*(INDEX(Tax_share,MATCH('Total Fuel Prices'!$A$137,tax_fuel_labels,0),MATCH(AF$1,'Tax_Share of Price'!$B$1:$AI$1,0)))</f>
        <v>0</v>
      </c>
      <c r="AG7" s="35">
        <f>'Total Fuel Prices'!AG144*(INDEX(Tax_share,MATCH('Total Fuel Prices'!$A$137,tax_fuel_labels,0),MATCH(AG$1,'Tax_Share of Price'!$B$1:$AI$1,0)))</f>
        <v>0</v>
      </c>
      <c r="AH7" s="35">
        <f>'Total Fuel Prices'!AH144*(INDEX(Tax_share,MATCH('Total Fuel Prices'!$A$137,tax_fuel_labels,0),MATCH(AH$1,'Tax_Share of Price'!$B$1:$AI$1,0)))</f>
        <v>0</v>
      </c>
      <c r="AI7" s="35">
        <f>'Total Fuel Prices'!AI144*(INDEX(Tax_share,MATCH('Total Fuel Prices'!$A$137,tax_fuel_labels,0),MATCH(AI$1,'Tax_Share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Prices'!B145*(INDEX(Tax_share,MATCH('Total Fuel Prices'!$A$137,tax_fuel_labels,0),MATCH(B$1,'Tax_Share of Price'!$B$1:$AI$1,0)))</f>
        <v>0</v>
      </c>
      <c r="C8" s="35">
        <f>'Total Fuel Prices'!C145*(INDEX(Tax_share,MATCH('Total Fuel Prices'!$A$137,tax_fuel_labels,0),MATCH(C$1,'Tax_Share of Price'!$B$1:$AI$1,0)))</f>
        <v>0</v>
      </c>
      <c r="D8" s="35">
        <f>'Total Fuel Prices'!D145*(INDEX(Tax_share,MATCH('Total Fuel Prices'!$A$137,tax_fuel_labels,0),MATCH(D$1,'Tax_Share of Price'!$B$1:$AI$1,0)))</f>
        <v>0</v>
      </c>
      <c r="E8" s="35">
        <f>'Total Fuel Prices'!E145*(INDEX(Tax_share,MATCH('Total Fuel Prices'!$A$137,tax_fuel_labels,0),MATCH(E$1,'Tax_Share of Price'!$B$1:$AI$1,0)))</f>
        <v>0</v>
      </c>
      <c r="F8" s="35">
        <f>'Total Fuel Prices'!F145*(INDEX(Tax_share,MATCH('Total Fuel Prices'!$A$137,tax_fuel_labels,0),MATCH(F$1,'Tax_Share of Price'!$B$1:$AI$1,0)))</f>
        <v>0</v>
      </c>
      <c r="G8" s="35">
        <f>'Total Fuel Prices'!G145*(INDEX(Tax_share,MATCH('Total Fuel Prices'!$A$137,tax_fuel_labels,0),MATCH(G$1,'Tax_Share of Price'!$B$1:$AI$1,0)))</f>
        <v>0</v>
      </c>
      <c r="H8" s="35">
        <f>'Total Fuel Prices'!H145*(INDEX(Tax_share,MATCH('Total Fuel Prices'!$A$137,tax_fuel_labels,0),MATCH(H$1,'Tax_Share of Price'!$B$1:$AI$1,0)))</f>
        <v>0</v>
      </c>
      <c r="I8" s="35">
        <f>'Total Fuel Prices'!I145*(INDEX(Tax_share,MATCH('Total Fuel Prices'!$A$137,tax_fuel_labels,0),MATCH(I$1,'Tax_Share of Price'!$B$1:$AI$1,0)))</f>
        <v>0</v>
      </c>
      <c r="J8" s="35">
        <f>'Total Fuel Prices'!J145*(INDEX(Tax_share,MATCH('Total Fuel Prices'!$A$137,tax_fuel_labels,0),MATCH(J$1,'Tax_Share of Price'!$B$1:$AI$1,0)))</f>
        <v>0</v>
      </c>
      <c r="K8" s="35">
        <f>'Total Fuel Prices'!K145*(INDEX(Tax_share,MATCH('Total Fuel Prices'!$A$137,tax_fuel_labels,0),MATCH(K$1,'Tax_Share of Price'!$B$1:$AI$1,0)))</f>
        <v>0</v>
      </c>
      <c r="L8" s="35">
        <f>'Total Fuel Prices'!L145*(INDEX(Tax_share,MATCH('Total Fuel Prices'!$A$137,tax_fuel_labels,0),MATCH(L$1,'Tax_Share of Price'!$B$1:$AI$1,0)))</f>
        <v>0</v>
      </c>
      <c r="M8" s="35">
        <f>'Total Fuel Prices'!M145*(INDEX(Tax_share,MATCH('Total Fuel Prices'!$A$137,tax_fuel_labels,0),MATCH(M$1,'Tax_Share of Price'!$B$1:$AI$1,0)))</f>
        <v>0</v>
      </c>
      <c r="N8" s="35">
        <f>'Total Fuel Prices'!N145*(INDEX(Tax_share,MATCH('Total Fuel Prices'!$A$137,tax_fuel_labels,0),MATCH(N$1,'Tax_Share of Price'!$B$1:$AI$1,0)))</f>
        <v>0</v>
      </c>
      <c r="O8" s="35">
        <f>'Total Fuel Prices'!O145*(INDEX(Tax_share,MATCH('Total Fuel Prices'!$A$137,tax_fuel_labels,0),MATCH(O$1,'Tax_Share of Price'!$B$1:$AI$1,0)))</f>
        <v>0</v>
      </c>
      <c r="P8" s="35">
        <f>'Total Fuel Prices'!P145*(INDEX(Tax_share,MATCH('Total Fuel Prices'!$A$137,tax_fuel_labels,0),MATCH(P$1,'Tax_Share of Price'!$B$1:$AI$1,0)))</f>
        <v>0</v>
      </c>
      <c r="Q8" s="35">
        <f>'Total Fuel Prices'!Q145*(INDEX(Tax_share,MATCH('Total Fuel Prices'!$A$137,tax_fuel_labels,0),MATCH(Q$1,'Tax_Share of Price'!$B$1:$AI$1,0)))</f>
        <v>0</v>
      </c>
      <c r="R8" s="35">
        <f>'Total Fuel Prices'!R145*(INDEX(Tax_share,MATCH('Total Fuel Prices'!$A$137,tax_fuel_labels,0),MATCH(R$1,'Tax_Share of Price'!$B$1:$AI$1,0)))</f>
        <v>0</v>
      </c>
      <c r="S8" s="35">
        <f>'Total Fuel Prices'!S145*(INDEX(Tax_share,MATCH('Total Fuel Prices'!$A$137,tax_fuel_labels,0),MATCH(S$1,'Tax_Share of Price'!$B$1:$AI$1,0)))</f>
        <v>0</v>
      </c>
      <c r="T8" s="35">
        <f>'Total Fuel Prices'!T145*(INDEX(Tax_share,MATCH('Total Fuel Prices'!$A$137,tax_fuel_labels,0),MATCH(T$1,'Tax_Share of Price'!$B$1:$AI$1,0)))</f>
        <v>0</v>
      </c>
      <c r="U8" s="35">
        <f>'Total Fuel Prices'!U145*(INDEX(Tax_share,MATCH('Total Fuel Prices'!$A$137,tax_fuel_labels,0),MATCH(U$1,'Tax_Share of Price'!$B$1:$AI$1,0)))</f>
        <v>0</v>
      </c>
      <c r="V8" s="35">
        <f>'Total Fuel Prices'!V145*(INDEX(Tax_share,MATCH('Total Fuel Prices'!$A$137,tax_fuel_labels,0),MATCH(V$1,'Tax_Share of Price'!$B$1:$AI$1,0)))</f>
        <v>0</v>
      </c>
      <c r="W8" s="35">
        <f>'Total Fuel Prices'!W145*(INDEX(Tax_share,MATCH('Total Fuel Prices'!$A$137,tax_fuel_labels,0),MATCH(W$1,'Tax_Share of Price'!$B$1:$AI$1,0)))</f>
        <v>0</v>
      </c>
      <c r="X8" s="35">
        <f>'Total Fuel Prices'!X145*(INDEX(Tax_share,MATCH('Total Fuel Prices'!$A$137,tax_fuel_labels,0),MATCH(X$1,'Tax_Share of Price'!$B$1:$AI$1,0)))</f>
        <v>0</v>
      </c>
      <c r="Y8" s="35">
        <f>'Total Fuel Prices'!Y145*(INDEX(Tax_share,MATCH('Total Fuel Prices'!$A$137,tax_fuel_labels,0),MATCH(Y$1,'Tax_Share of Price'!$B$1:$AI$1,0)))</f>
        <v>0</v>
      </c>
      <c r="Z8" s="35">
        <f>'Total Fuel Prices'!Z145*(INDEX(Tax_share,MATCH('Total Fuel Prices'!$A$137,tax_fuel_labels,0),MATCH(Z$1,'Tax_Share of Price'!$B$1:$AI$1,0)))</f>
        <v>0</v>
      </c>
      <c r="AA8" s="35">
        <f>'Total Fuel Prices'!AA145*(INDEX(Tax_share,MATCH('Total Fuel Prices'!$A$137,tax_fuel_labels,0),MATCH(AA$1,'Tax_Share of Price'!$B$1:$AI$1,0)))</f>
        <v>0</v>
      </c>
      <c r="AB8" s="35">
        <f>'Total Fuel Prices'!AB145*(INDEX(Tax_share,MATCH('Total Fuel Prices'!$A$137,tax_fuel_labels,0),MATCH(AB$1,'Tax_Share of Price'!$B$1:$AI$1,0)))</f>
        <v>0</v>
      </c>
      <c r="AC8" s="35">
        <f>'Total Fuel Prices'!AC145*(INDEX(Tax_share,MATCH('Total Fuel Prices'!$A$137,tax_fuel_labels,0),MATCH(AC$1,'Tax_Share of Price'!$B$1:$AI$1,0)))</f>
        <v>0</v>
      </c>
      <c r="AD8" s="35">
        <f>'Total Fuel Prices'!AD145*(INDEX(Tax_share,MATCH('Total Fuel Prices'!$A$137,tax_fuel_labels,0),MATCH(AD$1,'Tax_Share of Price'!$B$1:$AI$1,0)))</f>
        <v>0</v>
      </c>
      <c r="AE8" s="35">
        <f>'Total Fuel Prices'!AE145*(INDEX(Tax_share,MATCH('Total Fuel Prices'!$A$137,tax_fuel_labels,0),MATCH(AE$1,'Tax_Share of Price'!$B$1:$AI$1,0)))</f>
        <v>0</v>
      </c>
      <c r="AF8" s="35">
        <f>'Total Fuel Prices'!AF145*(INDEX(Tax_share,MATCH('Total Fuel Prices'!$A$137,tax_fuel_labels,0),MATCH(AF$1,'Tax_Share of Price'!$B$1:$AI$1,0)))</f>
        <v>0</v>
      </c>
      <c r="AG8" s="35">
        <f>'Total Fuel Prices'!AG145*(INDEX(Tax_share,MATCH('Total Fuel Prices'!$A$137,tax_fuel_labels,0),MATCH(AG$1,'Tax_Share of Price'!$B$1:$AI$1,0)))</f>
        <v>0</v>
      </c>
      <c r="AH8" s="35">
        <f>'Total Fuel Prices'!AH145*(INDEX(Tax_share,MATCH('Total Fuel Prices'!$A$137,tax_fuel_labels,0),MATCH(AH$1,'Tax_Share of Price'!$B$1:$AI$1,0)))</f>
        <v>0</v>
      </c>
      <c r="AI8" s="35">
        <f>'Total Fuel Prices'!AI145*(INDEX(Tax_share,MATCH('Total Fuel Prices'!$A$137,tax_fuel_labels,0),MATCH(AI$1,'Tax_Share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Prices'!B146*(INDEX(Tax_share,MATCH('Total Fuel Prices'!$A$137,tax_fuel_labels,0),MATCH(B$1,'Tax_Share of Price'!$B$1:$AI$1,0)))</f>
        <v>0</v>
      </c>
      <c r="C9" s="35">
        <f>'Total Fuel Prices'!C146*(INDEX(Tax_share,MATCH('Total Fuel Prices'!$A$137,tax_fuel_labels,0),MATCH(C$1,'Tax_Share of Price'!$B$1:$AI$1,0)))</f>
        <v>0</v>
      </c>
      <c r="D9" s="35">
        <f>'Total Fuel Prices'!D146*(INDEX(Tax_share,MATCH('Total Fuel Prices'!$A$137,tax_fuel_labels,0),MATCH(D$1,'Tax_Share of Price'!$B$1:$AI$1,0)))</f>
        <v>0</v>
      </c>
      <c r="E9" s="35">
        <f>'Total Fuel Prices'!E146*(INDEX(Tax_share,MATCH('Total Fuel Prices'!$A$137,tax_fuel_labels,0),MATCH(E$1,'Tax_Share of Price'!$B$1:$AI$1,0)))</f>
        <v>0</v>
      </c>
      <c r="F9" s="35">
        <f>'Total Fuel Prices'!F146*(INDEX(Tax_share,MATCH('Total Fuel Prices'!$A$137,tax_fuel_labels,0),MATCH(F$1,'Tax_Share of Price'!$B$1:$AI$1,0)))</f>
        <v>0</v>
      </c>
      <c r="G9" s="35">
        <f>'Total Fuel Prices'!G146*(INDEX(Tax_share,MATCH('Total Fuel Prices'!$A$137,tax_fuel_labels,0),MATCH(G$1,'Tax_Share of Price'!$B$1:$AI$1,0)))</f>
        <v>0</v>
      </c>
      <c r="H9" s="35">
        <f>'Total Fuel Prices'!H146*(INDEX(Tax_share,MATCH('Total Fuel Prices'!$A$137,tax_fuel_labels,0),MATCH(H$1,'Tax_Share of Price'!$B$1:$AI$1,0)))</f>
        <v>0</v>
      </c>
      <c r="I9" s="35">
        <f>'Total Fuel Prices'!I146*(INDEX(Tax_share,MATCH('Total Fuel Prices'!$A$137,tax_fuel_labels,0),MATCH(I$1,'Tax_Share of Price'!$B$1:$AI$1,0)))</f>
        <v>0</v>
      </c>
      <c r="J9" s="35">
        <f>'Total Fuel Prices'!J146*(INDEX(Tax_share,MATCH('Total Fuel Prices'!$A$137,tax_fuel_labels,0),MATCH(J$1,'Tax_Share of Price'!$B$1:$AI$1,0)))</f>
        <v>0</v>
      </c>
      <c r="K9" s="35">
        <f>'Total Fuel Prices'!K146*(INDEX(Tax_share,MATCH('Total Fuel Prices'!$A$137,tax_fuel_labels,0),MATCH(K$1,'Tax_Share of Price'!$B$1:$AI$1,0)))</f>
        <v>0</v>
      </c>
      <c r="L9" s="35">
        <f>'Total Fuel Prices'!L146*(INDEX(Tax_share,MATCH('Total Fuel Prices'!$A$137,tax_fuel_labels,0),MATCH(L$1,'Tax_Share of Price'!$B$1:$AI$1,0)))</f>
        <v>0</v>
      </c>
      <c r="M9" s="35">
        <f>'Total Fuel Prices'!M146*(INDEX(Tax_share,MATCH('Total Fuel Prices'!$A$137,tax_fuel_labels,0),MATCH(M$1,'Tax_Share of Price'!$B$1:$AI$1,0)))</f>
        <v>0</v>
      </c>
      <c r="N9" s="35">
        <f>'Total Fuel Prices'!N146*(INDEX(Tax_share,MATCH('Total Fuel Prices'!$A$137,tax_fuel_labels,0),MATCH(N$1,'Tax_Share of Price'!$B$1:$AI$1,0)))</f>
        <v>0</v>
      </c>
      <c r="O9" s="35">
        <f>'Total Fuel Prices'!O146*(INDEX(Tax_share,MATCH('Total Fuel Prices'!$A$137,tax_fuel_labels,0),MATCH(O$1,'Tax_Share of Price'!$B$1:$AI$1,0)))</f>
        <v>0</v>
      </c>
      <c r="P9" s="35">
        <f>'Total Fuel Prices'!P146*(INDEX(Tax_share,MATCH('Total Fuel Prices'!$A$137,tax_fuel_labels,0),MATCH(P$1,'Tax_Share of Price'!$B$1:$AI$1,0)))</f>
        <v>0</v>
      </c>
      <c r="Q9" s="35">
        <f>'Total Fuel Prices'!Q146*(INDEX(Tax_share,MATCH('Total Fuel Prices'!$A$137,tax_fuel_labels,0),MATCH(Q$1,'Tax_Share of Price'!$B$1:$AI$1,0)))</f>
        <v>0</v>
      </c>
      <c r="R9" s="35">
        <f>'Total Fuel Prices'!R146*(INDEX(Tax_share,MATCH('Total Fuel Prices'!$A$137,tax_fuel_labels,0),MATCH(R$1,'Tax_Share of Price'!$B$1:$AI$1,0)))</f>
        <v>0</v>
      </c>
      <c r="S9" s="35">
        <f>'Total Fuel Prices'!S146*(INDEX(Tax_share,MATCH('Total Fuel Prices'!$A$137,tax_fuel_labels,0),MATCH(S$1,'Tax_Share of Price'!$B$1:$AI$1,0)))</f>
        <v>0</v>
      </c>
      <c r="T9" s="35">
        <f>'Total Fuel Prices'!T146*(INDEX(Tax_share,MATCH('Total Fuel Prices'!$A$137,tax_fuel_labels,0),MATCH(T$1,'Tax_Share of Price'!$B$1:$AI$1,0)))</f>
        <v>0</v>
      </c>
      <c r="U9" s="35">
        <f>'Total Fuel Prices'!U146*(INDEX(Tax_share,MATCH('Total Fuel Prices'!$A$137,tax_fuel_labels,0),MATCH(U$1,'Tax_Share of Price'!$B$1:$AI$1,0)))</f>
        <v>0</v>
      </c>
      <c r="V9" s="35">
        <f>'Total Fuel Prices'!V146*(INDEX(Tax_share,MATCH('Total Fuel Prices'!$A$137,tax_fuel_labels,0),MATCH(V$1,'Tax_Share of Price'!$B$1:$AI$1,0)))</f>
        <v>0</v>
      </c>
      <c r="W9" s="35">
        <f>'Total Fuel Prices'!W146*(INDEX(Tax_share,MATCH('Total Fuel Prices'!$A$137,tax_fuel_labels,0),MATCH(W$1,'Tax_Share of Price'!$B$1:$AI$1,0)))</f>
        <v>0</v>
      </c>
      <c r="X9" s="35">
        <f>'Total Fuel Prices'!X146*(INDEX(Tax_share,MATCH('Total Fuel Prices'!$A$137,tax_fuel_labels,0),MATCH(X$1,'Tax_Share of Price'!$B$1:$AI$1,0)))</f>
        <v>0</v>
      </c>
      <c r="Y9" s="35">
        <f>'Total Fuel Prices'!Y146*(INDEX(Tax_share,MATCH('Total Fuel Prices'!$A$137,tax_fuel_labels,0),MATCH(Y$1,'Tax_Share of Price'!$B$1:$AI$1,0)))</f>
        <v>0</v>
      </c>
      <c r="Z9" s="35">
        <f>'Total Fuel Prices'!Z146*(INDEX(Tax_share,MATCH('Total Fuel Prices'!$A$137,tax_fuel_labels,0),MATCH(Z$1,'Tax_Share of Price'!$B$1:$AI$1,0)))</f>
        <v>0</v>
      </c>
      <c r="AA9" s="35">
        <f>'Total Fuel Prices'!AA146*(INDEX(Tax_share,MATCH('Total Fuel Prices'!$A$137,tax_fuel_labels,0),MATCH(AA$1,'Tax_Share of Price'!$B$1:$AI$1,0)))</f>
        <v>0</v>
      </c>
      <c r="AB9" s="35">
        <f>'Total Fuel Prices'!AB146*(INDEX(Tax_share,MATCH('Total Fuel Prices'!$A$137,tax_fuel_labels,0),MATCH(AB$1,'Tax_Share of Price'!$B$1:$AI$1,0)))</f>
        <v>0</v>
      </c>
      <c r="AC9" s="35">
        <f>'Total Fuel Prices'!AC146*(INDEX(Tax_share,MATCH('Total Fuel Prices'!$A$137,tax_fuel_labels,0),MATCH(AC$1,'Tax_Share of Price'!$B$1:$AI$1,0)))</f>
        <v>0</v>
      </c>
      <c r="AD9" s="35">
        <f>'Total Fuel Prices'!AD146*(INDEX(Tax_share,MATCH('Total Fuel Prices'!$A$137,tax_fuel_labels,0),MATCH(AD$1,'Tax_Share of Price'!$B$1:$AI$1,0)))</f>
        <v>0</v>
      </c>
      <c r="AE9" s="35">
        <f>'Total Fuel Prices'!AE146*(INDEX(Tax_share,MATCH('Total Fuel Prices'!$A$137,tax_fuel_labels,0),MATCH(AE$1,'Tax_Share of Price'!$B$1:$AI$1,0)))</f>
        <v>0</v>
      </c>
      <c r="AF9" s="35">
        <f>'Total Fuel Prices'!AF146*(INDEX(Tax_share,MATCH('Total Fuel Prices'!$A$137,tax_fuel_labels,0),MATCH(AF$1,'Tax_Share of Price'!$B$1:$AI$1,0)))</f>
        <v>0</v>
      </c>
      <c r="AG9" s="35">
        <f>'Total Fuel Prices'!AG146*(INDEX(Tax_share,MATCH('Total Fuel Prices'!$A$137,tax_fuel_labels,0),MATCH(AG$1,'Tax_Share of Price'!$B$1:$AI$1,0)))</f>
        <v>0</v>
      </c>
      <c r="AH9" s="35">
        <f>'Total Fuel Prices'!AH146*(INDEX(Tax_share,MATCH('Total Fuel Prices'!$A$137,tax_fuel_labels,0),MATCH(AH$1,'Tax_Share of Price'!$B$1:$AI$1,0)))</f>
        <v>0</v>
      </c>
      <c r="AI9" s="35">
        <f>'Total Fuel Prices'!AI146*(INDEX(Tax_share,MATCH('Total Fuel Prices'!$A$137,tax_fuel_labels,0),MATCH(AI$1,'Tax_Share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Prices'!B149*(INDEX(Tax_share,MATCH('Total Fuel Prices'!$A$147,tax_fuel_labels,0),MATCH(B$1,'Tax_Share of Price'!$B$1:$AI$1,0)))</f>
        <v>0</v>
      </c>
      <c r="C2" s="35">
        <f>'Total Fuel Prices'!C149*(INDEX(Tax_share,MATCH('Total Fuel Prices'!$A$147,tax_fuel_labels,0),MATCH(C$1,'Tax_Share of Price'!$B$1:$AI$1,0)))</f>
        <v>0</v>
      </c>
      <c r="D2" s="35">
        <f>'Total Fuel Prices'!D149*(INDEX(Tax_share,MATCH('Total Fuel Prices'!$A$147,tax_fuel_labels,0),MATCH(D$1,'Tax_Share of Price'!$B$1:$AI$1,0)))</f>
        <v>0</v>
      </c>
      <c r="E2" s="35">
        <f>'Total Fuel Prices'!E149*(INDEX(Tax_share,MATCH('Total Fuel Prices'!$A$147,tax_fuel_labels,0),MATCH(E$1,'Tax_Share of Price'!$B$1:$AI$1,0)))</f>
        <v>0</v>
      </c>
      <c r="F2" s="35">
        <f>'Total Fuel Prices'!F149*(INDEX(Tax_share,MATCH('Total Fuel Prices'!$A$147,tax_fuel_labels,0),MATCH(F$1,'Tax_Share of Price'!$B$1:$AI$1,0)))</f>
        <v>0</v>
      </c>
      <c r="G2" s="35">
        <f>'Total Fuel Prices'!G149*(INDEX(Tax_share,MATCH('Total Fuel Prices'!$A$147,tax_fuel_labels,0),MATCH(G$1,'Tax_Share of Price'!$B$1:$AI$1,0)))</f>
        <v>0</v>
      </c>
      <c r="H2" s="35">
        <f>'Total Fuel Prices'!H149*(INDEX(Tax_share,MATCH('Total Fuel Prices'!$A$147,tax_fuel_labels,0),MATCH(H$1,'Tax_Share of Price'!$B$1:$AI$1,0)))</f>
        <v>0</v>
      </c>
      <c r="I2" s="35">
        <f>'Total Fuel Prices'!I149*(INDEX(Tax_share,MATCH('Total Fuel Prices'!$A$147,tax_fuel_labels,0),MATCH(I$1,'Tax_Share of Price'!$B$1:$AI$1,0)))</f>
        <v>0</v>
      </c>
      <c r="J2" s="35">
        <f>'Total Fuel Prices'!J149*(INDEX(Tax_share,MATCH('Total Fuel Prices'!$A$147,tax_fuel_labels,0),MATCH(J$1,'Tax_Share of Price'!$B$1:$AI$1,0)))</f>
        <v>0</v>
      </c>
      <c r="K2" s="35">
        <f>'Total Fuel Prices'!K149*(INDEX(Tax_share,MATCH('Total Fuel Prices'!$A$147,tax_fuel_labels,0),MATCH(K$1,'Tax_Share of Price'!$B$1:$AI$1,0)))</f>
        <v>0</v>
      </c>
      <c r="L2" s="35">
        <f>'Total Fuel Prices'!L149*(INDEX(Tax_share,MATCH('Total Fuel Prices'!$A$147,tax_fuel_labels,0),MATCH(L$1,'Tax_Share of Price'!$B$1:$AI$1,0)))</f>
        <v>0</v>
      </c>
      <c r="M2" s="35">
        <f>'Total Fuel Prices'!M149*(INDEX(Tax_share,MATCH('Total Fuel Prices'!$A$147,tax_fuel_labels,0),MATCH(M$1,'Tax_Share of Price'!$B$1:$AI$1,0)))</f>
        <v>0</v>
      </c>
      <c r="N2" s="35">
        <f>'Total Fuel Prices'!N149*(INDEX(Tax_share,MATCH('Total Fuel Prices'!$A$147,tax_fuel_labels,0),MATCH(N$1,'Tax_Share of Price'!$B$1:$AI$1,0)))</f>
        <v>0</v>
      </c>
      <c r="O2" s="35">
        <f>'Total Fuel Prices'!O149*(INDEX(Tax_share,MATCH('Total Fuel Prices'!$A$147,tax_fuel_labels,0),MATCH(O$1,'Tax_Share of Price'!$B$1:$AI$1,0)))</f>
        <v>0</v>
      </c>
      <c r="P2" s="35">
        <f>'Total Fuel Prices'!P149*(INDEX(Tax_share,MATCH('Total Fuel Prices'!$A$147,tax_fuel_labels,0),MATCH(P$1,'Tax_Share of Price'!$B$1:$AI$1,0)))</f>
        <v>0</v>
      </c>
      <c r="Q2" s="35">
        <f>'Total Fuel Prices'!Q149*(INDEX(Tax_share,MATCH('Total Fuel Prices'!$A$147,tax_fuel_labels,0),MATCH(Q$1,'Tax_Share of Price'!$B$1:$AI$1,0)))</f>
        <v>0</v>
      </c>
      <c r="R2" s="35">
        <f>'Total Fuel Prices'!R149*(INDEX(Tax_share,MATCH('Total Fuel Prices'!$A$147,tax_fuel_labels,0),MATCH(R$1,'Tax_Share of Price'!$B$1:$AI$1,0)))</f>
        <v>0</v>
      </c>
      <c r="S2" s="35">
        <f>'Total Fuel Prices'!S149*(INDEX(Tax_share,MATCH('Total Fuel Prices'!$A$147,tax_fuel_labels,0),MATCH(S$1,'Tax_Share of Price'!$B$1:$AI$1,0)))</f>
        <v>0</v>
      </c>
      <c r="T2" s="35">
        <f>'Total Fuel Prices'!T149*(INDEX(Tax_share,MATCH('Total Fuel Prices'!$A$147,tax_fuel_labels,0),MATCH(T$1,'Tax_Share of Price'!$B$1:$AI$1,0)))</f>
        <v>0</v>
      </c>
      <c r="U2" s="35">
        <f>'Total Fuel Prices'!U149*(INDEX(Tax_share,MATCH('Total Fuel Prices'!$A$147,tax_fuel_labels,0),MATCH(U$1,'Tax_Share of Price'!$B$1:$AI$1,0)))</f>
        <v>0</v>
      </c>
      <c r="V2" s="35">
        <f>'Total Fuel Prices'!V149*(INDEX(Tax_share,MATCH('Total Fuel Prices'!$A$147,tax_fuel_labels,0),MATCH(V$1,'Tax_Share of Price'!$B$1:$AI$1,0)))</f>
        <v>0</v>
      </c>
      <c r="W2" s="35">
        <f>'Total Fuel Prices'!W149*(INDEX(Tax_share,MATCH('Total Fuel Prices'!$A$147,tax_fuel_labels,0),MATCH(W$1,'Tax_Share of Price'!$B$1:$AI$1,0)))</f>
        <v>0</v>
      </c>
      <c r="X2" s="35">
        <f>'Total Fuel Prices'!X149*(INDEX(Tax_share,MATCH('Total Fuel Prices'!$A$147,tax_fuel_labels,0),MATCH(X$1,'Tax_Share of Price'!$B$1:$AI$1,0)))</f>
        <v>0</v>
      </c>
      <c r="Y2" s="35">
        <f>'Total Fuel Prices'!Y149*(INDEX(Tax_share,MATCH('Total Fuel Prices'!$A$147,tax_fuel_labels,0),MATCH(Y$1,'Tax_Share of Price'!$B$1:$AI$1,0)))</f>
        <v>0</v>
      </c>
      <c r="Z2" s="35">
        <f>'Total Fuel Prices'!Z149*(INDEX(Tax_share,MATCH('Total Fuel Prices'!$A$147,tax_fuel_labels,0),MATCH(Z$1,'Tax_Share of Price'!$B$1:$AI$1,0)))</f>
        <v>0</v>
      </c>
      <c r="AA2" s="35">
        <f>'Total Fuel Prices'!AA149*(INDEX(Tax_share,MATCH('Total Fuel Prices'!$A$147,tax_fuel_labels,0),MATCH(AA$1,'Tax_Share of Price'!$B$1:$AI$1,0)))</f>
        <v>0</v>
      </c>
      <c r="AB2" s="35">
        <f>'Total Fuel Prices'!AB149*(INDEX(Tax_share,MATCH('Total Fuel Prices'!$A$147,tax_fuel_labels,0),MATCH(AB$1,'Tax_Share of Price'!$B$1:$AI$1,0)))</f>
        <v>0</v>
      </c>
      <c r="AC2" s="35">
        <f>'Total Fuel Prices'!AC149*(INDEX(Tax_share,MATCH('Total Fuel Prices'!$A$147,tax_fuel_labels,0),MATCH(AC$1,'Tax_Share of Price'!$B$1:$AI$1,0)))</f>
        <v>0</v>
      </c>
      <c r="AD2" s="35">
        <f>'Total Fuel Prices'!AD149*(INDEX(Tax_share,MATCH('Total Fuel Prices'!$A$147,tax_fuel_labels,0),MATCH(AD$1,'Tax_Share of Price'!$B$1:$AI$1,0)))</f>
        <v>0</v>
      </c>
      <c r="AE2" s="35">
        <f>'Total Fuel Prices'!AE149*(INDEX(Tax_share,MATCH('Total Fuel Prices'!$A$147,tax_fuel_labels,0),MATCH(AE$1,'Tax_Share of Price'!$B$1:$AI$1,0)))</f>
        <v>0</v>
      </c>
      <c r="AF2" s="35">
        <f>'Total Fuel Prices'!AF149*(INDEX(Tax_share,MATCH('Total Fuel Prices'!$A$147,tax_fuel_labels,0),MATCH(AF$1,'Tax_Share of Price'!$B$1:$AI$1,0)))</f>
        <v>0</v>
      </c>
      <c r="AG2" s="35">
        <f>'Total Fuel Prices'!AG149*(INDEX(Tax_share,MATCH('Total Fuel Prices'!$A$147,tax_fuel_labels,0),MATCH(AG$1,'Tax_Share of Price'!$B$1:$AI$1,0)))</f>
        <v>0</v>
      </c>
      <c r="AH2" s="35">
        <f>'Total Fuel Prices'!AH149*(INDEX(Tax_share,MATCH('Total Fuel Prices'!$A$147,tax_fuel_labels,0),MATCH(AH$1,'Tax_Share of Price'!$B$1:$AI$1,0)))</f>
        <v>0</v>
      </c>
      <c r="AI2" s="35">
        <f>'Total Fuel Prices'!AI149*(INDEX(Tax_share,MATCH('Total Fuel Prices'!$A$147,tax_fuel_labels,0),MATCH(AI$1,'Tax_Share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0">
        <f>'Total Fuel Prices'!B150*(INDEX(Tax_share,MATCH('Total Fuel Prices'!$A$147,tax_fuel_labels,0),MATCH(B$1,'Tax_Share of Price'!$B$1:$AI$1,0)))</f>
        <v>3.7297185432605944E-7</v>
      </c>
      <c r="C3" s="270">
        <f>'Total Fuel Prices'!C150*(INDEX(Tax_share,MATCH('Total Fuel Prices'!$A$147,tax_fuel_labels,0),MATCH(C$1,'Tax_Share of Price'!$B$1:$AI$1,0)))</f>
        <v>3.7297185432605944E-7</v>
      </c>
      <c r="D3" s="270">
        <f>'Total Fuel Prices'!D150*(INDEX(Tax_share,MATCH('Total Fuel Prices'!$A$147,tax_fuel_labels,0),MATCH(D$1,'Tax_Share of Price'!$B$1:$AI$1,0)))</f>
        <v>3.7116131134389404E-7</v>
      </c>
      <c r="E3" s="270">
        <f>'Total Fuel Prices'!E150*(INDEX(Tax_share,MATCH('Total Fuel Prices'!$A$147,tax_fuel_labels,0),MATCH(E$1,'Tax_Share of Price'!$B$1:$AI$1,0)))</f>
        <v>3.7297185432605944E-7</v>
      </c>
      <c r="F3" s="270">
        <f>'Total Fuel Prices'!F150*(INDEX(Tax_share,MATCH('Total Fuel Prices'!$A$147,tax_fuel_labels,0),MATCH(F$1,'Tax_Share of Price'!$B$1:$AI$1,0)))</f>
        <v>3.6754022537956334E-7</v>
      </c>
      <c r="G3" s="270">
        <f>'Total Fuel Prices'!G150*(INDEX(Tax_share,MATCH('Total Fuel Prices'!$A$147,tax_fuel_labels,0),MATCH(G$1,'Tax_Share of Price'!$B$1:$AI$1,0)))</f>
        <v>3.621085964330674E-7</v>
      </c>
      <c r="H3" s="270">
        <f>'Total Fuel Prices'!H150*(INDEX(Tax_share,MATCH('Total Fuel Prices'!$A$147,tax_fuel_labels,0),MATCH(H$1,'Tax_Share of Price'!$B$1:$AI$1,0)))</f>
        <v>3.584875104687367E-7</v>
      </c>
      <c r="I3" s="270">
        <f>'Total Fuel Prices'!I150*(INDEX(Tax_share,MATCH('Total Fuel Prices'!$A$147,tax_fuel_labels,0),MATCH(I$1,'Tax_Share of Price'!$B$1:$AI$1,0)))</f>
        <v>3.5667696748657135E-7</v>
      </c>
      <c r="J3" s="270">
        <f>'Total Fuel Prices'!J150*(INDEX(Tax_share,MATCH('Total Fuel Prices'!$A$147,tax_fuel_labels,0),MATCH(J$1,'Tax_Share of Price'!$B$1:$AI$1,0)))</f>
        <v>3.530558815222407E-7</v>
      </c>
      <c r="K3" s="270">
        <f>'Total Fuel Prices'!K150*(INDEX(Tax_share,MATCH('Total Fuel Prices'!$A$147,tax_fuel_labels,0),MATCH(K$1,'Tax_Share of Price'!$B$1:$AI$1,0)))</f>
        <v>3.54866424504406E-7</v>
      </c>
      <c r="L3" s="270">
        <f>'Total Fuel Prices'!L150*(INDEX(Tax_share,MATCH('Total Fuel Prices'!$A$147,tax_fuel_labels,0),MATCH(L$1,'Tax_Share of Price'!$B$1:$AI$1,0)))</f>
        <v>3.5667696748657135E-7</v>
      </c>
      <c r="M3" s="270">
        <f>'Total Fuel Prices'!M150*(INDEX(Tax_share,MATCH('Total Fuel Prices'!$A$147,tax_fuel_labels,0),MATCH(M$1,'Tax_Share of Price'!$B$1:$AI$1,0)))</f>
        <v>3.54866424504406E-7</v>
      </c>
      <c r="N3" s="270">
        <f>'Total Fuel Prices'!N150*(INDEX(Tax_share,MATCH('Total Fuel Prices'!$A$147,tax_fuel_labels,0),MATCH(N$1,'Tax_Share of Price'!$B$1:$AI$1,0)))</f>
        <v>3.54866424504406E-7</v>
      </c>
      <c r="O3" s="270">
        <f>'Total Fuel Prices'!O150*(INDEX(Tax_share,MATCH('Total Fuel Prices'!$A$147,tax_fuel_labels,0),MATCH(O$1,'Tax_Share of Price'!$B$1:$AI$1,0)))</f>
        <v>3.54866424504406E-7</v>
      </c>
      <c r="P3" s="270">
        <f>'Total Fuel Prices'!P150*(INDEX(Tax_share,MATCH('Total Fuel Prices'!$A$147,tax_fuel_labels,0),MATCH(P$1,'Tax_Share of Price'!$B$1:$AI$1,0)))</f>
        <v>3.530558815222407E-7</v>
      </c>
      <c r="Q3" s="270">
        <f>'Total Fuel Prices'!Q150*(INDEX(Tax_share,MATCH('Total Fuel Prices'!$A$147,tax_fuel_labels,0),MATCH(Q$1,'Tax_Share of Price'!$B$1:$AI$1,0)))</f>
        <v>3.530558815222407E-7</v>
      </c>
      <c r="R3" s="270">
        <f>'Total Fuel Prices'!R150*(INDEX(Tax_share,MATCH('Total Fuel Prices'!$A$147,tax_fuel_labels,0),MATCH(R$1,'Tax_Share of Price'!$B$1:$AI$1,0)))</f>
        <v>3.54866424504406E-7</v>
      </c>
      <c r="S3" s="270">
        <f>'Total Fuel Prices'!S150*(INDEX(Tax_share,MATCH('Total Fuel Prices'!$A$147,tax_fuel_labels,0),MATCH(S$1,'Tax_Share of Price'!$B$1:$AI$1,0)))</f>
        <v>3.54866424504406E-7</v>
      </c>
      <c r="T3" s="270">
        <f>'Total Fuel Prices'!T150*(INDEX(Tax_share,MATCH('Total Fuel Prices'!$A$147,tax_fuel_labels,0),MATCH(T$1,'Tax_Share of Price'!$B$1:$AI$1,0)))</f>
        <v>3.530558815222407E-7</v>
      </c>
      <c r="U3" s="270">
        <f>'Total Fuel Prices'!U150*(INDEX(Tax_share,MATCH('Total Fuel Prices'!$A$147,tax_fuel_labels,0),MATCH(U$1,'Tax_Share of Price'!$B$1:$AI$1,0)))</f>
        <v>3.530558815222407E-7</v>
      </c>
      <c r="V3" s="270">
        <f>'Total Fuel Prices'!V150*(INDEX(Tax_share,MATCH('Total Fuel Prices'!$A$147,tax_fuel_labels,0),MATCH(V$1,'Tax_Share of Price'!$B$1:$AI$1,0)))</f>
        <v>3.54866424504406E-7</v>
      </c>
      <c r="W3" s="270">
        <f>'Total Fuel Prices'!W150*(INDEX(Tax_share,MATCH('Total Fuel Prices'!$A$147,tax_fuel_labels,0),MATCH(W$1,'Tax_Share of Price'!$B$1:$AI$1,0)))</f>
        <v>3.54866424504406E-7</v>
      </c>
      <c r="X3" s="270">
        <f>'Total Fuel Prices'!X150*(INDEX(Tax_share,MATCH('Total Fuel Prices'!$A$147,tax_fuel_labels,0),MATCH(X$1,'Tax_Share of Price'!$B$1:$AI$1,0)))</f>
        <v>3.530558815222407E-7</v>
      </c>
      <c r="Y3" s="270">
        <f>'Total Fuel Prices'!Y150*(INDEX(Tax_share,MATCH('Total Fuel Prices'!$A$147,tax_fuel_labels,0),MATCH(Y$1,'Tax_Share of Price'!$B$1:$AI$1,0)))</f>
        <v>3.530558815222407E-7</v>
      </c>
      <c r="Z3" s="270">
        <f>'Total Fuel Prices'!Z150*(INDEX(Tax_share,MATCH('Total Fuel Prices'!$A$147,tax_fuel_labels,0),MATCH(Z$1,'Tax_Share of Price'!$B$1:$AI$1,0)))</f>
        <v>3.530558815222407E-7</v>
      </c>
      <c r="AA3" s="270">
        <f>'Total Fuel Prices'!AA150*(INDEX(Tax_share,MATCH('Total Fuel Prices'!$A$147,tax_fuel_labels,0),MATCH(AA$1,'Tax_Share of Price'!$B$1:$AI$1,0)))</f>
        <v>3.530558815222407E-7</v>
      </c>
      <c r="AB3" s="270">
        <f>'Total Fuel Prices'!AB150*(INDEX(Tax_share,MATCH('Total Fuel Prices'!$A$147,tax_fuel_labels,0),MATCH(AB$1,'Tax_Share of Price'!$B$1:$AI$1,0)))</f>
        <v>3.530558815222407E-7</v>
      </c>
      <c r="AC3" s="270">
        <f>'Total Fuel Prices'!AC150*(INDEX(Tax_share,MATCH('Total Fuel Prices'!$A$147,tax_fuel_labels,0),MATCH(AC$1,'Tax_Share of Price'!$B$1:$AI$1,0)))</f>
        <v>3.530558815222407E-7</v>
      </c>
      <c r="AD3" s="270">
        <f>'Total Fuel Prices'!AD150*(INDEX(Tax_share,MATCH('Total Fuel Prices'!$A$147,tax_fuel_labels,0),MATCH(AD$1,'Tax_Share of Price'!$B$1:$AI$1,0)))</f>
        <v>3.530558815222407E-7</v>
      </c>
      <c r="AE3" s="270">
        <f>'Total Fuel Prices'!AE150*(INDEX(Tax_share,MATCH('Total Fuel Prices'!$A$147,tax_fuel_labels,0),MATCH(AE$1,'Tax_Share of Price'!$B$1:$AI$1,0)))</f>
        <v>3.530558815222407E-7</v>
      </c>
      <c r="AF3" s="270">
        <f>'Total Fuel Prices'!AF150*(INDEX(Tax_share,MATCH('Total Fuel Prices'!$A$147,tax_fuel_labels,0),MATCH(AF$1,'Tax_Share of Price'!$B$1:$AI$1,0)))</f>
        <v>3.530558815222407E-7</v>
      </c>
      <c r="AG3" s="270">
        <f>'Total Fuel Prices'!AG150*(INDEX(Tax_share,MATCH('Total Fuel Prices'!$A$147,tax_fuel_labels,0),MATCH(AG$1,'Tax_Share of Price'!$B$1:$AI$1,0)))</f>
        <v>3.530558815222407E-7</v>
      </c>
      <c r="AH3" s="270">
        <f>'Total Fuel Prices'!AH150*(INDEX(Tax_share,MATCH('Total Fuel Prices'!$A$147,tax_fuel_labels,0),MATCH(AH$1,'Tax_Share of Price'!$B$1:$AI$1,0)))</f>
        <v>3.530558815222407E-7</v>
      </c>
      <c r="AI3" s="270">
        <f>'Total Fuel Prices'!AI150*(INDEX(Tax_share,MATCH('Total Fuel Prices'!$A$147,tax_fuel_labels,0),MATCH(AI$1,'Tax_Share of Price'!$B$1:$AI$1,0)))</f>
        <v>3.530558815222407E-7</v>
      </c>
    </row>
    <row r="4" spans="1:37" x14ac:dyDescent="0.45">
      <c r="A4" s="12" t="s">
        <v>272</v>
      </c>
      <c r="B4" s="35">
        <f>'Total Fuel Prices'!B151*(INDEX(Tax_share,MATCH('Total Fuel Prices'!$A$147,tax_fuel_labels,0),MATCH(B$1,'Tax_Share of Price'!$B$1:$AI$1,0)))</f>
        <v>0</v>
      </c>
      <c r="C4" s="35">
        <f>'Total Fuel Prices'!C151*(INDEX(Tax_share,MATCH('Total Fuel Prices'!$A$147,tax_fuel_labels,0),MATCH(C$1,'Tax_Share of Price'!$B$1:$AI$1,0)))</f>
        <v>0</v>
      </c>
      <c r="D4" s="35">
        <f>'Total Fuel Prices'!D151*(INDEX(Tax_share,MATCH('Total Fuel Prices'!$A$147,tax_fuel_labels,0),MATCH(D$1,'Tax_Share of Price'!$B$1:$AI$1,0)))</f>
        <v>0</v>
      </c>
      <c r="E4" s="35">
        <f>'Total Fuel Prices'!E151*(INDEX(Tax_share,MATCH('Total Fuel Prices'!$A$147,tax_fuel_labels,0),MATCH(E$1,'Tax_Share of Price'!$B$1:$AI$1,0)))</f>
        <v>0</v>
      </c>
      <c r="F4" s="35">
        <f>'Total Fuel Prices'!F151*(INDEX(Tax_share,MATCH('Total Fuel Prices'!$A$147,tax_fuel_labels,0),MATCH(F$1,'Tax_Share of Price'!$B$1:$AI$1,0)))</f>
        <v>0</v>
      </c>
      <c r="G4" s="35">
        <f>'Total Fuel Prices'!G151*(INDEX(Tax_share,MATCH('Total Fuel Prices'!$A$147,tax_fuel_labels,0),MATCH(G$1,'Tax_Share of Price'!$B$1:$AI$1,0)))</f>
        <v>0</v>
      </c>
      <c r="H4" s="35">
        <f>'Total Fuel Prices'!H151*(INDEX(Tax_share,MATCH('Total Fuel Prices'!$A$147,tax_fuel_labels,0),MATCH(H$1,'Tax_Share of Price'!$B$1:$AI$1,0)))</f>
        <v>0</v>
      </c>
      <c r="I4" s="35">
        <f>'Total Fuel Prices'!I151*(INDEX(Tax_share,MATCH('Total Fuel Prices'!$A$147,tax_fuel_labels,0),MATCH(I$1,'Tax_Share of Price'!$B$1:$AI$1,0)))</f>
        <v>0</v>
      </c>
      <c r="J4" s="35">
        <f>'Total Fuel Prices'!J151*(INDEX(Tax_share,MATCH('Total Fuel Prices'!$A$147,tax_fuel_labels,0),MATCH(J$1,'Tax_Share of Price'!$B$1:$AI$1,0)))</f>
        <v>0</v>
      </c>
      <c r="K4" s="35">
        <f>'Total Fuel Prices'!K151*(INDEX(Tax_share,MATCH('Total Fuel Prices'!$A$147,tax_fuel_labels,0),MATCH(K$1,'Tax_Share of Price'!$B$1:$AI$1,0)))</f>
        <v>0</v>
      </c>
      <c r="L4" s="35">
        <f>'Total Fuel Prices'!L151*(INDEX(Tax_share,MATCH('Total Fuel Prices'!$A$147,tax_fuel_labels,0),MATCH(L$1,'Tax_Share of Price'!$B$1:$AI$1,0)))</f>
        <v>0</v>
      </c>
      <c r="M4" s="35">
        <f>'Total Fuel Prices'!M151*(INDEX(Tax_share,MATCH('Total Fuel Prices'!$A$147,tax_fuel_labels,0),MATCH(M$1,'Tax_Share of Price'!$B$1:$AI$1,0)))</f>
        <v>0</v>
      </c>
      <c r="N4" s="35">
        <f>'Total Fuel Prices'!N151*(INDEX(Tax_share,MATCH('Total Fuel Prices'!$A$147,tax_fuel_labels,0),MATCH(N$1,'Tax_Share of Price'!$B$1:$AI$1,0)))</f>
        <v>0</v>
      </c>
      <c r="O4" s="35">
        <f>'Total Fuel Prices'!O151*(INDEX(Tax_share,MATCH('Total Fuel Prices'!$A$147,tax_fuel_labels,0),MATCH(O$1,'Tax_Share of Price'!$B$1:$AI$1,0)))</f>
        <v>0</v>
      </c>
      <c r="P4" s="35">
        <f>'Total Fuel Prices'!P151*(INDEX(Tax_share,MATCH('Total Fuel Prices'!$A$147,tax_fuel_labels,0),MATCH(P$1,'Tax_Share of Price'!$B$1:$AI$1,0)))</f>
        <v>0</v>
      </c>
      <c r="Q4" s="35">
        <f>'Total Fuel Prices'!Q151*(INDEX(Tax_share,MATCH('Total Fuel Prices'!$A$147,tax_fuel_labels,0),MATCH(Q$1,'Tax_Share of Price'!$B$1:$AI$1,0)))</f>
        <v>0</v>
      </c>
      <c r="R4" s="35">
        <f>'Total Fuel Prices'!R151*(INDEX(Tax_share,MATCH('Total Fuel Prices'!$A$147,tax_fuel_labels,0),MATCH(R$1,'Tax_Share of Price'!$B$1:$AI$1,0)))</f>
        <v>0</v>
      </c>
      <c r="S4" s="35">
        <f>'Total Fuel Prices'!S151*(INDEX(Tax_share,MATCH('Total Fuel Prices'!$A$147,tax_fuel_labels,0),MATCH(S$1,'Tax_Share of Price'!$B$1:$AI$1,0)))</f>
        <v>0</v>
      </c>
      <c r="T4" s="35">
        <f>'Total Fuel Prices'!T151*(INDEX(Tax_share,MATCH('Total Fuel Prices'!$A$147,tax_fuel_labels,0),MATCH(T$1,'Tax_Share of Price'!$B$1:$AI$1,0)))</f>
        <v>0</v>
      </c>
      <c r="U4" s="35">
        <f>'Total Fuel Prices'!U151*(INDEX(Tax_share,MATCH('Total Fuel Prices'!$A$147,tax_fuel_labels,0),MATCH(U$1,'Tax_Share of Price'!$B$1:$AI$1,0)))</f>
        <v>0</v>
      </c>
      <c r="V4" s="35">
        <f>'Total Fuel Prices'!V151*(INDEX(Tax_share,MATCH('Total Fuel Prices'!$A$147,tax_fuel_labels,0),MATCH(V$1,'Tax_Share of Price'!$B$1:$AI$1,0)))</f>
        <v>0</v>
      </c>
      <c r="W4" s="35">
        <f>'Total Fuel Prices'!W151*(INDEX(Tax_share,MATCH('Total Fuel Prices'!$A$147,tax_fuel_labels,0),MATCH(W$1,'Tax_Share of Price'!$B$1:$AI$1,0)))</f>
        <v>0</v>
      </c>
      <c r="X4" s="35">
        <f>'Total Fuel Prices'!X151*(INDEX(Tax_share,MATCH('Total Fuel Prices'!$A$147,tax_fuel_labels,0),MATCH(X$1,'Tax_Share of Price'!$B$1:$AI$1,0)))</f>
        <v>0</v>
      </c>
      <c r="Y4" s="35">
        <f>'Total Fuel Prices'!Y151*(INDEX(Tax_share,MATCH('Total Fuel Prices'!$A$147,tax_fuel_labels,0),MATCH(Y$1,'Tax_Share of Price'!$B$1:$AI$1,0)))</f>
        <v>0</v>
      </c>
      <c r="Z4" s="35">
        <f>'Total Fuel Prices'!Z151*(INDEX(Tax_share,MATCH('Total Fuel Prices'!$A$147,tax_fuel_labels,0),MATCH(Z$1,'Tax_Share of Price'!$B$1:$AI$1,0)))</f>
        <v>0</v>
      </c>
      <c r="AA4" s="35">
        <f>'Total Fuel Prices'!AA151*(INDEX(Tax_share,MATCH('Total Fuel Prices'!$A$147,tax_fuel_labels,0),MATCH(AA$1,'Tax_Share of Price'!$B$1:$AI$1,0)))</f>
        <v>0</v>
      </c>
      <c r="AB4" s="35">
        <f>'Total Fuel Prices'!AB151*(INDEX(Tax_share,MATCH('Total Fuel Prices'!$A$147,tax_fuel_labels,0),MATCH(AB$1,'Tax_Share of Price'!$B$1:$AI$1,0)))</f>
        <v>0</v>
      </c>
      <c r="AC4" s="35">
        <f>'Total Fuel Prices'!AC151*(INDEX(Tax_share,MATCH('Total Fuel Prices'!$A$147,tax_fuel_labels,0),MATCH(AC$1,'Tax_Share of Price'!$B$1:$AI$1,0)))</f>
        <v>0</v>
      </c>
      <c r="AD4" s="35">
        <f>'Total Fuel Prices'!AD151*(INDEX(Tax_share,MATCH('Total Fuel Prices'!$A$147,tax_fuel_labels,0),MATCH(AD$1,'Tax_Share of Price'!$B$1:$AI$1,0)))</f>
        <v>0</v>
      </c>
      <c r="AE4" s="35">
        <f>'Total Fuel Prices'!AE151*(INDEX(Tax_share,MATCH('Total Fuel Prices'!$A$147,tax_fuel_labels,0),MATCH(AE$1,'Tax_Share of Price'!$B$1:$AI$1,0)))</f>
        <v>0</v>
      </c>
      <c r="AF4" s="35">
        <f>'Total Fuel Prices'!AF151*(INDEX(Tax_share,MATCH('Total Fuel Prices'!$A$147,tax_fuel_labels,0),MATCH(AF$1,'Tax_Share of Price'!$B$1:$AI$1,0)))</f>
        <v>0</v>
      </c>
      <c r="AG4" s="35">
        <f>'Total Fuel Prices'!AG151*(INDEX(Tax_share,MATCH('Total Fuel Prices'!$A$147,tax_fuel_labels,0),MATCH(AG$1,'Tax_Share of Price'!$B$1:$AI$1,0)))</f>
        <v>0</v>
      </c>
      <c r="AH4" s="35">
        <f>'Total Fuel Prices'!AH151*(INDEX(Tax_share,MATCH('Total Fuel Prices'!$A$147,tax_fuel_labels,0),MATCH(AH$1,'Tax_Share of Price'!$B$1:$AI$1,0)))</f>
        <v>0</v>
      </c>
      <c r="AI4" s="35">
        <f>'Total Fuel Prices'!AI151*(INDEX(Tax_share,MATCH('Total Fuel Prices'!$A$147,tax_fuel_labels,0),MATCH(AI$1,'Tax_Share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Prices'!B152*(INDEX(Tax_share,MATCH('Total Fuel Prices'!$A$147,tax_fuel_labels,0),MATCH(B$1,'Tax_Share of Price'!$B$1:$AI$1,0)))</f>
        <v>0</v>
      </c>
      <c r="C5" s="35">
        <f>'Total Fuel Prices'!C152*(INDEX(Tax_share,MATCH('Total Fuel Prices'!$A$147,tax_fuel_labels,0),MATCH(C$1,'Tax_Share of Price'!$B$1:$AI$1,0)))</f>
        <v>0</v>
      </c>
      <c r="D5" s="35">
        <f>'Total Fuel Prices'!D152*(INDEX(Tax_share,MATCH('Total Fuel Prices'!$A$147,tax_fuel_labels,0),MATCH(D$1,'Tax_Share of Price'!$B$1:$AI$1,0)))</f>
        <v>0</v>
      </c>
      <c r="E5" s="35">
        <f>'Total Fuel Prices'!E152*(INDEX(Tax_share,MATCH('Total Fuel Prices'!$A$147,tax_fuel_labels,0),MATCH(E$1,'Tax_Share of Price'!$B$1:$AI$1,0)))</f>
        <v>0</v>
      </c>
      <c r="F5" s="35">
        <f>'Total Fuel Prices'!F152*(INDEX(Tax_share,MATCH('Total Fuel Prices'!$A$147,tax_fuel_labels,0),MATCH(F$1,'Tax_Share of Price'!$B$1:$AI$1,0)))</f>
        <v>0</v>
      </c>
      <c r="G5" s="35">
        <f>'Total Fuel Prices'!G152*(INDEX(Tax_share,MATCH('Total Fuel Prices'!$A$147,tax_fuel_labels,0),MATCH(G$1,'Tax_Share of Price'!$B$1:$AI$1,0)))</f>
        <v>0</v>
      </c>
      <c r="H5" s="35">
        <f>'Total Fuel Prices'!H152*(INDEX(Tax_share,MATCH('Total Fuel Prices'!$A$147,tax_fuel_labels,0),MATCH(H$1,'Tax_Share of Price'!$B$1:$AI$1,0)))</f>
        <v>0</v>
      </c>
      <c r="I5" s="35">
        <f>'Total Fuel Prices'!I152*(INDEX(Tax_share,MATCH('Total Fuel Prices'!$A$147,tax_fuel_labels,0),MATCH(I$1,'Tax_Share of Price'!$B$1:$AI$1,0)))</f>
        <v>0</v>
      </c>
      <c r="J5" s="35">
        <f>'Total Fuel Prices'!J152*(INDEX(Tax_share,MATCH('Total Fuel Prices'!$A$147,tax_fuel_labels,0),MATCH(J$1,'Tax_Share of Price'!$B$1:$AI$1,0)))</f>
        <v>0</v>
      </c>
      <c r="K5" s="35">
        <f>'Total Fuel Prices'!K152*(INDEX(Tax_share,MATCH('Total Fuel Prices'!$A$147,tax_fuel_labels,0),MATCH(K$1,'Tax_Share of Price'!$B$1:$AI$1,0)))</f>
        <v>0</v>
      </c>
      <c r="L5" s="35">
        <f>'Total Fuel Prices'!L152*(INDEX(Tax_share,MATCH('Total Fuel Prices'!$A$147,tax_fuel_labels,0),MATCH(L$1,'Tax_Share of Price'!$B$1:$AI$1,0)))</f>
        <v>0</v>
      </c>
      <c r="M5" s="35">
        <f>'Total Fuel Prices'!M152*(INDEX(Tax_share,MATCH('Total Fuel Prices'!$A$147,tax_fuel_labels,0),MATCH(M$1,'Tax_Share of Price'!$B$1:$AI$1,0)))</f>
        <v>0</v>
      </c>
      <c r="N5" s="35">
        <f>'Total Fuel Prices'!N152*(INDEX(Tax_share,MATCH('Total Fuel Prices'!$A$147,tax_fuel_labels,0),MATCH(N$1,'Tax_Share of Price'!$B$1:$AI$1,0)))</f>
        <v>0</v>
      </c>
      <c r="O5" s="35">
        <f>'Total Fuel Prices'!O152*(INDEX(Tax_share,MATCH('Total Fuel Prices'!$A$147,tax_fuel_labels,0),MATCH(O$1,'Tax_Share of Price'!$B$1:$AI$1,0)))</f>
        <v>0</v>
      </c>
      <c r="P5" s="35">
        <f>'Total Fuel Prices'!P152*(INDEX(Tax_share,MATCH('Total Fuel Prices'!$A$147,tax_fuel_labels,0),MATCH(P$1,'Tax_Share of Price'!$B$1:$AI$1,0)))</f>
        <v>0</v>
      </c>
      <c r="Q5" s="35">
        <f>'Total Fuel Prices'!Q152*(INDEX(Tax_share,MATCH('Total Fuel Prices'!$A$147,tax_fuel_labels,0),MATCH(Q$1,'Tax_Share of Price'!$B$1:$AI$1,0)))</f>
        <v>0</v>
      </c>
      <c r="R5" s="35">
        <f>'Total Fuel Prices'!R152*(INDEX(Tax_share,MATCH('Total Fuel Prices'!$A$147,tax_fuel_labels,0),MATCH(R$1,'Tax_Share of Price'!$B$1:$AI$1,0)))</f>
        <v>0</v>
      </c>
      <c r="S5" s="35">
        <f>'Total Fuel Prices'!S152*(INDEX(Tax_share,MATCH('Total Fuel Prices'!$A$147,tax_fuel_labels,0),MATCH(S$1,'Tax_Share of Price'!$B$1:$AI$1,0)))</f>
        <v>0</v>
      </c>
      <c r="T5" s="35">
        <f>'Total Fuel Prices'!T152*(INDEX(Tax_share,MATCH('Total Fuel Prices'!$A$147,tax_fuel_labels,0),MATCH(T$1,'Tax_Share of Price'!$B$1:$AI$1,0)))</f>
        <v>0</v>
      </c>
      <c r="U5" s="35">
        <f>'Total Fuel Prices'!U152*(INDEX(Tax_share,MATCH('Total Fuel Prices'!$A$147,tax_fuel_labels,0),MATCH(U$1,'Tax_Share of Price'!$B$1:$AI$1,0)))</f>
        <v>0</v>
      </c>
      <c r="V5" s="35">
        <f>'Total Fuel Prices'!V152*(INDEX(Tax_share,MATCH('Total Fuel Prices'!$A$147,tax_fuel_labels,0),MATCH(V$1,'Tax_Share of Price'!$B$1:$AI$1,0)))</f>
        <v>0</v>
      </c>
      <c r="W5" s="35">
        <f>'Total Fuel Prices'!W152*(INDEX(Tax_share,MATCH('Total Fuel Prices'!$A$147,tax_fuel_labels,0),MATCH(W$1,'Tax_Share of Price'!$B$1:$AI$1,0)))</f>
        <v>0</v>
      </c>
      <c r="X5" s="35">
        <f>'Total Fuel Prices'!X152*(INDEX(Tax_share,MATCH('Total Fuel Prices'!$A$147,tax_fuel_labels,0),MATCH(X$1,'Tax_Share of Price'!$B$1:$AI$1,0)))</f>
        <v>0</v>
      </c>
      <c r="Y5" s="35">
        <f>'Total Fuel Prices'!Y152*(INDEX(Tax_share,MATCH('Total Fuel Prices'!$A$147,tax_fuel_labels,0),MATCH(Y$1,'Tax_Share of Price'!$B$1:$AI$1,0)))</f>
        <v>0</v>
      </c>
      <c r="Z5" s="35">
        <f>'Total Fuel Prices'!Z152*(INDEX(Tax_share,MATCH('Total Fuel Prices'!$A$147,tax_fuel_labels,0),MATCH(Z$1,'Tax_Share of Price'!$B$1:$AI$1,0)))</f>
        <v>0</v>
      </c>
      <c r="AA5" s="35">
        <f>'Total Fuel Prices'!AA152*(INDEX(Tax_share,MATCH('Total Fuel Prices'!$A$147,tax_fuel_labels,0),MATCH(AA$1,'Tax_Share of Price'!$B$1:$AI$1,0)))</f>
        <v>0</v>
      </c>
      <c r="AB5" s="35">
        <f>'Total Fuel Prices'!AB152*(INDEX(Tax_share,MATCH('Total Fuel Prices'!$A$147,tax_fuel_labels,0),MATCH(AB$1,'Tax_Share of Price'!$B$1:$AI$1,0)))</f>
        <v>0</v>
      </c>
      <c r="AC5" s="35">
        <f>'Total Fuel Prices'!AC152*(INDEX(Tax_share,MATCH('Total Fuel Prices'!$A$147,tax_fuel_labels,0),MATCH(AC$1,'Tax_Share of Price'!$B$1:$AI$1,0)))</f>
        <v>0</v>
      </c>
      <c r="AD5" s="35">
        <f>'Total Fuel Prices'!AD152*(INDEX(Tax_share,MATCH('Total Fuel Prices'!$A$147,tax_fuel_labels,0),MATCH(AD$1,'Tax_Share of Price'!$B$1:$AI$1,0)))</f>
        <v>0</v>
      </c>
      <c r="AE5" s="35">
        <f>'Total Fuel Prices'!AE152*(INDEX(Tax_share,MATCH('Total Fuel Prices'!$A$147,tax_fuel_labels,0),MATCH(AE$1,'Tax_Share of Price'!$B$1:$AI$1,0)))</f>
        <v>0</v>
      </c>
      <c r="AF5" s="35">
        <f>'Total Fuel Prices'!AF152*(INDEX(Tax_share,MATCH('Total Fuel Prices'!$A$147,tax_fuel_labels,0),MATCH(AF$1,'Tax_Share of Price'!$B$1:$AI$1,0)))</f>
        <v>0</v>
      </c>
      <c r="AG5" s="35">
        <f>'Total Fuel Prices'!AG152*(INDEX(Tax_share,MATCH('Total Fuel Prices'!$A$147,tax_fuel_labels,0),MATCH(AG$1,'Tax_Share of Price'!$B$1:$AI$1,0)))</f>
        <v>0</v>
      </c>
      <c r="AH5" s="35">
        <f>'Total Fuel Prices'!AH152*(INDEX(Tax_share,MATCH('Total Fuel Prices'!$A$147,tax_fuel_labels,0),MATCH(AH$1,'Tax_Share of Price'!$B$1:$AI$1,0)))</f>
        <v>0</v>
      </c>
      <c r="AI5" s="35">
        <f>'Total Fuel Prices'!AI152*(INDEX(Tax_share,MATCH('Total Fuel Prices'!$A$147,tax_fuel_labels,0),MATCH(AI$1,'Tax_Share of Price'!$B$1:$AI$1,0)))</f>
        <v>0</v>
      </c>
    </row>
    <row r="6" spans="1:37" x14ac:dyDescent="0.45">
      <c r="A6" s="12" t="s">
        <v>274</v>
      </c>
      <c r="B6" s="270">
        <f>'Total Fuel Prices'!B153*(INDEX(Tax_share,MATCH('Total Fuel Prices'!$A$147,tax_fuel_labels,0),MATCH(B$1,'Tax_Share of Price'!$B$1:$AI$1,0)))</f>
        <v>3.7297185432605944E-7</v>
      </c>
      <c r="C6" s="270">
        <f>'Total Fuel Prices'!C153*(INDEX(Tax_share,MATCH('Total Fuel Prices'!$A$147,tax_fuel_labels,0),MATCH(C$1,'Tax_Share of Price'!$B$1:$AI$1,0)))</f>
        <v>3.7297185432605944E-7</v>
      </c>
      <c r="D6" s="270">
        <f>'Total Fuel Prices'!D153*(INDEX(Tax_share,MATCH('Total Fuel Prices'!$A$147,tax_fuel_labels,0),MATCH(D$1,'Tax_Share of Price'!$B$1:$AI$1,0)))</f>
        <v>3.711872999991405E-7</v>
      </c>
      <c r="E6" s="270">
        <f>'Total Fuel Prices'!E153*(INDEX(Tax_share,MATCH('Total Fuel Prices'!$A$147,tax_fuel_labels,0),MATCH(E$1,'Tax_Share of Price'!$B$1:$AI$1,0)))</f>
        <v>3.7297185432605944E-7</v>
      </c>
      <c r="F6" s="270">
        <f>'Total Fuel Prices'!F153*(INDEX(Tax_share,MATCH('Total Fuel Prices'!$A$147,tax_fuel_labels,0),MATCH(F$1,'Tax_Share of Price'!$B$1:$AI$1,0)))</f>
        <v>3.6940274567222151E-7</v>
      </c>
      <c r="G6" s="270">
        <f>'Total Fuel Prices'!G153*(INDEX(Tax_share,MATCH('Total Fuel Prices'!$A$147,tax_fuel_labels,0),MATCH(G$1,'Tax_Share of Price'!$B$1:$AI$1,0)))</f>
        <v>3.6404908269146474E-7</v>
      </c>
      <c r="H6" s="270">
        <f>'Total Fuel Prices'!H153*(INDEX(Tax_share,MATCH('Total Fuel Prices'!$A$147,tax_fuel_labels,0),MATCH(H$1,'Tax_Share of Price'!$B$1:$AI$1,0)))</f>
        <v>3.6226452836454575E-7</v>
      </c>
      <c r="I6" s="270">
        <f>'Total Fuel Prices'!I153*(INDEX(Tax_share,MATCH('Total Fuel Prices'!$A$147,tax_fuel_labels,0),MATCH(I$1,'Tax_Share of Price'!$B$1:$AI$1,0)))</f>
        <v>3.6047997403762681E-7</v>
      </c>
      <c r="J6" s="270">
        <f>'Total Fuel Prices'!J153*(INDEX(Tax_share,MATCH('Total Fuel Prices'!$A$147,tax_fuel_labels,0),MATCH(J$1,'Tax_Share of Price'!$B$1:$AI$1,0)))</f>
        <v>3.5869541971070787E-7</v>
      </c>
      <c r="K6" s="270">
        <f>'Total Fuel Prices'!K153*(INDEX(Tax_share,MATCH('Total Fuel Prices'!$A$147,tax_fuel_labels,0),MATCH(K$1,'Tax_Share of Price'!$B$1:$AI$1,0)))</f>
        <v>3.6047997403762681E-7</v>
      </c>
      <c r="L6" s="270">
        <f>'Total Fuel Prices'!L153*(INDEX(Tax_share,MATCH('Total Fuel Prices'!$A$147,tax_fuel_labels,0),MATCH(L$1,'Tax_Share of Price'!$B$1:$AI$1,0)))</f>
        <v>3.6226452836454575E-7</v>
      </c>
      <c r="M6" s="270">
        <f>'Total Fuel Prices'!M153*(INDEX(Tax_share,MATCH('Total Fuel Prices'!$A$147,tax_fuel_labels,0),MATCH(M$1,'Tax_Share of Price'!$B$1:$AI$1,0)))</f>
        <v>3.5869541971070787E-7</v>
      </c>
      <c r="N6" s="270">
        <f>'Total Fuel Prices'!N153*(INDEX(Tax_share,MATCH('Total Fuel Prices'!$A$147,tax_fuel_labels,0),MATCH(N$1,'Tax_Share of Price'!$B$1:$AI$1,0)))</f>
        <v>3.6047997403762681E-7</v>
      </c>
      <c r="O6" s="270">
        <f>'Total Fuel Prices'!O153*(INDEX(Tax_share,MATCH('Total Fuel Prices'!$A$147,tax_fuel_labels,0),MATCH(O$1,'Tax_Share of Price'!$B$1:$AI$1,0)))</f>
        <v>3.6047997403762681E-7</v>
      </c>
      <c r="P6" s="270">
        <f>'Total Fuel Prices'!P153*(INDEX(Tax_share,MATCH('Total Fuel Prices'!$A$147,tax_fuel_labels,0),MATCH(P$1,'Tax_Share of Price'!$B$1:$AI$1,0)))</f>
        <v>3.5869541971070787E-7</v>
      </c>
      <c r="Q6" s="270">
        <f>'Total Fuel Prices'!Q153*(INDEX(Tax_share,MATCH('Total Fuel Prices'!$A$147,tax_fuel_labels,0),MATCH(Q$1,'Tax_Share of Price'!$B$1:$AI$1,0)))</f>
        <v>3.5869541971070787E-7</v>
      </c>
      <c r="R6" s="270">
        <f>'Total Fuel Prices'!R153*(INDEX(Tax_share,MATCH('Total Fuel Prices'!$A$147,tax_fuel_labels,0),MATCH(R$1,'Tax_Share of Price'!$B$1:$AI$1,0)))</f>
        <v>3.6047997403762681E-7</v>
      </c>
      <c r="S6" s="270">
        <f>'Total Fuel Prices'!S153*(INDEX(Tax_share,MATCH('Total Fuel Prices'!$A$147,tax_fuel_labels,0),MATCH(S$1,'Tax_Share of Price'!$B$1:$AI$1,0)))</f>
        <v>3.6047997403762681E-7</v>
      </c>
      <c r="T6" s="270">
        <f>'Total Fuel Prices'!T153*(INDEX(Tax_share,MATCH('Total Fuel Prices'!$A$147,tax_fuel_labels,0),MATCH(T$1,'Tax_Share of Price'!$B$1:$AI$1,0)))</f>
        <v>3.5869541971070787E-7</v>
      </c>
      <c r="U6" s="270">
        <f>'Total Fuel Prices'!U153*(INDEX(Tax_share,MATCH('Total Fuel Prices'!$A$147,tax_fuel_labels,0),MATCH(U$1,'Tax_Share of Price'!$B$1:$AI$1,0)))</f>
        <v>3.5869541971070787E-7</v>
      </c>
      <c r="V6" s="270">
        <f>'Total Fuel Prices'!V153*(INDEX(Tax_share,MATCH('Total Fuel Prices'!$A$147,tax_fuel_labels,0),MATCH(V$1,'Tax_Share of Price'!$B$1:$AI$1,0)))</f>
        <v>3.6047997403762681E-7</v>
      </c>
      <c r="W6" s="270">
        <f>'Total Fuel Prices'!W153*(INDEX(Tax_share,MATCH('Total Fuel Prices'!$A$147,tax_fuel_labels,0),MATCH(W$1,'Tax_Share of Price'!$B$1:$AI$1,0)))</f>
        <v>3.6047997403762681E-7</v>
      </c>
      <c r="X6" s="270">
        <f>'Total Fuel Prices'!X153*(INDEX(Tax_share,MATCH('Total Fuel Prices'!$A$147,tax_fuel_labels,0),MATCH(X$1,'Tax_Share of Price'!$B$1:$AI$1,0)))</f>
        <v>3.6047997403762681E-7</v>
      </c>
      <c r="Y6" s="270">
        <f>'Total Fuel Prices'!Y153*(INDEX(Tax_share,MATCH('Total Fuel Prices'!$A$147,tax_fuel_labels,0),MATCH(Y$1,'Tax_Share of Price'!$B$1:$AI$1,0)))</f>
        <v>3.5869541971070787E-7</v>
      </c>
      <c r="Z6" s="270">
        <f>'Total Fuel Prices'!Z153*(INDEX(Tax_share,MATCH('Total Fuel Prices'!$A$147,tax_fuel_labels,0),MATCH(Z$1,'Tax_Share of Price'!$B$1:$AI$1,0)))</f>
        <v>3.5869541971070787E-7</v>
      </c>
      <c r="AA6" s="270">
        <f>'Total Fuel Prices'!AA153*(INDEX(Tax_share,MATCH('Total Fuel Prices'!$A$147,tax_fuel_labels,0),MATCH(AA$1,'Tax_Share of Price'!$B$1:$AI$1,0)))</f>
        <v>3.6047997403762681E-7</v>
      </c>
      <c r="AB6" s="270">
        <f>'Total Fuel Prices'!AB153*(INDEX(Tax_share,MATCH('Total Fuel Prices'!$A$147,tax_fuel_labels,0),MATCH(AB$1,'Tax_Share of Price'!$B$1:$AI$1,0)))</f>
        <v>3.6047997403762681E-7</v>
      </c>
      <c r="AC6" s="270">
        <f>'Total Fuel Prices'!AC153*(INDEX(Tax_share,MATCH('Total Fuel Prices'!$A$147,tax_fuel_labels,0),MATCH(AC$1,'Tax_Share of Price'!$B$1:$AI$1,0)))</f>
        <v>3.6047997403762681E-7</v>
      </c>
      <c r="AD6" s="270">
        <f>'Total Fuel Prices'!AD153*(INDEX(Tax_share,MATCH('Total Fuel Prices'!$A$147,tax_fuel_labels,0),MATCH(AD$1,'Tax_Share of Price'!$B$1:$AI$1,0)))</f>
        <v>3.6047997403762681E-7</v>
      </c>
      <c r="AE6" s="270">
        <f>'Total Fuel Prices'!AE153*(INDEX(Tax_share,MATCH('Total Fuel Prices'!$A$147,tax_fuel_labels,0),MATCH(AE$1,'Tax_Share of Price'!$B$1:$AI$1,0)))</f>
        <v>3.6047997403762681E-7</v>
      </c>
      <c r="AF6" s="270">
        <f>'Total Fuel Prices'!AF153*(INDEX(Tax_share,MATCH('Total Fuel Prices'!$A$147,tax_fuel_labels,0),MATCH(AF$1,'Tax_Share of Price'!$B$1:$AI$1,0)))</f>
        <v>3.6047997403762681E-7</v>
      </c>
      <c r="AG6" s="270">
        <f>'Total Fuel Prices'!AG153*(INDEX(Tax_share,MATCH('Total Fuel Prices'!$A$147,tax_fuel_labels,0),MATCH(AG$1,'Tax_Share of Price'!$B$1:$AI$1,0)))</f>
        <v>3.6047997403762681E-7</v>
      </c>
      <c r="AH6" s="270">
        <f>'Total Fuel Prices'!AH153*(INDEX(Tax_share,MATCH('Total Fuel Prices'!$A$147,tax_fuel_labels,0),MATCH(AH$1,'Tax_Share of Price'!$B$1:$AI$1,0)))</f>
        <v>3.6047997403762681E-7</v>
      </c>
      <c r="AI6" s="270">
        <f>'Total Fuel Prices'!AI153*(INDEX(Tax_share,MATCH('Total Fuel Prices'!$A$147,tax_fuel_labels,0),MATCH(AI$1,'Tax_Share of Price'!$B$1:$AI$1,0)))</f>
        <v>3.6047997403762681E-7</v>
      </c>
    </row>
    <row r="7" spans="1:37" x14ac:dyDescent="0.45">
      <c r="A7" s="12" t="s">
        <v>275</v>
      </c>
      <c r="B7" s="270">
        <f>B6</f>
        <v>3.7297185432605944E-7</v>
      </c>
      <c r="C7" s="270">
        <f t="shared" ref="C7:AI7" si="0">C6</f>
        <v>3.7297185432605944E-7</v>
      </c>
      <c r="D7" s="270">
        <f t="shared" si="0"/>
        <v>3.711872999991405E-7</v>
      </c>
      <c r="E7" s="270">
        <f t="shared" si="0"/>
        <v>3.7297185432605944E-7</v>
      </c>
      <c r="F7" s="270">
        <f t="shared" si="0"/>
        <v>3.6940274567222151E-7</v>
      </c>
      <c r="G7" s="270">
        <f t="shared" si="0"/>
        <v>3.6404908269146474E-7</v>
      </c>
      <c r="H7" s="270">
        <f t="shared" si="0"/>
        <v>3.6226452836454575E-7</v>
      </c>
      <c r="I7" s="270">
        <f t="shared" si="0"/>
        <v>3.6047997403762681E-7</v>
      </c>
      <c r="J7" s="270">
        <f t="shared" si="0"/>
        <v>3.5869541971070787E-7</v>
      </c>
      <c r="K7" s="270">
        <f t="shared" si="0"/>
        <v>3.6047997403762681E-7</v>
      </c>
      <c r="L7" s="270">
        <f t="shared" si="0"/>
        <v>3.6226452836454575E-7</v>
      </c>
      <c r="M7" s="270">
        <f t="shared" si="0"/>
        <v>3.5869541971070787E-7</v>
      </c>
      <c r="N7" s="270">
        <f t="shared" si="0"/>
        <v>3.6047997403762681E-7</v>
      </c>
      <c r="O7" s="270">
        <f t="shared" si="0"/>
        <v>3.6047997403762681E-7</v>
      </c>
      <c r="P7" s="270">
        <f t="shared" si="0"/>
        <v>3.5869541971070787E-7</v>
      </c>
      <c r="Q7" s="270">
        <f t="shared" si="0"/>
        <v>3.5869541971070787E-7</v>
      </c>
      <c r="R7" s="270">
        <f t="shared" si="0"/>
        <v>3.6047997403762681E-7</v>
      </c>
      <c r="S7" s="270">
        <f t="shared" si="0"/>
        <v>3.6047997403762681E-7</v>
      </c>
      <c r="T7" s="270">
        <f t="shared" si="0"/>
        <v>3.5869541971070787E-7</v>
      </c>
      <c r="U7" s="270">
        <f t="shared" si="0"/>
        <v>3.5869541971070787E-7</v>
      </c>
      <c r="V7" s="270">
        <f t="shared" si="0"/>
        <v>3.6047997403762681E-7</v>
      </c>
      <c r="W7" s="270">
        <f t="shared" si="0"/>
        <v>3.6047997403762681E-7</v>
      </c>
      <c r="X7" s="270">
        <f t="shared" si="0"/>
        <v>3.6047997403762681E-7</v>
      </c>
      <c r="Y7" s="270">
        <f t="shared" si="0"/>
        <v>3.5869541971070787E-7</v>
      </c>
      <c r="Z7" s="270">
        <f t="shared" si="0"/>
        <v>3.5869541971070787E-7</v>
      </c>
      <c r="AA7" s="270">
        <f t="shared" si="0"/>
        <v>3.6047997403762681E-7</v>
      </c>
      <c r="AB7" s="270">
        <f t="shared" si="0"/>
        <v>3.6047997403762681E-7</v>
      </c>
      <c r="AC7" s="270">
        <f t="shared" si="0"/>
        <v>3.6047997403762681E-7</v>
      </c>
      <c r="AD7" s="270">
        <f t="shared" si="0"/>
        <v>3.6047997403762681E-7</v>
      </c>
      <c r="AE7" s="270">
        <f t="shared" si="0"/>
        <v>3.6047997403762681E-7</v>
      </c>
      <c r="AF7" s="270">
        <f t="shared" si="0"/>
        <v>3.6047997403762681E-7</v>
      </c>
      <c r="AG7" s="270">
        <f t="shared" si="0"/>
        <v>3.6047997403762681E-7</v>
      </c>
      <c r="AH7" s="270">
        <f t="shared" si="0"/>
        <v>3.6047997403762681E-7</v>
      </c>
      <c r="AI7" s="270">
        <f t="shared" si="0"/>
        <v>3.6047997403762681E-7</v>
      </c>
    </row>
    <row r="8" spans="1:37" x14ac:dyDescent="0.45">
      <c r="A8" s="12" t="s">
        <v>276</v>
      </c>
      <c r="B8" s="35">
        <f>'Total Fuel Prices'!B155*(INDEX(Tax_share,MATCH('Total Fuel Prices'!$A$147,tax_fuel_labels,0),MATCH(B$1,'Tax_Share of Price'!$B$1:$AI$1,0)))</f>
        <v>0</v>
      </c>
      <c r="C8" s="35">
        <f>'Total Fuel Prices'!C155*(INDEX(Tax_share,MATCH('Total Fuel Prices'!$A$147,tax_fuel_labels,0),MATCH(C$1,'Tax_Share of Price'!$B$1:$AI$1,0)))</f>
        <v>0</v>
      </c>
      <c r="D8" s="35">
        <f>'Total Fuel Prices'!D155*(INDEX(Tax_share,MATCH('Total Fuel Prices'!$A$147,tax_fuel_labels,0),MATCH(D$1,'Tax_Share of Price'!$B$1:$AI$1,0)))</f>
        <v>0</v>
      </c>
      <c r="E8" s="35">
        <f>'Total Fuel Prices'!E155*(INDEX(Tax_share,MATCH('Total Fuel Prices'!$A$147,tax_fuel_labels,0),MATCH(E$1,'Tax_Share of Price'!$B$1:$AI$1,0)))</f>
        <v>0</v>
      </c>
      <c r="F8" s="35">
        <f>'Total Fuel Prices'!F155*(INDEX(Tax_share,MATCH('Total Fuel Prices'!$A$147,tax_fuel_labels,0),MATCH(F$1,'Tax_Share of Price'!$B$1:$AI$1,0)))</f>
        <v>0</v>
      </c>
      <c r="G8" s="35">
        <f>'Total Fuel Prices'!G155*(INDEX(Tax_share,MATCH('Total Fuel Prices'!$A$147,tax_fuel_labels,0),MATCH(G$1,'Tax_Share of Price'!$B$1:$AI$1,0)))</f>
        <v>0</v>
      </c>
      <c r="H8" s="35">
        <f>'Total Fuel Prices'!H155*(INDEX(Tax_share,MATCH('Total Fuel Prices'!$A$147,tax_fuel_labels,0),MATCH(H$1,'Tax_Share of Price'!$B$1:$AI$1,0)))</f>
        <v>0</v>
      </c>
      <c r="I8" s="35">
        <f>'Total Fuel Prices'!I155*(INDEX(Tax_share,MATCH('Total Fuel Prices'!$A$147,tax_fuel_labels,0),MATCH(I$1,'Tax_Share of Price'!$B$1:$AI$1,0)))</f>
        <v>0</v>
      </c>
      <c r="J8" s="35">
        <f>'Total Fuel Prices'!J155*(INDEX(Tax_share,MATCH('Total Fuel Prices'!$A$147,tax_fuel_labels,0),MATCH(J$1,'Tax_Share of Price'!$B$1:$AI$1,0)))</f>
        <v>0</v>
      </c>
      <c r="K8" s="35">
        <f>'Total Fuel Prices'!K155*(INDEX(Tax_share,MATCH('Total Fuel Prices'!$A$147,tax_fuel_labels,0),MATCH(K$1,'Tax_Share of Price'!$B$1:$AI$1,0)))</f>
        <v>0</v>
      </c>
      <c r="L8" s="35">
        <f>'Total Fuel Prices'!L155*(INDEX(Tax_share,MATCH('Total Fuel Prices'!$A$147,tax_fuel_labels,0),MATCH(L$1,'Tax_Share of Price'!$B$1:$AI$1,0)))</f>
        <v>0</v>
      </c>
      <c r="M8" s="35">
        <f>'Total Fuel Prices'!M155*(INDEX(Tax_share,MATCH('Total Fuel Prices'!$A$147,tax_fuel_labels,0),MATCH(M$1,'Tax_Share of Price'!$B$1:$AI$1,0)))</f>
        <v>0</v>
      </c>
      <c r="N8" s="35">
        <f>'Total Fuel Prices'!N155*(INDEX(Tax_share,MATCH('Total Fuel Prices'!$A$147,tax_fuel_labels,0),MATCH(N$1,'Tax_Share of Price'!$B$1:$AI$1,0)))</f>
        <v>0</v>
      </c>
      <c r="O8" s="35">
        <f>'Total Fuel Prices'!O155*(INDEX(Tax_share,MATCH('Total Fuel Prices'!$A$147,tax_fuel_labels,0),MATCH(O$1,'Tax_Share of Price'!$B$1:$AI$1,0)))</f>
        <v>0</v>
      </c>
      <c r="P8" s="35">
        <f>'Total Fuel Prices'!P155*(INDEX(Tax_share,MATCH('Total Fuel Prices'!$A$147,tax_fuel_labels,0),MATCH(P$1,'Tax_Share of Price'!$B$1:$AI$1,0)))</f>
        <v>0</v>
      </c>
      <c r="Q8" s="35">
        <f>'Total Fuel Prices'!Q155*(INDEX(Tax_share,MATCH('Total Fuel Prices'!$A$147,tax_fuel_labels,0),MATCH(Q$1,'Tax_Share of Price'!$B$1:$AI$1,0)))</f>
        <v>0</v>
      </c>
      <c r="R8" s="35">
        <f>'Total Fuel Prices'!R155*(INDEX(Tax_share,MATCH('Total Fuel Prices'!$A$147,tax_fuel_labels,0),MATCH(R$1,'Tax_Share of Price'!$B$1:$AI$1,0)))</f>
        <v>0</v>
      </c>
      <c r="S8" s="35">
        <f>'Total Fuel Prices'!S155*(INDEX(Tax_share,MATCH('Total Fuel Prices'!$A$147,tax_fuel_labels,0),MATCH(S$1,'Tax_Share of Price'!$B$1:$AI$1,0)))</f>
        <v>0</v>
      </c>
      <c r="T8" s="35">
        <f>'Total Fuel Prices'!T155*(INDEX(Tax_share,MATCH('Total Fuel Prices'!$A$147,tax_fuel_labels,0),MATCH(T$1,'Tax_Share of Price'!$B$1:$AI$1,0)))</f>
        <v>0</v>
      </c>
      <c r="U8" s="35">
        <f>'Total Fuel Prices'!U155*(INDEX(Tax_share,MATCH('Total Fuel Prices'!$A$147,tax_fuel_labels,0),MATCH(U$1,'Tax_Share of Price'!$B$1:$AI$1,0)))</f>
        <v>0</v>
      </c>
      <c r="V8" s="35">
        <f>'Total Fuel Prices'!V155*(INDEX(Tax_share,MATCH('Total Fuel Prices'!$A$147,tax_fuel_labels,0),MATCH(V$1,'Tax_Share of Price'!$B$1:$AI$1,0)))</f>
        <v>0</v>
      </c>
      <c r="W8" s="35">
        <f>'Total Fuel Prices'!W155*(INDEX(Tax_share,MATCH('Total Fuel Prices'!$A$147,tax_fuel_labels,0),MATCH(W$1,'Tax_Share of Price'!$B$1:$AI$1,0)))</f>
        <v>0</v>
      </c>
      <c r="X8" s="35">
        <f>'Total Fuel Prices'!X155*(INDEX(Tax_share,MATCH('Total Fuel Prices'!$A$147,tax_fuel_labels,0),MATCH(X$1,'Tax_Share of Price'!$B$1:$AI$1,0)))</f>
        <v>0</v>
      </c>
      <c r="Y8" s="35">
        <f>'Total Fuel Prices'!Y155*(INDEX(Tax_share,MATCH('Total Fuel Prices'!$A$147,tax_fuel_labels,0),MATCH(Y$1,'Tax_Share of Price'!$B$1:$AI$1,0)))</f>
        <v>0</v>
      </c>
      <c r="Z8" s="35">
        <f>'Total Fuel Prices'!Z155*(INDEX(Tax_share,MATCH('Total Fuel Prices'!$A$147,tax_fuel_labels,0),MATCH(Z$1,'Tax_Share of Price'!$B$1:$AI$1,0)))</f>
        <v>0</v>
      </c>
      <c r="AA8" s="35">
        <f>'Total Fuel Prices'!AA155*(INDEX(Tax_share,MATCH('Total Fuel Prices'!$A$147,tax_fuel_labels,0),MATCH(AA$1,'Tax_Share of Price'!$B$1:$AI$1,0)))</f>
        <v>0</v>
      </c>
      <c r="AB8" s="35">
        <f>'Total Fuel Prices'!AB155*(INDEX(Tax_share,MATCH('Total Fuel Prices'!$A$147,tax_fuel_labels,0),MATCH(AB$1,'Tax_Share of Price'!$B$1:$AI$1,0)))</f>
        <v>0</v>
      </c>
      <c r="AC8" s="35">
        <f>'Total Fuel Prices'!AC155*(INDEX(Tax_share,MATCH('Total Fuel Prices'!$A$147,tax_fuel_labels,0),MATCH(AC$1,'Tax_Share of Price'!$B$1:$AI$1,0)))</f>
        <v>0</v>
      </c>
      <c r="AD8" s="35">
        <f>'Total Fuel Prices'!AD155*(INDEX(Tax_share,MATCH('Total Fuel Prices'!$A$147,tax_fuel_labels,0),MATCH(AD$1,'Tax_Share of Price'!$B$1:$AI$1,0)))</f>
        <v>0</v>
      </c>
      <c r="AE8" s="35">
        <f>'Total Fuel Prices'!AE155*(INDEX(Tax_share,MATCH('Total Fuel Prices'!$A$147,tax_fuel_labels,0),MATCH(AE$1,'Tax_Share of Price'!$B$1:$AI$1,0)))</f>
        <v>0</v>
      </c>
      <c r="AF8" s="35">
        <f>'Total Fuel Prices'!AF155*(INDEX(Tax_share,MATCH('Total Fuel Prices'!$A$147,tax_fuel_labels,0),MATCH(AF$1,'Tax_Share of Price'!$B$1:$AI$1,0)))</f>
        <v>0</v>
      </c>
      <c r="AG8" s="35">
        <f>'Total Fuel Prices'!AG155*(INDEX(Tax_share,MATCH('Total Fuel Prices'!$A$147,tax_fuel_labels,0),MATCH(AG$1,'Tax_Share of Price'!$B$1:$AI$1,0)))</f>
        <v>0</v>
      </c>
      <c r="AH8" s="35">
        <f>'Total Fuel Prices'!AH155*(INDEX(Tax_share,MATCH('Total Fuel Prices'!$A$147,tax_fuel_labels,0),MATCH(AH$1,'Tax_Share of Price'!$B$1:$AI$1,0)))</f>
        <v>0</v>
      </c>
      <c r="AI8" s="35">
        <f>'Total Fuel Prices'!AI155*(INDEX(Tax_share,MATCH('Total Fuel Prices'!$A$147,tax_fuel_labels,0),MATCH(AI$1,'Tax_Share of Price'!$B$1:$AI$1,0)))</f>
        <v>0</v>
      </c>
    </row>
    <row r="9" spans="1:37" s="5" customFormat="1" x14ac:dyDescent="0.45">
      <c r="A9" s="38" t="s">
        <v>277</v>
      </c>
      <c r="B9" s="270">
        <f>'Total Fuel Prices'!B156*(INDEX(Tax_share,MATCH('Total Fuel Prices'!$A$147,tax_fuel_labels,0),MATCH(B$1,'Tax_Share of Price'!$B$1:$AI$1,0)))</f>
        <v>3.7297185432605944E-7</v>
      </c>
      <c r="C9" s="270">
        <f>'Total Fuel Prices'!C156*(INDEX(Tax_share,MATCH('Total Fuel Prices'!$A$147,tax_fuel_labels,0),MATCH(C$1,'Tax_Share of Price'!$B$1:$AI$1,0)))</f>
        <v>3.7297185432605944E-7</v>
      </c>
      <c r="D9" s="270">
        <f>'Total Fuel Prices'!D156*(INDEX(Tax_share,MATCH('Total Fuel Prices'!$A$147,tax_fuel_labels,0),MATCH(D$1,'Tax_Share of Price'!$B$1:$AI$1,0)))</f>
        <v>3.711872999991405E-7</v>
      </c>
      <c r="E9" s="270">
        <f>'Total Fuel Prices'!E156*(INDEX(Tax_share,MATCH('Total Fuel Prices'!$A$147,tax_fuel_labels,0),MATCH(E$1,'Tax_Share of Price'!$B$1:$AI$1,0)))</f>
        <v>3.7297185432605944E-7</v>
      </c>
      <c r="F9" s="270">
        <f>'Total Fuel Prices'!F156*(INDEX(Tax_share,MATCH('Total Fuel Prices'!$A$147,tax_fuel_labels,0),MATCH(F$1,'Tax_Share of Price'!$B$1:$AI$1,0)))</f>
        <v>3.6940274567222151E-7</v>
      </c>
      <c r="G9" s="270">
        <f>'Total Fuel Prices'!G156*(INDEX(Tax_share,MATCH('Total Fuel Prices'!$A$147,tax_fuel_labels,0),MATCH(G$1,'Tax_Share of Price'!$B$1:$AI$1,0)))</f>
        <v>3.6404908269146474E-7</v>
      </c>
      <c r="H9" s="270">
        <f>'Total Fuel Prices'!H156*(INDEX(Tax_share,MATCH('Total Fuel Prices'!$A$147,tax_fuel_labels,0),MATCH(H$1,'Tax_Share of Price'!$B$1:$AI$1,0)))</f>
        <v>3.6226452836454575E-7</v>
      </c>
      <c r="I9" s="270">
        <f>'Total Fuel Prices'!I156*(INDEX(Tax_share,MATCH('Total Fuel Prices'!$A$147,tax_fuel_labels,0),MATCH(I$1,'Tax_Share of Price'!$B$1:$AI$1,0)))</f>
        <v>3.6047997403762681E-7</v>
      </c>
      <c r="J9" s="270">
        <f>'Total Fuel Prices'!J156*(INDEX(Tax_share,MATCH('Total Fuel Prices'!$A$147,tax_fuel_labels,0),MATCH(J$1,'Tax_Share of Price'!$B$1:$AI$1,0)))</f>
        <v>3.5869541971070787E-7</v>
      </c>
      <c r="K9" s="270">
        <f>'Total Fuel Prices'!K156*(INDEX(Tax_share,MATCH('Total Fuel Prices'!$A$147,tax_fuel_labels,0),MATCH(K$1,'Tax_Share of Price'!$B$1:$AI$1,0)))</f>
        <v>3.6047997403762681E-7</v>
      </c>
      <c r="L9" s="270">
        <f>'Total Fuel Prices'!L156*(INDEX(Tax_share,MATCH('Total Fuel Prices'!$A$147,tax_fuel_labels,0),MATCH(L$1,'Tax_Share of Price'!$B$1:$AI$1,0)))</f>
        <v>3.6226452836454575E-7</v>
      </c>
      <c r="M9" s="270">
        <f>'Total Fuel Prices'!M156*(INDEX(Tax_share,MATCH('Total Fuel Prices'!$A$147,tax_fuel_labels,0),MATCH(M$1,'Tax_Share of Price'!$B$1:$AI$1,0)))</f>
        <v>3.5869541971070787E-7</v>
      </c>
      <c r="N9" s="270">
        <f>'Total Fuel Prices'!N156*(INDEX(Tax_share,MATCH('Total Fuel Prices'!$A$147,tax_fuel_labels,0),MATCH(N$1,'Tax_Share of Price'!$B$1:$AI$1,0)))</f>
        <v>3.6047997403762681E-7</v>
      </c>
      <c r="O9" s="270">
        <f>'Total Fuel Prices'!O156*(INDEX(Tax_share,MATCH('Total Fuel Prices'!$A$147,tax_fuel_labels,0),MATCH(O$1,'Tax_Share of Price'!$B$1:$AI$1,0)))</f>
        <v>3.6047997403762681E-7</v>
      </c>
      <c r="P9" s="270">
        <f>'Total Fuel Prices'!P156*(INDEX(Tax_share,MATCH('Total Fuel Prices'!$A$147,tax_fuel_labels,0),MATCH(P$1,'Tax_Share of Price'!$B$1:$AI$1,0)))</f>
        <v>3.5869541971070787E-7</v>
      </c>
      <c r="Q9" s="270">
        <f>'Total Fuel Prices'!Q156*(INDEX(Tax_share,MATCH('Total Fuel Prices'!$A$147,tax_fuel_labels,0),MATCH(Q$1,'Tax_Share of Price'!$B$1:$AI$1,0)))</f>
        <v>3.5869541971070787E-7</v>
      </c>
      <c r="R9" s="270">
        <f>'Total Fuel Prices'!R156*(INDEX(Tax_share,MATCH('Total Fuel Prices'!$A$147,tax_fuel_labels,0),MATCH(R$1,'Tax_Share of Price'!$B$1:$AI$1,0)))</f>
        <v>3.6047997403762681E-7</v>
      </c>
      <c r="S9" s="270">
        <f>'Total Fuel Prices'!S156*(INDEX(Tax_share,MATCH('Total Fuel Prices'!$A$147,tax_fuel_labels,0),MATCH(S$1,'Tax_Share of Price'!$B$1:$AI$1,0)))</f>
        <v>3.6047997403762681E-7</v>
      </c>
      <c r="T9" s="270">
        <f>'Total Fuel Prices'!T156*(INDEX(Tax_share,MATCH('Total Fuel Prices'!$A$147,tax_fuel_labels,0),MATCH(T$1,'Tax_Share of Price'!$B$1:$AI$1,0)))</f>
        <v>3.5869541971070787E-7</v>
      </c>
      <c r="U9" s="270">
        <f>'Total Fuel Prices'!U156*(INDEX(Tax_share,MATCH('Total Fuel Prices'!$A$147,tax_fuel_labels,0),MATCH(U$1,'Tax_Share of Price'!$B$1:$AI$1,0)))</f>
        <v>3.5869541971070787E-7</v>
      </c>
      <c r="V9" s="270">
        <f>'Total Fuel Prices'!V156*(INDEX(Tax_share,MATCH('Total Fuel Prices'!$A$147,tax_fuel_labels,0),MATCH(V$1,'Tax_Share of Price'!$B$1:$AI$1,0)))</f>
        <v>3.6047997403762681E-7</v>
      </c>
      <c r="W9" s="270">
        <f>'Total Fuel Prices'!W156*(INDEX(Tax_share,MATCH('Total Fuel Prices'!$A$147,tax_fuel_labels,0),MATCH(W$1,'Tax_Share of Price'!$B$1:$AI$1,0)))</f>
        <v>3.6047997403762681E-7</v>
      </c>
      <c r="X9" s="270">
        <f>'Total Fuel Prices'!X156*(INDEX(Tax_share,MATCH('Total Fuel Prices'!$A$147,tax_fuel_labels,0),MATCH(X$1,'Tax_Share of Price'!$B$1:$AI$1,0)))</f>
        <v>3.6047997403762681E-7</v>
      </c>
      <c r="Y9" s="270">
        <f>'Total Fuel Prices'!Y156*(INDEX(Tax_share,MATCH('Total Fuel Prices'!$A$147,tax_fuel_labels,0),MATCH(Y$1,'Tax_Share of Price'!$B$1:$AI$1,0)))</f>
        <v>3.5869541971070787E-7</v>
      </c>
      <c r="Z9" s="270">
        <f>'Total Fuel Prices'!Z156*(INDEX(Tax_share,MATCH('Total Fuel Prices'!$A$147,tax_fuel_labels,0),MATCH(Z$1,'Tax_Share of Price'!$B$1:$AI$1,0)))</f>
        <v>3.5869541971070787E-7</v>
      </c>
      <c r="AA9" s="270">
        <f>'Total Fuel Prices'!AA156*(INDEX(Tax_share,MATCH('Total Fuel Prices'!$A$147,tax_fuel_labels,0),MATCH(AA$1,'Tax_Share of Price'!$B$1:$AI$1,0)))</f>
        <v>3.6047997403762681E-7</v>
      </c>
      <c r="AB9" s="270">
        <f>'Total Fuel Prices'!AB156*(INDEX(Tax_share,MATCH('Total Fuel Prices'!$A$147,tax_fuel_labels,0),MATCH(AB$1,'Tax_Share of Price'!$B$1:$AI$1,0)))</f>
        <v>3.6047997403762681E-7</v>
      </c>
      <c r="AC9" s="270">
        <f>'Total Fuel Prices'!AC156*(INDEX(Tax_share,MATCH('Total Fuel Prices'!$A$147,tax_fuel_labels,0),MATCH(AC$1,'Tax_Share of Price'!$B$1:$AI$1,0)))</f>
        <v>3.6047997403762681E-7</v>
      </c>
      <c r="AD9" s="270">
        <f>'Total Fuel Prices'!AD156*(INDEX(Tax_share,MATCH('Total Fuel Prices'!$A$147,tax_fuel_labels,0),MATCH(AD$1,'Tax_Share of Price'!$B$1:$AI$1,0)))</f>
        <v>3.6047997403762681E-7</v>
      </c>
      <c r="AE9" s="270">
        <f>'Total Fuel Prices'!AE156*(INDEX(Tax_share,MATCH('Total Fuel Prices'!$A$147,tax_fuel_labels,0),MATCH(AE$1,'Tax_Share of Price'!$B$1:$AI$1,0)))</f>
        <v>3.6047997403762681E-7</v>
      </c>
      <c r="AF9" s="270">
        <f>'Total Fuel Prices'!AF156*(INDEX(Tax_share,MATCH('Total Fuel Prices'!$A$147,tax_fuel_labels,0),MATCH(AF$1,'Tax_Share of Price'!$B$1:$AI$1,0)))</f>
        <v>3.6047997403762681E-7</v>
      </c>
      <c r="AG9" s="270">
        <f>'Total Fuel Prices'!AG156*(INDEX(Tax_share,MATCH('Total Fuel Prices'!$A$147,tax_fuel_labels,0),MATCH(AG$1,'Tax_Share of Price'!$B$1:$AI$1,0)))</f>
        <v>3.6047997403762681E-7</v>
      </c>
      <c r="AH9" s="270">
        <f>'Total Fuel Prices'!AH156*(INDEX(Tax_share,MATCH('Total Fuel Prices'!$A$147,tax_fuel_labels,0),MATCH(AH$1,'Tax_Share of Price'!$B$1:$AI$1,0)))</f>
        <v>3.6047997403762681E-7</v>
      </c>
      <c r="AI9" s="270">
        <f>'Total Fuel Prices'!AI156*(INDEX(Tax_share,MATCH('Total Fuel Prices'!$A$147,tax_fuel_labels,0),MATCH(AI$1,'Tax_Share of Price'!$B$1:$AI$1,0)))</f>
        <v>3.6047997403762681E-7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Prices'!B159*(INDEX(Tax_share,MATCH('Total Fuel Prices'!$A$157,tax_fuel_labels,0),MATCH(B$1,'Tax_Share of Price'!$B$1:$AI$1,0)))</f>
        <v>0</v>
      </c>
      <c r="C2" s="35">
        <f>'Total Fuel Prices'!C159*(INDEX(Tax_share,MATCH('Total Fuel Prices'!$A$157,tax_fuel_labels,0),MATCH(C$1,'Tax_Share of Price'!$B$1:$AI$1,0)))</f>
        <v>0</v>
      </c>
      <c r="D2" s="35">
        <f>'Total Fuel Prices'!D159*(INDEX(Tax_share,MATCH('Total Fuel Prices'!$A$157,tax_fuel_labels,0),MATCH(D$1,'Tax_Share of Price'!$B$1:$AI$1,0)))</f>
        <v>0</v>
      </c>
      <c r="E2" s="35">
        <f>'Total Fuel Prices'!E159*(INDEX(Tax_share,MATCH('Total Fuel Prices'!$A$157,tax_fuel_labels,0),MATCH(E$1,'Tax_Share of Price'!$B$1:$AI$1,0)))</f>
        <v>0</v>
      </c>
      <c r="F2" s="35">
        <f>'Total Fuel Prices'!F159*(INDEX(Tax_share,MATCH('Total Fuel Prices'!$A$157,tax_fuel_labels,0),MATCH(F$1,'Tax_Share of Price'!$B$1:$AI$1,0)))</f>
        <v>0</v>
      </c>
      <c r="G2" s="35">
        <f>'Total Fuel Prices'!G159*(INDEX(Tax_share,MATCH('Total Fuel Prices'!$A$157,tax_fuel_labels,0),MATCH(G$1,'Tax_Share of Price'!$B$1:$AI$1,0)))</f>
        <v>0</v>
      </c>
      <c r="H2" s="35">
        <f>'Total Fuel Prices'!H159*(INDEX(Tax_share,MATCH('Total Fuel Prices'!$A$157,tax_fuel_labels,0),MATCH(H$1,'Tax_Share of Price'!$B$1:$AI$1,0)))</f>
        <v>0</v>
      </c>
      <c r="I2" s="35">
        <f>'Total Fuel Prices'!I159*(INDEX(Tax_share,MATCH('Total Fuel Prices'!$A$157,tax_fuel_labels,0),MATCH(I$1,'Tax_Share of Price'!$B$1:$AI$1,0)))</f>
        <v>0</v>
      </c>
      <c r="J2" s="35">
        <f>'Total Fuel Prices'!J159*(INDEX(Tax_share,MATCH('Total Fuel Prices'!$A$157,tax_fuel_labels,0),MATCH(J$1,'Tax_Share of Price'!$B$1:$AI$1,0)))</f>
        <v>0</v>
      </c>
      <c r="K2" s="35">
        <f>'Total Fuel Prices'!K159*(INDEX(Tax_share,MATCH('Total Fuel Prices'!$A$157,tax_fuel_labels,0),MATCH(K$1,'Tax_Share of Price'!$B$1:$AI$1,0)))</f>
        <v>0</v>
      </c>
      <c r="L2" s="35">
        <f>'Total Fuel Prices'!L159*(INDEX(Tax_share,MATCH('Total Fuel Prices'!$A$157,tax_fuel_labels,0),MATCH(L$1,'Tax_Share of Price'!$B$1:$AI$1,0)))</f>
        <v>0</v>
      </c>
      <c r="M2" s="35">
        <f>'Total Fuel Prices'!M159*(INDEX(Tax_share,MATCH('Total Fuel Prices'!$A$157,tax_fuel_labels,0),MATCH(M$1,'Tax_Share of Price'!$B$1:$AI$1,0)))</f>
        <v>0</v>
      </c>
      <c r="N2" s="35">
        <f>'Total Fuel Prices'!N159*(INDEX(Tax_share,MATCH('Total Fuel Prices'!$A$157,tax_fuel_labels,0),MATCH(N$1,'Tax_Share of Price'!$B$1:$AI$1,0)))</f>
        <v>0</v>
      </c>
      <c r="O2" s="35">
        <f>'Total Fuel Prices'!O159*(INDEX(Tax_share,MATCH('Total Fuel Prices'!$A$157,tax_fuel_labels,0),MATCH(O$1,'Tax_Share of Price'!$B$1:$AI$1,0)))</f>
        <v>0</v>
      </c>
      <c r="P2" s="35">
        <f>'Total Fuel Prices'!P159*(INDEX(Tax_share,MATCH('Total Fuel Prices'!$A$157,tax_fuel_labels,0),MATCH(P$1,'Tax_Share of Price'!$B$1:$AI$1,0)))</f>
        <v>0</v>
      </c>
      <c r="Q2" s="35">
        <f>'Total Fuel Prices'!Q159*(INDEX(Tax_share,MATCH('Total Fuel Prices'!$A$157,tax_fuel_labels,0),MATCH(Q$1,'Tax_Share of Price'!$B$1:$AI$1,0)))</f>
        <v>0</v>
      </c>
      <c r="R2" s="35">
        <f>'Total Fuel Prices'!R159*(INDEX(Tax_share,MATCH('Total Fuel Prices'!$A$157,tax_fuel_labels,0),MATCH(R$1,'Tax_Share of Price'!$B$1:$AI$1,0)))</f>
        <v>0</v>
      </c>
      <c r="S2" s="35">
        <f>'Total Fuel Prices'!S159*(INDEX(Tax_share,MATCH('Total Fuel Prices'!$A$157,tax_fuel_labels,0),MATCH(S$1,'Tax_Share of Price'!$B$1:$AI$1,0)))</f>
        <v>0</v>
      </c>
      <c r="T2" s="35">
        <f>'Total Fuel Prices'!T159*(INDEX(Tax_share,MATCH('Total Fuel Prices'!$A$157,tax_fuel_labels,0),MATCH(T$1,'Tax_Share of Price'!$B$1:$AI$1,0)))</f>
        <v>0</v>
      </c>
      <c r="U2" s="35">
        <f>'Total Fuel Prices'!U159*(INDEX(Tax_share,MATCH('Total Fuel Prices'!$A$157,tax_fuel_labels,0),MATCH(U$1,'Tax_Share of Price'!$B$1:$AI$1,0)))</f>
        <v>0</v>
      </c>
      <c r="V2" s="35">
        <f>'Total Fuel Prices'!V159*(INDEX(Tax_share,MATCH('Total Fuel Prices'!$A$157,tax_fuel_labels,0),MATCH(V$1,'Tax_Share of Price'!$B$1:$AI$1,0)))</f>
        <v>0</v>
      </c>
      <c r="W2" s="35">
        <f>'Total Fuel Prices'!W159*(INDEX(Tax_share,MATCH('Total Fuel Prices'!$A$157,tax_fuel_labels,0),MATCH(W$1,'Tax_Share of Price'!$B$1:$AI$1,0)))</f>
        <v>0</v>
      </c>
      <c r="X2" s="35">
        <f>'Total Fuel Prices'!X159*(INDEX(Tax_share,MATCH('Total Fuel Prices'!$A$157,tax_fuel_labels,0),MATCH(X$1,'Tax_Share of Price'!$B$1:$AI$1,0)))</f>
        <v>0</v>
      </c>
      <c r="Y2" s="35">
        <f>'Total Fuel Prices'!Y159*(INDEX(Tax_share,MATCH('Total Fuel Prices'!$A$157,tax_fuel_labels,0),MATCH(Y$1,'Tax_Share of Price'!$B$1:$AI$1,0)))</f>
        <v>0</v>
      </c>
      <c r="Z2" s="35">
        <f>'Total Fuel Prices'!Z159*(INDEX(Tax_share,MATCH('Total Fuel Prices'!$A$157,tax_fuel_labels,0),MATCH(Z$1,'Tax_Share of Price'!$B$1:$AI$1,0)))</f>
        <v>0</v>
      </c>
      <c r="AA2" s="35">
        <f>'Total Fuel Prices'!AA159*(INDEX(Tax_share,MATCH('Total Fuel Prices'!$A$157,tax_fuel_labels,0),MATCH(AA$1,'Tax_Share of Price'!$B$1:$AI$1,0)))</f>
        <v>0</v>
      </c>
      <c r="AB2" s="35">
        <f>'Total Fuel Prices'!AB159*(INDEX(Tax_share,MATCH('Total Fuel Prices'!$A$157,tax_fuel_labels,0),MATCH(AB$1,'Tax_Share of Price'!$B$1:$AI$1,0)))</f>
        <v>0</v>
      </c>
      <c r="AC2" s="35">
        <f>'Total Fuel Prices'!AC159*(INDEX(Tax_share,MATCH('Total Fuel Prices'!$A$157,tax_fuel_labels,0),MATCH(AC$1,'Tax_Share of Price'!$B$1:$AI$1,0)))</f>
        <v>0</v>
      </c>
      <c r="AD2" s="35">
        <f>'Total Fuel Prices'!AD159*(INDEX(Tax_share,MATCH('Total Fuel Prices'!$A$157,tax_fuel_labels,0),MATCH(AD$1,'Tax_Share of Price'!$B$1:$AI$1,0)))</f>
        <v>0</v>
      </c>
      <c r="AE2" s="35">
        <f>'Total Fuel Prices'!AE159*(INDEX(Tax_share,MATCH('Total Fuel Prices'!$A$157,tax_fuel_labels,0),MATCH(AE$1,'Tax_Share of Price'!$B$1:$AI$1,0)))</f>
        <v>0</v>
      </c>
      <c r="AF2" s="35">
        <f>'Total Fuel Prices'!AF159*(INDEX(Tax_share,MATCH('Total Fuel Prices'!$A$157,tax_fuel_labels,0),MATCH(AF$1,'Tax_Share of Price'!$B$1:$AI$1,0)))</f>
        <v>0</v>
      </c>
      <c r="AG2" s="35">
        <f>'Total Fuel Prices'!AG159*(INDEX(Tax_share,MATCH('Total Fuel Prices'!$A$157,tax_fuel_labels,0),MATCH(AG$1,'Tax_Share of Price'!$B$1:$AI$1,0)))</f>
        <v>0</v>
      </c>
      <c r="AH2" s="35">
        <f>'Total Fuel Prices'!AH159*(INDEX(Tax_share,MATCH('Total Fuel Prices'!$A$157,tax_fuel_labels,0),MATCH(AH$1,'Tax_Share of Price'!$B$1:$AI$1,0)))</f>
        <v>0</v>
      </c>
      <c r="AI2" s="35">
        <f>'Total Fuel Prices'!AI159*(INDEX(Tax_share,MATCH('Total Fuel Prices'!$A$157,tax_fuel_labels,0),MATCH(AI$1,'Tax_Share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Prices'!B160*(INDEX(Tax_share,MATCH('Total Fuel Prices'!$A$157,tax_fuel_labels,0),MATCH(B$1,'Tax_Share of Price'!$B$1:$AI$1,0)))</f>
        <v>0</v>
      </c>
      <c r="C3" s="35">
        <f>'Total Fuel Prices'!C160*(INDEX(Tax_share,MATCH('Total Fuel Prices'!$A$157,tax_fuel_labels,0),MATCH(C$1,'Tax_Share of Price'!$B$1:$AI$1,0)))</f>
        <v>0</v>
      </c>
      <c r="D3" s="35">
        <f>'Total Fuel Prices'!D160*(INDEX(Tax_share,MATCH('Total Fuel Prices'!$A$157,tax_fuel_labels,0),MATCH(D$1,'Tax_Share of Price'!$B$1:$AI$1,0)))</f>
        <v>0</v>
      </c>
      <c r="E3" s="35">
        <f>'Total Fuel Prices'!E160*(INDEX(Tax_share,MATCH('Total Fuel Prices'!$A$157,tax_fuel_labels,0),MATCH(E$1,'Tax_Share of Price'!$B$1:$AI$1,0)))</f>
        <v>0</v>
      </c>
      <c r="F3" s="35">
        <f>'Total Fuel Prices'!F160*(INDEX(Tax_share,MATCH('Total Fuel Prices'!$A$157,tax_fuel_labels,0),MATCH(F$1,'Tax_Share of Price'!$B$1:$AI$1,0)))</f>
        <v>0</v>
      </c>
      <c r="G3" s="35">
        <f>'Total Fuel Prices'!G160*(INDEX(Tax_share,MATCH('Total Fuel Prices'!$A$157,tax_fuel_labels,0),MATCH(G$1,'Tax_Share of Price'!$B$1:$AI$1,0)))</f>
        <v>0</v>
      </c>
      <c r="H3" s="35">
        <f>'Total Fuel Prices'!H160*(INDEX(Tax_share,MATCH('Total Fuel Prices'!$A$157,tax_fuel_labels,0),MATCH(H$1,'Tax_Share of Price'!$B$1:$AI$1,0)))</f>
        <v>0</v>
      </c>
      <c r="I3" s="35">
        <f>'Total Fuel Prices'!I160*(INDEX(Tax_share,MATCH('Total Fuel Prices'!$A$157,tax_fuel_labels,0),MATCH(I$1,'Tax_Share of Price'!$B$1:$AI$1,0)))</f>
        <v>0</v>
      </c>
      <c r="J3" s="35">
        <f>'Total Fuel Prices'!J160*(INDEX(Tax_share,MATCH('Total Fuel Prices'!$A$157,tax_fuel_labels,0),MATCH(J$1,'Tax_Share of Price'!$B$1:$AI$1,0)))</f>
        <v>0</v>
      </c>
      <c r="K3" s="35">
        <f>'Total Fuel Prices'!K160*(INDEX(Tax_share,MATCH('Total Fuel Prices'!$A$157,tax_fuel_labels,0),MATCH(K$1,'Tax_Share of Price'!$B$1:$AI$1,0)))</f>
        <v>0</v>
      </c>
      <c r="L3" s="35">
        <f>'Total Fuel Prices'!L160*(INDEX(Tax_share,MATCH('Total Fuel Prices'!$A$157,tax_fuel_labels,0),MATCH(L$1,'Tax_Share of Price'!$B$1:$AI$1,0)))</f>
        <v>0</v>
      </c>
      <c r="M3" s="35">
        <f>'Total Fuel Prices'!M160*(INDEX(Tax_share,MATCH('Total Fuel Prices'!$A$157,tax_fuel_labels,0),MATCH(M$1,'Tax_Share of Price'!$B$1:$AI$1,0)))</f>
        <v>0</v>
      </c>
      <c r="N3" s="35">
        <f>'Total Fuel Prices'!N160*(INDEX(Tax_share,MATCH('Total Fuel Prices'!$A$157,tax_fuel_labels,0),MATCH(N$1,'Tax_Share of Price'!$B$1:$AI$1,0)))</f>
        <v>0</v>
      </c>
      <c r="O3" s="35">
        <f>'Total Fuel Prices'!O160*(INDEX(Tax_share,MATCH('Total Fuel Prices'!$A$157,tax_fuel_labels,0),MATCH(O$1,'Tax_Share of Price'!$B$1:$AI$1,0)))</f>
        <v>0</v>
      </c>
      <c r="P3" s="35">
        <f>'Total Fuel Prices'!P160*(INDEX(Tax_share,MATCH('Total Fuel Prices'!$A$157,tax_fuel_labels,0),MATCH(P$1,'Tax_Share of Price'!$B$1:$AI$1,0)))</f>
        <v>0</v>
      </c>
      <c r="Q3" s="35">
        <f>'Total Fuel Prices'!Q160*(INDEX(Tax_share,MATCH('Total Fuel Prices'!$A$157,tax_fuel_labels,0),MATCH(Q$1,'Tax_Share of Price'!$B$1:$AI$1,0)))</f>
        <v>0</v>
      </c>
      <c r="R3" s="35">
        <f>'Total Fuel Prices'!R160*(INDEX(Tax_share,MATCH('Total Fuel Prices'!$A$157,tax_fuel_labels,0),MATCH(R$1,'Tax_Share of Price'!$B$1:$AI$1,0)))</f>
        <v>0</v>
      </c>
      <c r="S3" s="35">
        <f>'Total Fuel Prices'!S160*(INDEX(Tax_share,MATCH('Total Fuel Prices'!$A$157,tax_fuel_labels,0),MATCH(S$1,'Tax_Share of Price'!$B$1:$AI$1,0)))</f>
        <v>0</v>
      </c>
      <c r="T3" s="35">
        <f>'Total Fuel Prices'!T160*(INDEX(Tax_share,MATCH('Total Fuel Prices'!$A$157,tax_fuel_labels,0),MATCH(T$1,'Tax_Share of Price'!$B$1:$AI$1,0)))</f>
        <v>0</v>
      </c>
      <c r="U3" s="35">
        <f>'Total Fuel Prices'!U160*(INDEX(Tax_share,MATCH('Total Fuel Prices'!$A$157,tax_fuel_labels,0),MATCH(U$1,'Tax_Share of Price'!$B$1:$AI$1,0)))</f>
        <v>0</v>
      </c>
      <c r="V3" s="35">
        <f>'Total Fuel Prices'!V160*(INDEX(Tax_share,MATCH('Total Fuel Prices'!$A$157,tax_fuel_labels,0),MATCH(V$1,'Tax_Share of Price'!$B$1:$AI$1,0)))</f>
        <v>0</v>
      </c>
      <c r="W3" s="35">
        <f>'Total Fuel Prices'!W160*(INDEX(Tax_share,MATCH('Total Fuel Prices'!$A$157,tax_fuel_labels,0),MATCH(W$1,'Tax_Share of Price'!$B$1:$AI$1,0)))</f>
        <v>0</v>
      </c>
      <c r="X3" s="35">
        <f>'Total Fuel Prices'!X160*(INDEX(Tax_share,MATCH('Total Fuel Prices'!$A$157,tax_fuel_labels,0),MATCH(X$1,'Tax_Share of Price'!$B$1:$AI$1,0)))</f>
        <v>0</v>
      </c>
      <c r="Y3" s="35">
        <f>'Total Fuel Prices'!Y160*(INDEX(Tax_share,MATCH('Total Fuel Prices'!$A$157,tax_fuel_labels,0),MATCH(Y$1,'Tax_Share of Price'!$B$1:$AI$1,0)))</f>
        <v>0</v>
      </c>
      <c r="Z3" s="35">
        <f>'Total Fuel Prices'!Z160*(INDEX(Tax_share,MATCH('Total Fuel Prices'!$A$157,tax_fuel_labels,0),MATCH(Z$1,'Tax_Share of Price'!$B$1:$AI$1,0)))</f>
        <v>0</v>
      </c>
      <c r="AA3" s="35">
        <f>'Total Fuel Prices'!AA160*(INDEX(Tax_share,MATCH('Total Fuel Prices'!$A$157,tax_fuel_labels,0),MATCH(AA$1,'Tax_Share of Price'!$B$1:$AI$1,0)))</f>
        <v>0</v>
      </c>
      <c r="AB3" s="35">
        <f>'Total Fuel Prices'!AB160*(INDEX(Tax_share,MATCH('Total Fuel Prices'!$A$157,tax_fuel_labels,0),MATCH(AB$1,'Tax_Share of Price'!$B$1:$AI$1,0)))</f>
        <v>0</v>
      </c>
      <c r="AC3" s="35">
        <f>'Total Fuel Prices'!AC160*(INDEX(Tax_share,MATCH('Total Fuel Prices'!$A$157,tax_fuel_labels,0),MATCH(AC$1,'Tax_Share of Price'!$B$1:$AI$1,0)))</f>
        <v>0</v>
      </c>
      <c r="AD3" s="35">
        <f>'Total Fuel Prices'!AD160*(INDEX(Tax_share,MATCH('Total Fuel Prices'!$A$157,tax_fuel_labels,0),MATCH(AD$1,'Tax_Share of Price'!$B$1:$AI$1,0)))</f>
        <v>0</v>
      </c>
      <c r="AE3" s="35">
        <f>'Total Fuel Prices'!AE160*(INDEX(Tax_share,MATCH('Total Fuel Prices'!$A$157,tax_fuel_labels,0),MATCH(AE$1,'Tax_Share of Price'!$B$1:$AI$1,0)))</f>
        <v>0</v>
      </c>
      <c r="AF3" s="35">
        <f>'Total Fuel Prices'!AF160*(INDEX(Tax_share,MATCH('Total Fuel Prices'!$A$157,tax_fuel_labels,0),MATCH(AF$1,'Tax_Share of Price'!$B$1:$AI$1,0)))</f>
        <v>0</v>
      </c>
      <c r="AG3" s="35">
        <f>'Total Fuel Prices'!AG160*(INDEX(Tax_share,MATCH('Total Fuel Prices'!$A$157,tax_fuel_labels,0),MATCH(AG$1,'Tax_Share of Price'!$B$1:$AI$1,0)))</f>
        <v>0</v>
      </c>
      <c r="AH3" s="35">
        <f>'Total Fuel Prices'!AH160*(INDEX(Tax_share,MATCH('Total Fuel Prices'!$A$157,tax_fuel_labels,0),MATCH(AH$1,'Tax_Share of Price'!$B$1:$AI$1,0)))</f>
        <v>0</v>
      </c>
      <c r="AI3" s="35">
        <f>'Total Fuel Prices'!AI160*(INDEX(Tax_share,MATCH('Total Fuel Prices'!$A$157,tax_fuel_labels,0),MATCH(AI$1,'Tax_Share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Prices'!B161*(INDEX(Tax_share,MATCH('Total Fuel Prices'!$A$157,tax_fuel_labels,0),MATCH(B$1,'Tax_Share of Price'!$B$1:$AI$1,0)))</f>
        <v>0</v>
      </c>
      <c r="C4" s="35">
        <f>'Total Fuel Prices'!C161*(INDEX(Tax_share,MATCH('Total Fuel Prices'!$A$157,tax_fuel_labels,0),MATCH(C$1,'Tax_Share of Price'!$B$1:$AI$1,0)))</f>
        <v>0</v>
      </c>
      <c r="D4" s="35">
        <f>'Total Fuel Prices'!D161*(INDEX(Tax_share,MATCH('Total Fuel Prices'!$A$157,tax_fuel_labels,0),MATCH(D$1,'Tax_Share of Price'!$B$1:$AI$1,0)))</f>
        <v>0</v>
      </c>
      <c r="E4" s="35">
        <f>'Total Fuel Prices'!E161*(INDEX(Tax_share,MATCH('Total Fuel Prices'!$A$157,tax_fuel_labels,0),MATCH(E$1,'Tax_Share of Price'!$B$1:$AI$1,0)))</f>
        <v>0</v>
      </c>
      <c r="F4" s="35">
        <f>'Total Fuel Prices'!F161*(INDEX(Tax_share,MATCH('Total Fuel Prices'!$A$157,tax_fuel_labels,0),MATCH(F$1,'Tax_Share of Price'!$B$1:$AI$1,0)))</f>
        <v>0</v>
      </c>
      <c r="G4" s="35">
        <f>'Total Fuel Prices'!G161*(INDEX(Tax_share,MATCH('Total Fuel Prices'!$A$157,tax_fuel_labels,0),MATCH(G$1,'Tax_Share of Price'!$B$1:$AI$1,0)))</f>
        <v>0</v>
      </c>
      <c r="H4" s="35">
        <f>'Total Fuel Prices'!H161*(INDEX(Tax_share,MATCH('Total Fuel Prices'!$A$157,tax_fuel_labels,0),MATCH(H$1,'Tax_Share of Price'!$B$1:$AI$1,0)))</f>
        <v>0</v>
      </c>
      <c r="I4" s="35">
        <f>'Total Fuel Prices'!I161*(INDEX(Tax_share,MATCH('Total Fuel Prices'!$A$157,tax_fuel_labels,0),MATCH(I$1,'Tax_Share of Price'!$B$1:$AI$1,0)))</f>
        <v>0</v>
      </c>
      <c r="J4" s="35">
        <f>'Total Fuel Prices'!J161*(INDEX(Tax_share,MATCH('Total Fuel Prices'!$A$157,tax_fuel_labels,0),MATCH(J$1,'Tax_Share of Price'!$B$1:$AI$1,0)))</f>
        <v>0</v>
      </c>
      <c r="K4" s="35">
        <f>'Total Fuel Prices'!K161*(INDEX(Tax_share,MATCH('Total Fuel Prices'!$A$157,tax_fuel_labels,0),MATCH(K$1,'Tax_Share of Price'!$B$1:$AI$1,0)))</f>
        <v>0</v>
      </c>
      <c r="L4" s="35">
        <f>'Total Fuel Prices'!L161*(INDEX(Tax_share,MATCH('Total Fuel Prices'!$A$157,tax_fuel_labels,0),MATCH(L$1,'Tax_Share of Price'!$B$1:$AI$1,0)))</f>
        <v>0</v>
      </c>
      <c r="M4" s="35">
        <f>'Total Fuel Prices'!M161*(INDEX(Tax_share,MATCH('Total Fuel Prices'!$A$157,tax_fuel_labels,0),MATCH(M$1,'Tax_Share of Price'!$B$1:$AI$1,0)))</f>
        <v>0</v>
      </c>
      <c r="N4" s="35">
        <f>'Total Fuel Prices'!N161*(INDEX(Tax_share,MATCH('Total Fuel Prices'!$A$157,tax_fuel_labels,0),MATCH(N$1,'Tax_Share of Price'!$B$1:$AI$1,0)))</f>
        <v>0</v>
      </c>
      <c r="O4" s="35">
        <f>'Total Fuel Prices'!O161*(INDEX(Tax_share,MATCH('Total Fuel Prices'!$A$157,tax_fuel_labels,0),MATCH(O$1,'Tax_Share of Price'!$B$1:$AI$1,0)))</f>
        <v>0</v>
      </c>
      <c r="P4" s="35">
        <f>'Total Fuel Prices'!P161*(INDEX(Tax_share,MATCH('Total Fuel Prices'!$A$157,tax_fuel_labels,0),MATCH(P$1,'Tax_Share of Price'!$B$1:$AI$1,0)))</f>
        <v>0</v>
      </c>
      <c r="Q4" s="35">
        <f>'Total Fuel Prices'!Q161*(INDEX(Tax_share,MATCH('Total Fuel Prices'!$A$157,tax_fuel_labels,0),MATCH(Q$1,'Tax_Share of Price'!$B$1:$AI$1,0)))</f>
        <v>0</v>
      </c>
      <c r="R4" s="35">
        <f>'Total Fuel Prices'!R161*(INDEX(Tax_share,MATCH('Total Fuel Prices'!$A$157,tax_fuel_labels,0),MATCH(R$1,'Tax_Share of Price'!$B$1:$AI$1,0)))</f>
        <v>0</v>
      </c>
      <c r="S4" s="35">
        <f>'Total Fuel Prices'!S161*(INDEX(Tax_share,MATCH('Total Fuel Prices'!$A$157,tax_fuel_labels,0),MATCH(S$1,'Tax_Share of Price'!$B$1:$AI$1,0)))</f>
        <v>0</v>
      </c>
      <c r="T4" s="35">
        <f>'Total Fuel Prices'!T161*(INDEX(Tax_share,MATCH('Total Fuel Prices'!$A$157,tax_fuel_labels,0),MATCH(T$1,'Tax_Share of Price'!$B$1:$AI$1,0)))</f>
        <v>0</v>
      </c>
      <c r="U4" s="35">
        <f>'Total Fuel Prices'!U161*(INDEX(Tax_share,MATCH('Total Fuel Prices'!$A$157,tax_fuel_labels,0),MATCH(U$1,'Tax_Share of Price'!$B$1:$AI$1,0)))</f>
        <v>0</v>
      </c>
      <c r="V4" s="35">
        <f>'Total Fuel Prices'!V161*(INDEX(Tax_share,MATCH('Total Fuel Prices'!$A$157,tax_fuel_labels,0),MATCH(V$1,'Tax_Share of Price'!$B$1:$AI$1,0)))</f>
        <v>0</v>
      </c>
      <c r="W4" s="35">
        <f>'Total Fuel Prices'!W161*(INDEX(Tax_share,MATCH('Total Fuel Prices'!$A$157,tax_fuel_labels,0),MATCH(W$1,'Tax_Share of Price'!$B$1:$AI$1,0)))</f>
        <v>0</v>
      </c>
      <c r="X4" s="35">
        <f>'Total Fuel Prices'!X161*(INDEX(Tax_share,MATCH('Total Fuel Prices'!$A$157,tax_fuel_labels,0),MATCH(X$1,'Tax_Share of Price'!$B$1:$AI$1,0)))</f>
        <v>0</v>
      </c>
      <c r="Y4" s="35">
        <f>'Total Fuel Prices'!Y161*(INDEX(Tax_share,MATCH('Total Fuel Prices'!$A$157,tax_fuel_labels,0),MATCH(Y$1,'Tax_Share of Price'!$B$1:$AI$1,0)))</f>
        <v>0</v>
      </c>
      <c r="Z4" s="35">
        <f>'Total Fuel Prices'!Z161*(INDEX(Tax_share,MATCH('Total Fuel Prices'!$A$157,tax_fuel_labels,0),MATCH(Z$1,'Tax_Share of Price'!$B$1:$AI$1,0)))</f>
        <v>0</v>
      </c>
      <c r="AA4" s="35">
        <f>'Total Fuel Prices'!AA161*(INDEX(Tax_share,MATCH('Total Fuel Prices'!$A$157,tax_fuel_labels,0),MATCH(AA$1,'Tax_Share of Price'!$B$1:$AI$1,0)))</f>
        <v>0</v>
      </c>
      <c r="AB4" s="35">
        <f>'Total Fuel Prices'!AB161*(INDEX(Tax_share,MATCH('Total Fuel Prices'!$A$157,tax_fuel_labels,0),MATCH(AB$1,'Tax_Share of Price'!$B$1:$AI$1,0)))</f>
        <v>0</v>
      </c>
      <c r="AC4" s="35">
        <f>'Total Fuel Prices'!AC161*(INDEX(Tax_share,MATCH('Total Fuel Prices'!$A$157,tax_fuel_labels,0),MATCH(AC$1,'Tax_Share of Price'!$B$1:$AI$1,0)))</f>
        <v>0</v>
      </c>
      <c r="AD4" s="35">
        <f>'Total Fuel Prices'!AD161*(INDEX(Tax_share,MATCH('Total Fuel Prices'!$A$157,tax_fuel_labels,0),MATCH(AD$1,'Tax_Share of Price'!$B$1:$AI$1,0)))</f>
        <v>0</v>
      </c>
      <c r="AE4" s="35">
        <f>'Total Fuel Prices'!AE161*(INDEX(Tax_share,MATCH('Total Fuel Prices'!$A$157,tax_fuel_labels,0),MATCH(AE$1,'Tax_Share of Price'!$B$1:$AI$1,0)))</f>
        <v>0</v>
      </c>
      <c r="AF4" s="35">
        <f>'Total Fuel Prices'!AF161*(INDEX(Tax_share,MATCH('Total Fuel Prices'!$A$157,tax_fuel_labels,0),MATCH(AF$1,'Tax_Share of Price'!$B$1:$AI$1,0)))</f>
        <v>0</v>
      </c>
      <c r="AG4" s="35">
        <f>'Total Fuel Prices'!AG161*(INDEX(Tax_share,MATCH('Total Fuel Prices'!$A$157,tax_fuel_labels,0),MATCH(AG$1,'Tax_Share of Price'!$B$1:$AI$1,0)))</f>
        <v>0</v>
      </c>
      <c r="AH4" s="35">
        <f>'Total Fuel Prices'!AH161*(INDEX(Tax_share,MATCH('Total Fuel Prices'!$A$157,tax_fuel_labels,0),MATCH(AH$1,'Tax_Share of Price'!$B$1:$AI$1,0)))</f>
        <v>0</v>
      </c>
      <c r="AI4" s="35">
        <f>'Total Fuel Prices'!AI161*(INDEX(Tax_share,MATCH('Total Fuel Prices'!$A$157,tax_fuel_labels,0),MATCH(AI$1,'Tax_Share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Prices'!B162*(INDEX(Tax_share,MATCH('Total Fuel Prices'!$A$157,tax_fuel_labels,0),MATCH(B$1,'Tax_Share of Price'!$B$1:$AI$1,0)))</f>
        <v>0</v>
      </c>
      <c r="C5" s="35">
        <f>'Total Fuel Prices'!C162*(INDEX(Tax_share,MATCH('Total Fuel Prices'!$A$157,tax_fuel_labels,0),MATCH(C$1,'Tax_Share of Price'!$B$1:$AI$1,0)))</f>
        <v>0</v>
      </c>
      <c r="D5" s="35">
        <f>'Total Fuel Prices'!D162*(INDEX(Tax_share,MATCH('Total Fuel Prices'!$A$157,tax_fuel_labels,0),MATCH(D$1,'Tax_Share of Price'!$B$1:$AI$1,0)))</f>
        <v>0</v>
      </c>
      <c r="E5" s="35">
        <f>'Total Fuel Prices'!E162*(INDEX(Tax_share,MATCH('Total Fuel Prices'!$A$157,tax_fuel_labels,0),MATCH(E$1,'Tax_Share of Price'!$B$1:$AI$1,0)))</f>
        <v>0</v>
      </c>
      <c r="F5" s="35">
        <f>'Total Fuel Prices'!F162*(INDEX(Tax_share,MATCH('Total Fuel Prices'!$A$157,tax_fuel_labels,0),MATCH(F$1,'Tax_Share of Price'!$B$1:$AI$1,0)))</f>
        <v>0</v>
      </c>
      <c r="G5" s="35">
        <f>'Total Fuel Prices'!G162*(INDEX(Tax_share,MATCH('Total Fuel Prices'!$A$157,tax_fuel_labels,0),MATCH(G$1,'Tax_Share of Price'!$B$1:$AI$1,0)))</f>
        <v>0</v>
      </c>
      <c r="H5" s="35">
        <f>'Total Fuel Prices'!H162*(INDEX(Tax_share,MATCH('Total Fuel Prices'!$A$157,tax_fuel_labels,0),MATCH(H$1,'Tax_Share of Price'!$B$1:$AI$1,0)))</f>
        <v>0</v>
      </c>
      <c r="I5" s="35">
        <f>'Total Fuel Prices'!I162*(INDEX(Tax_share,MATCH('Total Fuel Prices'!$A$157,tax_fuel_labels,0),MATCH(I$1,'Tax_Share of Price'!$B$1:$AI$1,0)))</f>
        <v>0</v>
      </c>
      <c r="J5" s="35">
        <f>'Total Fuel Prices'!J162*(INDEX(Tax_share,MATCH('Total Fuel Prices'!$A$157,tax_fuel_labels,0),MATCH(J$1,'Tax_Share of Price'!$B$1:$AI$1,0)))</f>
        <v>0</v>
      </c>
      <c r="K5" s="35">
        <f>'Total Fuel Prices'!K162*(INDEX(Tax_share,MATCH('Total Fuel Prices'!$A$157,tax_fuel_labels,0),MATCH(K$1,'Tax_Share of Price'!$B$1:$AI$1,0)))</f>
        <v>0</v>
      </c>
      <c r="L5" s="35">
        <f>'Total Fuel Prices'!L162*(INDEX(Tax_share,MATCH('Total Fuel Prices'!$A$157,tax_fuel_labels,0),MATCH(L$1,'Tax_Share of Price'!$B$1:$AI$1,0)))</f>
        <v>0</v>
      </c>
      <c r="M5" s="35">
        <f>'Total Fuel Prices'!M162*(INDEX(Tax_share,MATCH('Total Fuel Prices'!$A$157,tax_fuel_labels,0),MATCH(M$1,'Tax_Share of Price'!$B$1:$AI$1,0)))</f>
        <v>0</v>
      </c>
      <c r="N5" s="35">
        <f>'Total Fuel Prices'!N162*(INDEX(Tax_share,MATCH('Total Fuel Prices'!$A$157,tax_fuel_labels,0),MATCH(N$1,'Tax_Share of Price'!$B$1:$AI$1,0)))</f>
        <v>0</v>
      </c>
      <c r="O5" s="35">
        <f>'Total Fuel Prices'!O162*(INDEX(Tax_share,MATCH('Total Fuel Prices'!$A$157,tax_fuel_labels,0),MATCH(O$1,'Tax_Share of Price'!$B$1:$AI$1,0)))</f>
        <v>0</v>
      </c>
      <c r="P5" s="35">
        <f>'Total Fuel Prices'!P162*(INDEX(Tax_share,MATCH('Total Fuel Prices'!$A$157,tax_fuel_labels,0),MATCH(P$1,'Tax_Share of Price'!$B$1:$AI$1,0)))</f>
        <v>0</v>
      </c>
      <c r="Q5" s="35">
        <f>'Total Fuel Prices'!Q162*(INDEX(Tax_share,MATCH('Total Fuel Prices'!$A$157,tax_fuel_labels,0),MATCH(Q$1,'Tax_Share of Price'!$B$1:$AI$1,0)))</f>
        <v>0</v>
      </c>
      <c r="R5" s="35">
        <f>'Total Fuel Prices'!R162*(INDEX(Tax_share,MATCH('Total Fuel Prices'!$A$157,tax_fuel_labels,0),MATCH(R$1,'Tax_Share of Price'!$B$1:$AI$1,0)))</f>
        <v>0</v>
      </c>
      <c r="S5" s="35">
        <f>'Total Fuel Prices'!S162*(INDEX(Tax_share,MATCH('Total Fuel Prices'!$A$157,tax_fuel_labels,0),MATCH(S$1,'Tax_Share of Price'!$B$1:$AI$1,0)))</f>
        <v>0</v>
      </c>
      <c r="T5" s="35">
        <f>'Total Fuel Prices'!T162*(INDEX(Tax_share,MATCH('Total Fuel Prices'!$A$157,tax_fuel_labels,0),MATCH(T$1,'Tax_Share of Price'!$B$1:$AI$1,0)))</f>
        <v>0</v>
      </c>
      <c r="U5" s="35">
        <f>'Total Fuel Prices'!U162*(INDEX(Tax_share,MATCH('Total Fuel Prices'!$A$157,tax_fuel_labels,0),MATCH(U$1,'Tax_Share of Price'!$B$1:$AI$1,0)))</f>
        <v>0</v>
      </c>
      <c r="V5" s="35">
        <f>'Total Fuel Prices'!V162*(INDEX(Tax_share,MATCH('Total Fuel Prices'!$A$157,tax_fuel_labels,0),MATCH(V$1,'Tax_Share of Price'!$B$1:$AI$1,0)))</f>
        <v>0</v>
      </c>
      <c r="W5" s="35">
        <f>'Total Fuel Prices'!W162*(INDEX(Tax_share,MATCH('Total Fuel Prices'!$A$157,tax_fuel_labels,0),MATCH(W$1,'Tax_Share of Price'!$B$1:$AI$1,0)))</f>
        <v>0</v>
      </c>
      <c r="X5" s="35">
        <f>'Total Fuel Prices'!X162*(INDEX(Tax_share,MATCH('Total Fuel Prices'!$A$157,tax_fuel_labels,0),MATCH(X$1,'Tax_Share of Price'!$B$1:$AI$1,0)))</f>
        <v>0</v>
      </c>
      <c r="Y5" s="35">
        <f>'Total Fuel Prices'!Y162*(INDEX(Tax_share,MATCH('Total Fuel Prices'!$A$157,tax_fuel_labels,0),MATCH(Y$1,'Tax_Share of Price'!$B$1:$AI$1,0)))</f>
        <v>0</v>
      </c>
      <c r="Z5" s="35">
        <f>'Total Fuel Prices'!Z162*(INDEX(Tax_share,MATCH('Total Fuel Prices'!$A$157,tax_fuel_labels,0),MATCH(Z$1,'Tax_Share of Price'!$B$1:$AI$1,0)))</f>
        <v>0</v>
      </c>
      <c r="AA5" s="35">
        <f>'Total Fuel Prices'!AA162*(INDEX(Tax_share,MATCH('Total Fuel Prices'!$A$157,tax_fuel_labels,0),MATCH(AA$1,'Tax_Share of Price'!$B$1:$AI$1,0)))</f>
        <v>0</v>
      </c>
      <c r="AB5" s="35">
        <f>'Total Fuel Prices'!AB162*(INDEX(Tax_share,MATCH('Total Fuel Prices'!$A$157,tax_fuel_labels,0),MATCH(AB$1,'Tax_Share of Price'!$B$1:$AI$1,0)))</f>
        <v>0</v>
      </c>
      <c r="AC5" s="35">
        <f>'Total Fuel Prices'!AC162*(INDEX(Tax_share,MATCH('Total Fuel Prices'!$A$157,tax_fuel_labels,0),MATCH(AC$1,'Tax_Share of Price'!$B$1:$AI$1,0)))</f>
        <v>0</v>
      </c>
      <c r="AD5" s="35">
        <f>'Total Fuel Prices'!AD162*(INDEX(Tax_share,MATCH('Total Fuel Prices'!$A$157,tax_fuel_labels,0),MATCH(AD$1,'Tax_Share of Price'!$B$1:$AI$1,0)))</f>
        <v>0</v>
      </c>
      <c r="AE5" s="35">
        <f>'Total Fuel Prices'!AE162*(INDEX(Tax_share,MATCH('Total Fuel Prices'!$A$157,tax_fuel_labels,0),MATCH(AE$1,'Tax_Share of Price'!$B$1:$AI$1,0)))</f>
        <v>0</v>
      </c>
      <c r="AF5" s="35">
        <f>'Total Fuel Prices'!AF162*(INDEX(Tax_share,MATCH('Total Fuel Prices'!$A$157,tax_fuel_labels,0),MATCH(AF$1,'Tax_Share of Price'!$B$1:$AI$1,0)))</f>
        <v>0</v>
      </c>
      <c r="AG5" s="35">
        <f>'Total Fuel Prices'!AG162*(INDEX(Tax_share,MATCH('Total Fuel Prices'!$A$157,tax_fuel_labels,0),MATCH(AG$1,'Tax_Share of Price'!$B$1:$AI$1,0)))</f>
        <v>0</v>
      </c>
      <c r="AH5" s="35">
        <f>'Total Fuel Prices'!AH162*(INDEX(Tax_share,MATCH('Total Fuel Prices'!$A$157,tax_fuel_labels,0),MATCH(AH$1,'Tax_Share of Price'!$B$1:$AI$1,0)))</f>
        <v>0</v>
      </c>
      <c r="AI5" s="35">
        <f>'Total Fuel Prices'!AI162*(INDEX(Tax_share,MATCH('Total Fuel Prices'!$A$157,tax_fuel_labels,0),MATCH(AI$1,'Tax_Share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Prices'!B163*(INDEX(Tax_share,MATCH('Total Fuel Prices'!$A$157,tax_fuel_labels,0),MATCH(B$1,'Tax_Share of Price'!$B$1:$AI$1,0)))</f>
        <v>0</v>
      </c>
      <c r="C6" s="35">
        <f>'Total Fuel Prices'!C163*(INDEX(Tax_share,MATCH('Total Fuel Prices'!$A$157,tax_fuel_labels,0),MATCH(C$1,'Tax_Share of Price'!$B$1:$AI$1,0)))</f>
        <v>0</v>
      </c>
      <c r="D6" s="35">
        <f>'Total Fuel Prices'!D163*(INDEX(Tax_share,MATCH('Total Fuel Prices'!$A$157,tax_fuel_labels,0),MATCH(D$1,'Tax_Share of Price'!$B$1:$AI$1,0)))</f>
        <v>0</v>
      </c>
      <c r="E6" s="35">
        <f>'Total Fuel Prices'!E163*(INDEX(Tax_share,MATCH('Total Fuel Prices'!$A$157,tax_fuel_labels,0),MATCH(E$1,'Tax_Share of Price'!$B$1:$AI$1,0)))</f>
        <v>0</v>
      </c>
      <c r="F6" s="35">
        <f>'Total Fuel Prices'!F163*(INDEX(Tax_share,MATCH('Total Fuel Prices'!$A$157,tax_fuel_labels,0),MATCH(F$1,'Tax_Share of Price'!$B$1:$AI$1,0)))</f>
        <v>0</v>
      </c>
      <c r="G6" s="35">
        <f>'Total Fuel Prices'!G163*(INDEX(Tax_share,MATCH('Total Fuel Prices'!$A$157,tax_fuel_labels,0),MATCH(G$1,'Tax_Share of Price'!$B$1:$AI$1,0)))</f>
        <v>0</v>
      </c>
      <c r="H6" s="35">
        <f>'Total Fuel Prices'!H163*(INDEX(Tax_share,MATCH('Total Fuel Prices'!$A$157,tax_fuel_labels,0),MATCH(H$1,'Tax_Share of Price'!$B$1:$AI$1,0)))</f>
        <v>0</v>
      </c>
      <c r="I6" s="35">
        <f>'Total Fuel Prices'!I163*(INDEX(Tax_share,MATCH('Total Fuel Prices'!$A$157,tax_fuel_labels,0),MATCH(I$1,'Tax_Share of Price'!$B$1:$AI$1,0)))</f>
        <v>0</v>
      </c>
      <c r="J6" s="35">
        <f>'Total Fuel Prices'!J163*(INDEX(Tax_share,MATCH('Total Fuel Prices'!$A$157,tax_fuel_labels,0),MATCH(J$1,'Tax_Share of Price'!$B$1:$AI$1,0)))</f>
        <v>0</v>
      </c>
      <c r="K6" s="35">
        <f>'Total Fuel Prices'!K163*(INDEX(Tax_share,MATCH('Total Fuel Prices'!$A$157,tax_fuel_labels,0),MATCH(K$1,'Tax_Share of Price'!$B$1:$AI$1,0)))</f>
        <v>0</v>
      </c>
      <c r="L6" s="35">
        <f>'Total Fuel Prices'!L163*(INDEX(Tax_share,MATCH('Total Fuel Prices'!$A$157,tax_fuel_labels,0),MATCH(L$1,'Tax_Share of Price'!$B$1:$AI$1,0)))</f>
        <v>0</v>
      </c>
      <c r="M6" s="35">
        <f>'Total Fuel Prices'!M163*(INDEX(Tax_share,MATCH('Total Fuel Prices'!$A$157,tax_fuel_labels,0),MATCH(M$1,'Tax_Share of Price'!$B$1:$AI$1,0)))</f>
        <v>0</v>
      </c>
      <c r="N6" s="35">
        <f>'Total Fuel Prices'!N163*(INDEX(Tax_share,MATCH('Total Fuel Prices'!$A$157,tax_fuel_labels,0),MATCH(N$1,'Tax_Share of Price'!$B$1:$AI$1,0)))</f>
        <v>0</v>
      </c>
      <c r="O6" s="35">
        <f>'Total Fuel Prices'!O163*(INDEX(Tax_share,MATCH('Total Fuel Prices'!$A$157,tax_fuel_labels,0),MATCH(O$1,'Tax_Share of Price'!$B$1:$AI$1,0)))</f>
        <v>0</v>
      </c>
      <c r="P6" s="35">
        <f>'Total Fuel Prices'!P163*(INDEX(Tax_share,MATCH('Total Fuel Prices'!$A$157,tax_fuel_labels,0),MATCH(P$1,'Tax_Share of Price'!$B$1:$AI$1,0)))</f>
        <v>0</v>
      </c>
      <c r="Q6" s="35">
        <f>'Total Fuel Prices'!Q163*(INDEX(Tax_share,MATCH('Total Fuel Prices'!$A$157,tax_fuel_labels,0),MATCH(Q$1,'Tax_Share of Price'!$B$1:$AI$1,0)))</f>
        <v>0</v>
      </c>
      <c r="R6" s="35">
        <f>'Total Fuel Prices'!R163*(INDEX(Tax_share,MATCH('Total Fuel Prices'!$A$157,tax_fuel_labels,0),MATCH(R$1,'Tax_Share of Price'!$B$1:$AI$1,0)))</f>
        <v>0</v>
      </c>
      <c r="S6" s="35">
        <f>'Total Fuel Prices'!S163*(INDEX(Tax_share,MATCH('Total Fuel Prices'!$A$157,tax_fuel_labels,0),MATCH(S$1,'Tax_Share of Price'!$B$1:$AI$1,0)))</f>
        <v>0</v>
      </c>
      <c r="T6" s="35">
        <f>'Total Fuel Prices'!T163*(INDEX(Tax_share,MATCH('Total Fuel Prices'!$A$157,tax_fuel_labels,0),MATCH(T$1,'Tax_Share of Price'!$B$1:$AI$1,0)))</f>
        <v>0</v>
      </c>
      <c r="U6" s="35">
        <f>'Total Fuel Prices'!U163*(INDEX(Tax_share,MATCH('Total Fuel Prices'!$A$157,tax_fuel_labels,0),MATCH(U$1,'Tax_Share of Price'!$B$1:$AI$1,0)))</f>
        <v>0</v>
      </c>
      <c r="V6" s="35">
        <f>'Total Fuel Prices'!V163*(INDEX(Tax_share,MATCH('Total Fuel Prices'!$A$157,tax_fuel_labels,0),MATCH(V$1,'Tax_Share of Price'!$B$1:$AI$1,0)))</f>
        <v>0</v>
      </c>
      <c r="W6" s="35">
        <f>'Total Fuel Prices'!W163*(INDEX(Tax_share,MATCH('Total Fuel Prices'!$A$157,tax_fuel_labels,0),MATCH(W$1,'Tax_Share of Price'!$B$1:$AI$1,0)))</f>
        <v>0</v>
      </c>
      <c r="X6" s="35">
        <f>'Total Fuel Prices'!X163*(INDEX(Tax_share,MATCH('Total Fuel Prices'!$A$157,tax_fuel_labels,0),MATCH(X$1,'Tax_Share of Price'!$B$1:$AI$1,0)))</f>
        <v>0</v>
      </c>
      <c r="Y6" s="35">
        <f>'Total Fuel Prices'!Y163*(INDEX(Tax_share,MATCH('Total Fuel Prices'!$A$157,tax_fuel_labels,0),MATCH(Y$1,'Tax_Share of Price'!$B$1:$AI$1,0)))</f>
        <v>0</v>
      </c>
      <c r="Z6" s="35">
        <f>'Total Fuel Prices'!Z163*(INDEX(Tax_share,MATCH('Total Fuel Prices'!$A$157,tax_fuel_labels,0),MATCH(Z$1,'Tax_Share of Price'!$B$1:$AI$1,0)))</f>
        <v>0</v>
      </c>
      <c r="AA6" s="35">
        <f>'Total Fuel Prices'!AA163*(INDEX(Tax_share,MATCH('Total Fuel Prices'!$A$157,tax_fuel_labels,0),MATCH(AA$1,'Tax_Share of Price'!$B$1:$AI$1,0)))</f>
        <v>0</v>
      </c>
      <c r="AB6" s="35">
        <f>'Total Fuel Prices'!AB163*(INDEX(Tax_share,MATCH('Total Fuel Prices'!$A$157,tax_fuel_labels,0),MATCH(AB$1,'Tax_Share of Price'!$B$1:$AI$1,0)))</f>
        <v>0</v>
      </c>
      <c r="AC6" s="35">
        <f>'Total Fuel Prices'!AC163*(INDEX(Tax_share,MATCH('Total Fuel Prices'!$A$157,tax_fuel_labels,0),MATCH(AC$1,'Tax_Share of Price'!$B$1:$AI$1,0)))</f>
        <v>0</v>
      </c>
      <c r="AD6" s="35">
        <f>'Total Fuel Prices'!AD163*(INDEX(Tax_share,MATCH('Total Fuel Prices'!$A$157,tax_fuel_labels,0),MATCH(AD$1,'Tax_Share of Price'!$B$1:$AI$1,0)))</f>
        <v>0</v>
      </c>
      <c r="AE6" s="35">
        <f>'Total Fuel Prices'!AE163*(INDEX(Tax_share,MATCH('Total Fuel Prices'!$A$157,tax_fuel_labels,0),MATCH(AE$1,'Tax_Share of Price'!$B$1:$AI$1,0)))</f>
        <v>0</v>
      </c>
      <c r="AF6" s="35">
        <f>'Total Fuel Prices'!AF163*(INDEX(Tax_share,MATCH('Total Fuel Prices'!$A$157,tax_fuel_labels,0),MATCH(AF$1,'Tax_Share of Price'!$B$1:$AI$1,0)))</f>
        <v>0</v>
      </c>
      <c r="AG6" s="35">
        <f>'Total Fuel Prices'!AG163*(INDEX(Tax_share,MATCH('Total Fuel Prices'!$A$157,tax_fuel_labels,0),MATCH(AG$1,'Tax_Share of Price'!$B$1:$AI$1,0)))</f>
        <v>0</v>
      </c>
      <c r="AH6" s="35">
        <f>'Total Fuel Prices'!AH163*(INDEX(Tax_share,MATCH('Total Fuel Prices'!$A$157,tax_fuel_labels,0),MATCH(AH$1,'Tax_Share of Price'!$B$1:$AI$1,0)))</f>
        <v>0</v>
      </c>
      <c r="AI6" s="35">
        <f>'Total Fuel Prices'!AI163*(INDEX(Tax_share,MATCH('Total Fuel Prices'!$A$157,tax_fuel_labels,0),MATCH(AI$1,'Tax_Share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Prices'!B164*(INDEX(Tax_share,MATCH('Total Fuel Prices'!$A$157,tax_fuel_labels,0),MATCH(B$1,'Tax_Share of Price'!$B$1:$AI$1,0)))</f>
        <v>0</v>
      </c>
      <c r="C7" s="35">
        <f>'Total Fuel Prices'!C164*(INDEX(Tax_share,MATCH('Total Fuel Prices'!$A$157,tax_fuel_labels,0),MATCH(C$1,'Tax_Share of Price'!$B$1:$AI$1,0)))</f>
        <v>0</v>
      </c>
      <c r="D7" s="35">
        <f>'Total Fuel Prices'!D164*(INDEX(Tax_share,MATCH('Total Fuel Prices'!$A$157,tax_fuel_labels,0),MATCH(D$1,'Tax_Share of Price'!$B$1:$AI$1,0)))</f>
        <v>0</v>
      </c>
      <c r="E7" s="35">
        <f>'Total Fuel Prices'!E164*(INDEX(Tax_share,MATCH('Total Fuel Prices'!$A$157,tax_fuel_labels,0),MATCH(E$1,'Tax_Share of Price'!$B$1:$AI$1,0)))</f>
        <v>0</v>
      </c>
      <c r="F7" s="35">
        <f>'Total Fuel Prices'!F164*(INDEX(Tax_share,MATCH('Total Fuel Prices'!$A$157,tax_fuel_labels,0),MATCH(F$1,'Tax_Share of Price'!$B$1:$AI$1,0)))</f>
        <v>0</v>
      </c>
      <c r="G7" s="35">
        <f>'Total Fuel Prices'!G164*(INDEX(Tax_share,MATCH('Total Fuel Prices'!$A$157,tax_fuel_labels,0),MATCH(G$1,'Tax_Share of Price'!$B$1:$AI$1,0)))</f>
        <v>0</v>
      </c>
      <c r="H7" s="35">
        <f>'Total Fuel Prices'!H164*(INDEX(Tax_share,MATCH('Total Fuel Prices'!$A$157,tax_fuel_labels,0),MATCH(H$1,'Tax_Share of Price'!$B$1:$AI$1,0)))</f>
        <v>0</v>
      </c>
      <c r="I7" s="35">
        <f>'Total Fuel Prices'!I164*(INDEX(Tax_share,MATCH('Total Fuel Prices'!$A$157,tax_fuel_labels,0),MATCH(I$1,'Tax_Share of Price'!$B$1:$AI$1,0)))</f>
        <v>0</v>
      </c>
      <c r="J7" s="35">
        <f>'Total Fuel Prices'!J164*(INDEX(Tax_share,MATCH('Total Fuel Prices'!$A$157,tax_fuel_labels,0),MATCH(J$1,'Tax_Share of Price'!$B$1:$AI$1,0)))</f>
        <v>0</v>
      </c>
      <c r="K7" s="35">
        <f>'Total Fuel Prices'!K164*(INDEX(Tax_share,MATCH('Total Fuel Prices'!$A$157,tax_fuel_labels,0),MATCH(K$1,'Tax_Share of Price'!$B$1:$AI$1,0)))</f>
        <v>0</v>
      </c>
      <c r="L7" s="35">
        <f>'Total Fuel Prices'!L164*(INDEX(Tax_share,MATCH('Total Fuel Prices'!$A$157,tax_fuel_labels,0),MATCH(L$1,'Tax_Share of Price'!$B$1:$AI$1,0)))</f>
        <v>0</v>
      </c>
      <c r="M7" s="35">
        <f>'Total Fuel Prices'!M164*(INDEX(Tax_share,MATCH('Total Fuel Prices'!$A$157,tax_fuel_labels,0),MATCH(M$1,'Tax_Share of Price'!$B$1:$AI$1,0)))</f>
        <v>0</v>
      </c>
      <c r="N7" s="35">
        <f>'Total Fuel Prices'!N164*(INDEX(Tax_share,MATCH('Total Fuel Prices'!$A$157,tax_fuel_labels,0),MATCH(N$1,'Tax_Share of Price'!$B$1:$AI$1,0)))</f>
        <v>0</v>
      </c>
      <c r="O7" s="35">
        <f>'Total Fuel Prices'!O164*(INDEX(Tax_share,MATCH('Total Fuel Prices'!$A$157,tax_fuel_labels,0),MATCH(O$1,'Tax_Share of Price'!$B$1:$AI$1,0)))</f>
        <v>0</v>
      </c>
      <c r="P7" s="35">
        <f>'Total Fuel Prices'!P164*(INDEX(Tax_share,MATCH('Total Fuel Prices'!$A$157,tax_fuel_labels,0),MATCH(P$1,'Tax_Share of Price'!$B$1:$AI$1,0)))</f>
        <v>0</v>
      </c>
      <c r="Q7" s="35">
        <f>'Total Fuel Prices'!Q164*(INDEX(Tax_share,MATCH('Total Fuel Prices'!$A$157,tax_fuel_labels,0),MATCH(Q$1,'Tax_Share of Price'!$B$1:$AI$1,0)))</f>
        <v>0</v>
      </c>
      <c r="R7" s="35">
        <f>'Total Fuel Prices'!R164*(INDEX(Tax_share,MATCH('Total Fuel Prices'!$A$157,tax_fuel_labels,0),MATCH(R$1,'Tax_Share of Price'!$B$1:$AI$1,0)))</f>
        <v>0</v>
      </c>
      <c r="S7" s="35">
        <f>'Total Fuel Prices'!S164*(INDEX(Tax_share,MATCH('Total Fuel Prices'!$A$157,tax_fuel_labels,0),MATCH(S$1,'Tax_Share of Price'!$B$1:$AI$1,0)))</f>
        <v>0</v>
      </c>
      <c r="T7" s="35">
        <f>'Total Fuel Prices'!T164*(INDEX(Tax_share,MATCH('Total Fuel Prices'!$A$157,tax_fuel_labels,0),MATCH(T$1,'Tax_Share of Price'!$B$1:$AI$1,0)))</f>
        <v>0</v>
      </c>
      <c r="U7" s="35">
        <f>'Total Fuel Prices'!U164*(INDEX(Tax_share,MATCH('Total Fuel Prices'!$A$157,tax_fuel_labels,0),MATCH(U$1,'Tax_Share of Price'!$B$1:$AI$1,0)))</f>
        <v>0</v>
      </c>
      <c r="V7" s="35">
        <f>'Total Fuel Prices'!V164*(INDEX(Tax_share,MATCH('Total Fuel Prices'!$A$157,tax_fuel_labels,0),MATCH(V$1,'Tax_Share of Price'!$B$1:$AI$1,0)))</f>
        <v>0</v>
      </c>
      <c r="W7" s="35">
        <f>'Total Fuel Prices'!W164*(INDEX(Tax_share,MATCH('Total Fuel Prices'!$A$157,tax_fuel_labels,0),MATCH(W$1,'Tax_Share of Price'!$B$1:$AI$1,0)))</f>
        <v>0</v>
      </c>
      <c r="X7" s="35">
        <f>'Total Fuel Prices'!X164*(INDEX(Tax_share,MATCH('Total Fuel Prices'!$A$157,tax_fuel_labels,0),MATCH(X$1,'Tax_Share of Price'!$B$1:$AI$1,0)))</f>
        <v>0</v>
      </c>
      <c r="Y7" s="35">
        <f>'Total Fuel Prices'!Y164*(INDEX(Tax_share,MATCH('Total Fuel Prices'!$A$157,tax_fuel_labels,0),MATCH(Y$1,'Tax_Share of Price'!$B$1:$AI$1,0)))</f>
        <v>0</v>
      </c>
      <c r="Z7" s="35">
        <f>'Total Fuel Prices'!Z164*(INDEX(Tax_share,MATCH('Total Fuel Prices'!$A$157,tax_fuel_labels,0),MATCH(Z$1,'Tax_Share of Price'!$B$1:$AI$1,0)))</f>
        <v>0</v>
      </c>
      <c r="AA7" s="35">
        <f>'Total Fuel Prices'!AA164*(INDEX(Tax_share,MATCH('Total Fuel Prices'!$A$157,tax_fuel_labels,0),MATCH(AA$1,'Tax_Share of Price'!$B$1:$AI$1,0)))</f>
        <v>0</v>
      </c>
      <c r="AB7" s="35">
        <f>'Total Fuel Prices'!AB164*(INDEX(Tax_share,MATCH('Total Fuel Prices'!$A$157,tax_fuel_labels,0),MATCH(AB$1,'Tax_Share of Price'!$B$1:$AI$1,0)))</f>
        <v>0</v>
      </c>
      <c r="AC7" s="35">
        <f>'Total Fuel Prices'!AC164*(INDEX(Tax_share,MATCH('Total Fuel Prices'!$A$157,tax_fuel_labels,0),MATCH(AC$1,'Tax_Share of Price'!$B$1:$AI$1,0)))</f>
        <v>0</v>
      </c>
      <c r="AD7" s="35">
        <f>'Total Fuel Prices'!AD164*(INDEX(Tax_share,MATCH('Total Fuel Prices'!$A$157,tax_fuel_labels,0),MATCH(AD$1,'Tax_Share of Price'!$B$1:$AI$1,0)))</f>
        <v>0</v>
      </c>
      <c r="AE7" s="35">
        <f>'Total Fuel Prices'!AE164*(INDEX(Tax_share,MATCH('Total Fuel Prices'!$A$157,tax_fuel_labels,0),MATCH(AE$1,'Tax_Share of Price'!$B$1:$AI$1,0)))</f>
        <v>0</v>
      </c>
      <c r="AF7" s="35">
        <f>'Total Fuel Prices'!AF164*(INDEX(Tax_share,MATCH('Total Fuel Prices'!$A$157,tax_fuel_labels,0),MATCH(AF$1,'Tax_Share of Price'!$B$1:$AI$1,0)))</f>
        <v>0</v>
      </c>
      <c r="AG7" s="35">
        <f>'Total Fuel Prices'!AG164*(INDEX(Tax_share,MATCH('Total Fuel Prices'!$A$157,tax_fuel_labels,0),MATCH(AG$1,'Tax_Share of Price'!$B$1:$AI$1,0)))</f>
        <v>0</v>
      </c>
      <c r="AH7" s="35">
        <f>'Total Fuel Prices'!AH164*(INDEX(Tax_share,MATCH('Total Fuel Prices'!$A$157,tax_fuel_labels,0),MATCH(AH$1,'Tax_Share of Price'!$B$1:$AI$1,0)))</f>
        <v>0</v>
      </c>
      <c r="AI7" s="35">
        <f>'Total Fuel Prices'!AI164*(INDEX(Tax_share,MATCH('Total Fuel Prices'!$A$157,tax_fuel_labels,0),MATCH(AI$1,'Tax_Share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Prices'!B165*(INDEX(Tax_share,MATCH('Total Fuel Prices'!$A$157,tax_fuel_labels,0),MATCH(B$1,'Tax_Share of Price'!$B$1:$AI$1,0)))</f>
        <v>0</v>
      </c>
      <c r="C8" s="35">
        <f>'Total Fuel Prices'!C165*(INDEX(Tax_share,MATCH('Total Fuel Prices'!$A$157,tax_fuel_labels,0),MATCH(C$1,'Tax_Share of Price'!$B$1:$AI$1,0)))</f>
        <v>0</v>
      </c>
      <c r="D8" s="35">
        <f>'Total Fuel Prices'!D165*(INDEX(Tax_share,MATCH('Total Fuel Prices'!$A$157,tax_fuel_labels,0),MATCH(D$1,'Tax_Share of Price'!$B$1:$AI$1,0)))</f>
        <v>0</v>
      </c>
      <c r="E8" s="35">
        <f>'Total Fuel Prices'!E165*(INDEX(Tax_share,MATCH('Total Fuel Prices'!$A$157,tax_fuel_labels,0),MATCH(E$1,'Tax_Share of Price'!$B$1:$AI$1,0)))</f>
        <v>0</v>
      </c>
      <c r="F8" s="35">
        <f>'Total Fuel Prices'!F165*(INDEX(Tax_share,MATCH('Total Fuel Prices'!$A$157,tax_fuel_labels,0),MATCH(F$1,'Tax_Share of Price'!$B$1:$AI$1,0)))</f>
        <v>0</v>
      </c>
      <c r="G8" s="35">
        <f>'Total Fuel Prices'!G165*(INDEX(Tax_share,MATCH('Total Fuel Prices'!$A$157,tax_fuel_labels,0),MATCH(G$1,'Tax_Share of Price'!$B$1:$AI$1,0)))</f>
        <v>0</v>
      </c>
      <c r="H8" s="35">
        <f>'Total Fuel Prices'!H165*(INDEX(Tax_share,MATCH('Total Fuel Prices'!$A$157,tax_fuel_labels,0),MATCH(H$1,'Tax_Share of Price'!$B$1:$AI$1,0)))</f>
        <v>0</v>
      </c>
      <c r="I8" s="35">
        <f>'Total Fuel Prices'!I165*(INDEX(Tax_share,MATCH('Total Fuel Prices'!$A$157,tax_fuel_labels,0),MATCH(I$1,'Tax_Share of Price'!$B$1:$AI$1,0)))</f>
        <v>0</v>
      </c>
      <c r="J8" s="35">
        <f>'Total Fuel Prices'!J165*(INDEX(Tax_share,MATCH('Total Fuel Prices'!$A$157,tax_fuel_labels,0),MATCH(J$1,'Tax_Share of Price'!$B$1:$AI$1,0)))</f>
        <v>0</v>
      </c>
      <c r="K8" s="35">
        <f>'Total Fuel Prices'!K165*(INDEX(Tax_share,MATCH('Total Fuel Prices'!$A$157,tax_fuel_labels,0),MATCH(K$1,'Tax_Share of Price'!$B$1:$AI$1,0)))</f>
        <v>0</v>
      </c>
      <c r="L8" s="35">
        <f>'Total Fuel Prices'!L165*(INDEX(Tax_share,MATCH('Total Fuel Prices'!$A$157,tax_fuel_labels,0),MATCH(L$1,'Tax_Share of Price'!$B$1:$AI$1,0)))</f>
        <v>0</v>
      </c>
      <c r="M8" s="35">
        <f>'Total Fuel Prices'!M165*(INDEX(Tax_share,MATCH('Total Fuel Prices'!$A$157,tax_fuel_labels,0),MATCH(M$1,'Tax_Share of Price'!$B$1:$AI$1,0)))</f>
        <v>0</v>
      </c>
      <c r="N8" s="35">
        <f>'Total Fuel Prices'!N165*(INDEX(Tax_share,MATCH('Total Fuel Prices'!$A$157,tax_fuel_labels,0),MATCH(N$1,'Tax_Share of Price'!$B$1:$AI$1,0)))</f>
        <v>0</v>
      </c>
      <c r="O8" s="35">
        <f>'Total Fuel Prices'!O165*(INDEX(Tax_share,MATCH('Total Fuel Prices'!$A$157,tax_fuel_labels,0),MATCH(O$1,'Tax_Share of Price'!$B$1:$AI$1,0)))</f>
        <v>0</v>
      </c>
      <c r="P8" s="35">
        <f>'Total Fuel Prices'!P165*(INDEX(Tax_share,MATCH('Total Fuel Prices'!$A$157,tax_fuel_labels,0),MATCH(P$1,'Tax_Share of Price'!$B$1:$AI$1,0)))</f>
        <v>0</v>
      </c>
      <c r="Q8" s="35">
        <f>'Total Fuel Prices'!Q165*(INDEX(Tax_share,MATCH('Total Fuel Prices'!$A$157,tax_fuel_labels,0),MATCH(Q$1,'Tax_Share of Price'!$B$1:$AI$1,0)))</f>
        <v>0</v>
      </c>
      <c r="R8" s="35">
        <f>'Total Fuel Prices'!R165*(INDEX(Tax_share,MATCH('Total Fuel Prices'!$A$157,tax_fuel_labels,0),MATCH(R$1,'Tax_Share of Price'!$B$1:$AI$1,0)))</f>
        <v>0</v>
      </c>
      <c r="S8" s="35">
        <f>'Total Fuel Prices'!S165*(INDEX(Tax_share,MATCH('Total Fuel Prices'!$A$157,tax_fuel_labels,0),MATCH(S$1,'Tax_Share of Price'!$B$1:$AI$1,0)))</f>
        <v>0</v>
      </c>
      <c r="T8" s="35">
        <f>'Total Fuel Prices'!T165*(INDEX(Tax_share,MATCH('Total Fuel Prices'!$A$157,tax_fuel_labels,0),MATCH(T$1,'Tax_Share of Price'!$B$1:$AI$1,0)))</f>
        <v>0</v>
      </c>
      <c r="U8" s="35">
        <f>'Total Fuel Prices'!U165*(INDEX(Tax_share,MATCH('Total Fuel Prices'!$A$157,tax_fuel_labels,0),MATCH(U$1,'Tax_Share of Price'!$B$1:$AI$1,0)))</f>
        <v>0</v>
      </c>
      <c r="V8" s="35">
        <f>'Total Fuel Prices'!V165*(INDEX(Tax_share,MATCH('Total Fuel Prices'!$A$157,tax_fuel_labels,0),MATCH(V$1,'Tax_Share of Price'!$B$1:$AI$1,0)))</f>
        <v>0</v>
      </c>
      <c r="W8" s="35">
        <f>'Total Fuel Prices'!W165*(INDEX(Tax_share,MATCH('Total Fuel Prices'!$A$157,tax_fuel_labels,0),MATCH(W$1,'Tax_Share of Price'!$B$1:$AI$1,0)))</f>
        <v>0</v>
      </c>
      <c r="X8" s="35">
        <f>'Total Fuel Prices'!X165*(INDEX(Tax_share,MATCH('Total Fuel Prices'!$A$157,tax_fuel_labels,0),MATCH(X$1,'Tax_Share of Price'!$B$1:$AI$1,0)))</f>
        <v>0</v>
      </c>
      <c r="Y8" s="35">
        <f>'Total Fuel Prices'!Y165*(INDEX(Tax_share,MATCH('Total Fuel Prices'!$A$157,tax_fuel_labels,0),MATCH(Y$1,'Tax_Share of Price'!$B$1:$AI$1,0)))</f>
        <v>0</v>
      </c>
      <c r="Z8" s="35">
        <f>'Total Fuel Prices'!Z165*(INDEX(Tax_share,MATCH('Total Fuel Prices'!$A$157,tax_fuel_labels,0),MATCH(Z$1,'Tax_Share of Price'!$B$1:$AI$1,0)))</f>
        <v>0</v>
      </c>
      <c r="AA8" s="35">
        <f>'Total Fuel Prices'!AA165*(INDEX(Tax_share,MATCH('Total Fuel Prices'!$A$157,tax_fuel_labels,0),MATCH(AA$1,'Tax_Share of Price'!$B$1:$AI$1,0)))</f>
        <v>0</v>
      </c>
      <c r="AB8" s="35">
        <f>'Total Fuel Prices'!AB165*(INDEX(Tax_share,MATCH('Total Fuel Prices'!$A$157,tax_fuel_labels,0),MATCH(AB$1,'Tax_Share of Price'!$B$1:$AI$1,0)))</f>
        <v>0</v>
      </c>
      <c r="AC8" s="35">
        <f>'Total Fuel Prices'!AC165*(INDEX(Tax_share,MATCH('Total Fuel Prices'!$A$157,tax_fuel_labels,0),MATCH(AC$1,'Tax_Share of Price'!$B$1:$AI$1,0)))</f>
        <v>0</v>
      </c>
      <c r="AD8" s="35">
        <f>'Total Fuel Prices'!AD165*(INDEX(Tax_share,MATCH('Total Fuel Prices'!$A$157,tax_fuel_labels,0),MATCH(AD$1,'Tax_Share of Price'!$B$1:$AI$1,0)))</f>
        <v>0</v>
      </c>
      <c r="AE8" s="35">
        <f>'Total Fuel Prices'!AE165*(INDEX(Tax_share,MATCH('Total Fuel Prices'!$A$157,tax_fuel_labels,0),MATCH(AE$1,'Tax_Share of Price'!$B$1:$AI$1,0)))</f>
        <v>0</v>
      </c>
      <c r="AF8" s="35">
        <f>'Total Fuel Prices'!AF165*(INDEX(Tax_share,MATCH('Total Fuel Prices'!$A$157,tax_fuel_labels,0),MATCH(AF$1,'Tax_Share of Price'!$B$1:$AI$1,0)))</f>
        <v>0</v>
      </c>
      <c r="AG8" s="35">
        <f>'Total Fuel Prices'!AG165*(INDEX(Tax_share,MATCH('Total Fuel Prices'!$A$157,tax_fuel_labels,0),MATCH(AG$1,'Tax_Share of Price'!$B$1:$AI$1,0)))</f>
        <v>0</v>
      </c>
      <c r="AH8" s="35">
        <f>'Total Fuel Prices'!AH165*(INDEX(Tax_share,MATCH('Total Fuel Prices'!$A$157,tax_fuel_labels,0),MATCH(AH$1,'Tax_Share of Price'!$B$1:$AI$1,0)))</f>
        <v>0</v>
      </c>
      <c r="AI8" s="35">
        <f>'Total Fuel Prices'!AI165*(INDEX(Tax_share,MATCH('Total Fuel Prices'!$A$157,tax_fuel_labels,0),MATCH(AI$1,'Tax_Share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Prices'!B166*(INDEX(Tax_share,MATCH('Total Fuel Prices'!$A$157,tax_fuel_labels,0),MATCH(B$1,'Tax_Share of Price'!$B$1:$AI$1,0)))</f>
        <v>0</v>
      </c>
      <c r="C9" s="35">
        <f>'Total Fuel Prices'!C166*(INDEX(Tax_share,MATCH('Total Fuel Prices'!$A$157,tax_fuel_labels,0),MATCH(C$1,'Tax_Share of Price'!$B$1:$AI$1,0)))</f>
        <v>0</v>
      </c>
      <c r="D9" s="35">
        <f>'Total Fuel Prices'!D166*(INDEX(Tax_share,MATCH('Total Fuel Prices'!$A$157,tax_fuel_labels,0),MATCH(D$1,'Tax_Share of Price'!$B$1:$AI$1,0)))</f>
        <v>0</v>
      </c>
      <c r="E9" s="35">
        <f>'Total Fuel Prices'!E166*(INDEX(Tax_share,MATCH('Total Fuel Prices'!$A$157,tax_fuel_labels,0),MATCH(E$1,'Tax_Share of Price'!$B$1:$AI$1,0)))</f>
        <v>0</v>
      </c>
      <c r="F9" s="35">
        <f>'Total Fuel Prices'!F166*(INDEX(Tax_share,MATCH('Total Fuel Prices'!$A$157,tax_fuel_labels,0),MATCH(F$1,'Tax_Share of Price'!$B$1:$AI$1,0)))</f>
        <v>0</v>
      </c>
      <c r="G9" s="35">
        <f>'Total Fuel Prices'!G166*(INDEX(Tax_share,MATCH('Total Fuel Prices'!$A$157,tax_fuel_labels,0),MATCH(G$1,'Tax_Share of Price'!$B$1:$AI$1,0)))</f>
        <v>0</v>
      </c>
      <c r="H9" s="35">
        <f>'Total Fuel Prices'!H166*(INDEX(Tax_share,MATCH('Total Fuel Prices'!$A$157,tax_fuel_labels,0),MATCH(H$1,'Tax_Share of Price'!$B$1:$AI$1,0)))</f>
        <v>0</v>
      </c>
      <c r="I9" s="35">
        <f>'Total Fuel Prices'!I166*(INDEX(Tax_share,MATCH('Total Fuel Prices'!$A$157,tax_fuel_labels,0),MATCH(I$1,'Tax_Share of Price'!$B$1:$AI$1,0)))</f>
        <v>0</v>
      </c>
      <c r="J9" s="35">
        <f>'Total Fuel Prices'!J166*(INDEX(Tax_share,MATCH('Total Fuel Prices'!$A$157,tax_fuel_labels,0),MATCH(J$1,'Tax_Share of Price'!$B$1:$AI$1,0)))</f>
        <v>0</v>
      </c>
      <c r="K9" s="35">
        <f>'Total Fuel Prices'!K166*(INDEX(Tax_share,MATCH('Total Fuel Prices'!$A$157,tax_fuel_labels,0),MATCH(K$1,'Tax_Share of Price'!$B$1:$AI$1,0)))</f>
        <v>0</v>
      </c>
      <c r="L9" s="35">
        <f>'Total Fuel Prices'!L166*(INDEX(Tax_share,MATCH('Total Fuel Prices'!$A$157,tax_fuel_labels,0),MATCH(L$1,'Tax_Share of Price'!$B$1:$AI$1,0)))</f>
        <v>0</v>
      </c>
      <c r="M9" s="35">
        <f>'Total Fuel Prices'!M166*(INDEX(Tax_share,MATCH('Total Fuel Prices'!$A$157,tax_fuel_labels,0),MATCH(M$1,'Tax_Share of Price'!$B$1:$AI$1,0)))</f>
        <v>0</v>
      </c>
      <c r="N9" s="35">
        <f>'Total Fuel Prices'!N166*(INDEX(Tax_share,MATCH('Total Fuel Prices'!$A$157,tax_fuel_labels,0),MATCH(N$1,'Tax_Share of Price'!$B$1:$AI$1,0)))</f>
        <v>0</v>
      </c>
      <c r="O9" s="35">
        <f>'Total Fuel Prices'!O166*(INDEX(Tax_share,MATCH('Total Fuel Prices'!$A$157,tax_fuel_labels,0),MATCH(O$1,'Tax_Share of Price'!$B$1:$AI$1,0)))</f>
        <v>0</v>
      </c>
      <c r="P9" s="35">
        <f>'Total Fuel Prices'!P166*(INDEX(Tax_share,MATCH('Total Fuel Prices'!$A$157,tax_fuel_labels,0),MATCH(P$1,'Tax_Share of Price'!$B$1:$AI$1,0)))</f>
        <v>0</v>
      </c>
      <c r="Q9" s="35">
        <f>'Total Fuel Prices'!Q166*(INDEX(Tax_share,MATCH('Total Fuel Prices'!$A$157,tax_fuel_labels,0),MATCH(Q$1,'Tax_Share of Price'!$B$1:$AI$1,0)))</f>
        <v>0</v>
      </c>
      <c r="R9" s="35">
        <f>'Total Fuel Prices'!R166*(INDEX(Tax_share,MATCH('Total Fuel Prices'!$A$157,tax_fuel_labels,0),MATCH(R$1,'Tax_Share of Price'!$B$1:$AI$1,0)))</f>
        <v>0</v>
      </c>
      <c r="S9" s="35">
        <f>'Total Fuel Prices'!S166*(INDEX(Tax_share,MATCH('Total Fuel Prices'!$A$157,tax_fuel_labels,0),MATCH(S$1,'Tax_Share of Price'!$B$1:$AI$1,0)))</f>
        <v>0</v>
      </c>
      <c r="T9" s="35">
        <f>'Total Fuel Prices'!T166*(INDEX(Tax_share,MATCH('Total Fuel Prices'!$A$157,tax_fuel_labels,0),MATCH(T$1,'Tax_Share of Price'!$B$1:$AI$1,0)))</f>
        <v>0</v>
      </c>
      <c r="U9" s="35">
        <f>'Total Fuel Prices'!U166*(INDEX(Tax_share,MATCH('Total Fuel Prices'!$A$157,tax_fuel_labels,0),MATCH(U$1,'Tax_Share of Price'!$B$1:$AI$1,0)))</f>
        <v>0</v>
      </c>
      <c r="V9" s="35">
        <f>'Total Fuel Prices'!V166*(INDEX(Tax_share,MATCH('Total Fuel Prices'!$A$157,tax_fuel_labels,0),MATCH(V$1,'Tax_Share of Price'!$B$1:$AI$1,0)))</f>
        <v>0</v>
      </c>
      <c r="W9" s="35">
        <f>'Total Fuel Prices'!W166*(INDEX(Tax_share,MATCH('Total Fuel Prices'!$A$157,tax_fuel_labels,0),MATCH(W$1,'Tax_Share of Price'!$B$1:$AI$1,0)))</f>
        <v>0</v>
      </c>
      <c r="X9" s="35">
        <f>'Total Fuel Prices'!X166*(INDEX(Tax_share,MATCH('Total Fuel Prices'!$A$157,tax_fuel_labels,0),MATCH(X$1,'Tax_Share of Price'!$B$1:$AI$1,0)))</f>
        <v>0</v>
      </c>
      <c r="Y9" s="35">
        <f>'Total Fuel Prices'!Y166*(INDEX(Tax_share,MATCH('Total Fuel Prices'!$A$157,tax_fuel_labels,0),MATCH(Y$1,'Tax_Share of Price'!$B$1:$AI$1,0)))</f>
        <v>0</v>
      </c>
      <c r="Z9" s="35">
        <f>'Total Fuel Prices'!Z166*(INDEX(Tax_share,MATCH('Total Fuel Prices'!$A$157,tax_fuel_labels,0),MATCH(Z$1,'Tax_Share of Price'!$B$1:$AI$1,0)))</f>
        <v>0</v>
      </c>
      <c r="AA9" s="35">
        <f>'Total Fuel Prices'!AA166*(INDEX(Tax_share,MATCH('Total Fuel Prices'!$A$157,tax_fuel_labels,0),MATCH(AA$1,'Tax_Share of Price'!$B$1:$AI$1,0)))</f>
        <v>0</v>
      </c>
      <c r="AB9" s="35">
        <f>'Total Fuel Prices'!AB166*(INDEX(Tax_share,MATCH('Total Fuel Prices'!$A$157,tax_fuel_labels,0),MATCH(AB$1,'Tax_Share of Price'!$B$1:$AI$1,0)))</f>
        <v>0</v>
      </c>
      <c r="AC9" s="35">
        <f>'Total Fuel Prices'!AC166*(INDEX(Tax_share,MATCH('Total Fuel Prices'!$A$157,tax_fuel_labels,0),MATCH(AC$1,'Tax_Share of Price'!$B$1:$AI$1,0)))</f>
        <v>0</v>
      </c>
      <c r="AD9" s="35">
        <f>'Total Fuel Prices'!AD166*(INDEX(Tax_share,MATCH('Total Fuel Prices'!$A$157,tax_fuel_labels,0),MATCH(AD$1,'Tax_Share of Price'!$B$1:$AI$1,0)))</f>
        <v>0</v>
      </c>
      <c r="AE9" s="35">
        <f>'Total Fuel Prices'!AE166*(INDEX(Tax_share,MATCH('Total Fuel Prices'!$A$157,tax_fuel_labels,0),MATCH(AE$1,'Tax_Share of Price'!$B$1:$AI$1,0)))</f>
        <v>0</v>
      </c>
      <c r="AF9" s="35">
        <f>'Total Fuel Prices'!AF166*(INDEX(Tax_share,MATCH('Total Fuel Prices'!$A$157,tax_fuel_labels,0),MATCH(AF$1,'Tax_Share of Price'!$B$1:$AI$1,0)))</f>
        <v>0</v>
      </c>
      <c r="AG9" s="35">
        <f>'Total Fuel Prices'!AG166*(INDEX(Tax_share,MATCH('Total Fuel Prices'!$A$157,tax_fuel_labels,0),MATCH(AG$1,'Tax_Share of Price'!$B$1:$AI$1,0)))</f>
        <v>0</v>
      </c>
      <c r="AH9" s="35">
        <f>'Total Fuel Prices'!AH166*(INDEX(Tax_share,MATCH('Total Fuel Prices'!$A$157,tax_fuel_labels,0),MATCH(AH$1,'Tax_Share of Price'!$B$1:$AI$1,0)))</f>
        <v>0</v>
      </c>
      <c r="AI9" s="35">
        <f>'Total Fuel Prices'!AI166*(INDEX(Tax_share,MATCH('Total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Prices'!B169*(INDEX(Tax_share,MATCH('Total Fuel Prices'!$A$167,tax_fuel_labels,0),MATCH(B$1,'Tax_Share of Price'!$B$1:$AI$1,0)))</f>
        <v>0</v>
      </c>
      <c r="C2" s="35">
        <f>'Total Fuel Prices'!C169*(INDEX(Tax_share,MATCH('Total Fuel Prices'!$A$167,tax_fuel_labels,0),MATCH(C$1,'Tax_Share of Price'!$B$1:$AI$1,0)))</f>
        <v>0</v>
      </c>
      <c r="D2" s="35">
        <f>'Total Fuel Prices'!D169*(INDEX(Tax_share,MATCH('Total Fuel Prices'!$A$167,tax_fuel_labels,0),MATCH(D$1,'Tax_Share of Price'!$B$1:$AI$1,0)))</f>
        <v>0</v>
      </c>
      <c r="E2" s="35">
        <f>'Total Fuel Prices'!E169*(INDEX(Tax_share,MATCH('Total Fuel Prices'!$A$167,tax_fuel_labels,0),MATCH(E$1,'Tax_Share of Price'!$B$1:$AI$1,0)))</f>
        <v>0</v>
      </c>
      <c r="F2" s="35">
        <f>'Total Fuel Prices'!F169*(INDEX(Tax_share,MATCH('Total Fuel Prices'!$A$167,tax_fuel_labels,0),MATCH(F$1,'Tax_Share of Price'!$B$1:$AI$1,0)))</f>
        <v>0</v>
      </c>
      <c r="G2" s="35">
        <f>'Total Fuel Prices'!G169*(INDEX(Tax_share,MATCH('Total Fuel Prices'!$A$167,tax_fuel_labels,0),MATCH(G$1,'Tax_Share of Price'!$B$1:$AI$1,0)))</f>
        <v>0</v>
      </c>
      <c r="H2" s="35">
        <f>'Total Fuel Prices'!H169*(INDEX(Tax_share,MATCH('Total Fuel Prices'!$A$167,tax_fuel_labels,0),MATCH(H$1,'Tax_Share of Price'!$B$1:$AI$1,0)))</f>
        <v>0</v>
      </c>
      <c r="I2" s="35">
        <f>'Total Fuel Prices'!I169*(INDEX(Tax_share,MATCH('Total Fuel Prices'!$A$167,tax_fuel_labels,0),MATCH(I$1,'Tax_Share of Price'!$B$1:$AI$1,0)))</f>
        <v>0</v>
      </c>
      <c r="J2" s="35">
        <f>'Total Fuel Prices'!J169*(INDEX(Tax_share,MATCH('Total Fuel Prices'!$A$167,tax_fuel_labels,0),MATCH(J$1,'Tax_Share of Price'!$B$1:$AI$1,0)))</f>
        <v>0</v>
      </c>
      <c r="K2" s="35">
        <f>'Total Fuel Prices'!K169*(INDEX(Tax_share,MATCH('Total Fuel Prices'!$A$167,tax_fuel_labels,0),MATCH(K$1,'Tax_Share of Price'!$B$1:$AI$1,0)))</f>
        <v>0</v>
      </c>
      <c r="L2" s="35">
        <f>'Total Fuel Prices'!L169*(INDEX(Tax_share,MATCH('Total Fuel Prices'!$A$167,tax_fuel_labels,0),MATCH(L$1,'Tax_Share of Price'!$B$1:$AI$1,0)))</f>
        <v>0</v>
      </c>
      <c r="M2" s="35">
        <f>'Total Fuel Prices'!M169*(INDEX(Tax_share,MATCH('Total Fuel Prices'!$A$167,tax_fuel_labels,0),MATCH(M$1,'Tax_Share of Price'!$B$1:$AI$1,0)))</f>
        <v>0</v>
      </c>
      <c r="N2" s="35">
        <f>'Total Fuel Prices'!N169*(INDEX(Tax_share,MATCH('Total Fuel Prices'!$A$167,tax_fuel_labels,0),MATCH(N$1,'Tax_Share of Price'!$B$1:$AI$1,0)))</f>
        <v>0</v>
      </c>
      <c r="O2" s="35">
        <f>'Total Fuel Prices'!O169*(INDEX(Tax_share,MATCH('Total Fuel Prices'!$A$167,tax_fuel_labels,0),MATCH(O$1,'Tax_Share of Price'!$B$1:$AI$1,0)))</f>
        <v>0</v>
      </c>
      <c r="P2" s="35">
        <f>'Total Fuel Prices'!P169*(INDEX(Tax_share,MATCH('Total Fuel Prices'!$A$167,tax_fuel_labels,0),MATCH(P$1,'Tax_Share of Price'!$B$1:$AI$1,0)))</f>
        <v>0</v>
      </c>
      <c r="Q2" s="35">
        <f>'Total Fuel Prices'!Q169*(INDEX(Tax_share,MATCH('Total Fuel Prices'!$A$167,tax_fuel_labels,0),MATCH(Q$1,'Tax_Share of Price'!$B$1:$AI$1,0)))</f>
        <v>0</v>
      </c>
      <c r="R2" s="35">
        <f>'Total Fuel Prices'!R169*(INDEX(Tax_share,MATCH('Total Fuel Prices'!$A$167,tax_fuel_labels,0),MATCH(R$1,'Tax_Share of Price'!$B$1:$AI$1,0)))</f>
        <v>0</v>
      </c>
      <c r="S2" s="35">
        <f>'Total Fuel Prices'!S169*(INDEX(Tax_share,MATCH('Total Fuel Prices'!$A$167,tax_fuel_labels,0),MATCH(S$1,'Tax_Share of Price'!$B$1:$AI$1,0)))</f>
        <v>0</v>
      </c>
      <c r="T2" s="35">
        <f>'Total Fuel Prices'!T169*(INDEX(Tax_share,MATCH('Total Fuel Prices'!$A$167,tax_fuel_labels,0),MATCH(T$1,'Tax_Share of Price'!$B$1:$AI$1,0)))</f>
        <v>0</v>
      </c>
      <c r="U2" s="35">
        <f>'Total Fuel Prices'!U169*(INDEX(Tax_share,MATCH('Total Fuel Prices'!$A$167,tax_fuel_labels,0),MATCH(U$1,'Tax_Share of Price'!$B$1:$AI$1,0)))</f>
        <v>0</v>
      </c>
      <c r="V2" s="35">
        <f>'Total Fuel Prices'!V169*(INDEX(Tax_share,MATCH('Total Fuel Prices'!$A$167,tax_fuel_labels,0),MATCH(V$1,'Tax_Share of Price'!$B$1:$AI$1,0)))</f>
        <v>0</v>
      </c>
      <c r="W2" s="35">
        <f>'Total Fuel Prices'!W169*(INDEX(Tax_share,MATCH('Total Fuel Prices'!$A$167,tax_fuel_labels,0),MATCH(W$1,'Tax_Share of Price'!$B$1:$AI$1,0)))</f>
        <v>0</v>
      </c>
      <c r="X2" s="35">
        <f>'Total Fuel Prices'!X169*(INDEX(Tax_share,MATCH('Total Fuel Prices'!$A$167,tax_fuel_labels,0),MATCH(X$1,'Tax_Share of Price'!$B$1:$AI$1,0)))</f>
        <v>0</v>
      </c>
      <c r="Y2" s="35">
        <f>'Total Fuel Prices'!Y169*(INDEX(Tax_share,MATCH('Total Fuel Prices'!$A$167,tax_fuel_labels,0),MATCH(Y$1,'Tax_Share of Price'!$B$1:$AI$1,0)))</f>
        <v>0</v>
      </c>
      <c r="Z2" s="35">
        <f>'Total Fuel Prices'!Z169*(INDEX(Tax_share,MATCH('Total Fuel Prices'!$A$167,tax_fuel_labels,0),MATCH(Z$1,'Tax_Share of Price'!$B$1:$AI$1,0)))</f>
        <v>0</v>
      </c>
      <c r="AA2" s="35">
        <f>'Total Fuel Prices'!AA169*(INDEX(Tax_share,MATCH('Total Fuel Prices'!$A$167,tax_fuel_labels,0),MATCH(AA$1,'Tax_Share of Price'!$B$1:$AI$1,0)))</f>
        <v>0</v>
      </c>
      <c r="AB2" s="35">
        <f>'Total Fuel Prices'!AB169*(INDEX(Tax_share,MATCH('Total Fuel Prices'!$A$167,tax_fuel_labels,0),MATCH(AB$1,'Tax_Share of Price'!$B$1:$AI$1,0)))</f>
        <v>0</v>
      </c>
      <c r="AC2" s="35">
        <f>'Total Fuel Prices'!AC169*(INDEX(Tax_share,MATCH('Total Fuel Prices'!$A$167,tax_fuel_labels,0),MATCH(AC$1,'Tax_Share of Price'!$B$1:$AI$1,0)))</f>
        <v>0</v>
      </c>
      <c r="AD2" s="35">
        <f>'Total Fuel Prices'!AD169*(INDEX(Tax_share,MATCH('Total Fuel Prices'!$A$167,tax_fuel_labels,0),MATCH(AD$1,'Tax_Share of Price'!$B$1:$AI$1,0)))</f>
        <v>0</v>
      </c>
      <c r="AE2" s="35">
        <f>'Total Fuel Prices'!AE169*(INDEX(Tax_share,MATCH('Total Fuel Prices'!$A$167,tax_fuel_labels,0),MATCH(AE$1,'Tax_Share of Price'!$B$1:$AI$1,0)))</f>
        <v>0</v>
      </c>
      <c r="AF2" s="35">
        <f>'Total Fuel Prices'!AF169*(INDEX(Tax_share,MATCH('Total Fuel Prices'!$A$167,tax_fuel_labels,0),MATCH(AF$1,'Tax_Share of Price'!$B$1:$AI$1,0)))</f>
        <v>0</v>
      </c>
      <c r="AG2" s="35">
        <f>'Total Fuel Prices'!AG169*(INDEX(Tax_share,MATCH('Total Fuel Prices'!$A$167,tax_fuel_labels,0),MATCH(AG$1,'Tax_Share of Price'!$B$1:$AI$1,0)))</f>
        <v>0</v>
      </c>
      <c r="AH2" s="35">
        <f>'Total Fuel Prices'!AH169*(INDEX(Tax_share,MATCH('Total Fuel Prices'!$A$167,tax_fuel_labels,0),MATCH(AH$1,'Tax_Share of Price'!$B$1:$AI$1,0)))</f>
        <v>0</v>
      </c>
      <c r="AI2" s="35">
        <f>'Total Fuel Prices'!AI169*(INDEX(Tax_share,MATCH('Total Fuel Prices'!$A$167,tax_fuel_labels,0),MATCH(AI$1,'Tax_Share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Prices'!B170*(INDEX(Tax_share,MATCH('Total Fuel Prices'!$A$167,tax_fuel_labels,0),MATCH(B$1,'Tax_Share of Price'!$B$1:$AI$1,0)))</f>
        <v>4.4081433956347692E-7</v>
      </c>
      <c r="C3" s="35">
        <f>'Total Fuel Prices'!C170*(INDEX(Tax_share,MATCH('Total Fuel Prices'!$A$167,tax_fuel_labels,0),MATCH(C$1,'Tax_Share of Price'!$B$1:$AI$1,0)))</f>
        <v>4.4081433956347692E-7</v>
      </c>
      <c r="D3" s="35">
        <f>'Total Fuel Prices'!D170*(INDEX(Tax_share,MATCH('Total Fuel Prices'!$A$167,tax_fuel_labels,0),MATCH(D$1,'Tax_Share of Price'!$B$1:$AI$1,0)))</f>
        <v>5.1403197190034341E-7</v>
      </c>
      <c r="E3" s="35">
        <f>'Total Fuel Prices'!E170*(INDEX(Tax_share,MATCH('Total Fuel Prices'!$A$167,tax_fuel_labels,0),MATCH(E$1,'Tax_Share of Price'!$B$1:$AI$1,0)))</f>
        <v>4.4081433956347692E-7</v>
      </c>
      <c r="F3" s="35">
        <f>'Total Fuel Prices'!F170*(INDEX(Tax_share,MATCH('Total Fuel Prices'!$A$167,tax_fuel_labels,0),MATCH(F$1,'Tax_Share of Price'!$B$1:$AI$1,0)))</f>
        <v>5.3107354698133315E-7</v>
      </c>
      <c r="G3" s="35">
        <f>'Total Fuel Prices'!G170*(INDEX(Tax_share,MATCH('Total Fuel Prices'!$A$167,tax_fuel_labels,0),MATCH(G$1,'Tax_Share of Price'!$B$1:$AI$1,0)))</f>
        <v>5.4942506372181549E-7</v>
      </c>
      <c r="H3" s="35">
        <f>'Total Fuel Prices'!H170*(INDEX(Tax_share,MATCH('Total Fuel Prices'!$A$167,tax_fuel_labels,0),MATCH(H$1,'Tax_Share of Price'!$B$1:$AI$1,0)))</f>
        <v>5.5835869777061217E-7</v>
      </c>
      <c r="I3" s="35">
        <f>'Total Fuel Prices'!I170*(INDEX(Tax_share,MATCH('Total Fuel Prices'!$A$167,tax_fuel_labels,0),MATCH(I$1,'Tax_Share of Price'!$B$1:$AI$1,0)))</f>
        <v>5.816181536513089E-7</v>
      </c>
      <c r="J3" s="35">
        <f>'Total Fuel Prices'!J170*(INDEX(Tax_share,MATCH('Total Fuel Prices'!$A$167,tax_fuel_labels,0),MATCH(J$1,'Tax_Share of Price'!$B$1:$AI$1,0)))</f>
        <v>5.9577708374694495E-7</v>
      </c>
      <c r="K3" s="35">
        <f>'Total Fuel Prices'!K170*(INDEX(Tax_share,MATCH('Total Fuel Prices'!$A$167,tax_fuel_labels,0),MATCH(K$1,'Tax_Share of Price'!$B$1:$AI$1,0)))</f>
        <v>5.9691992539508244E-7</v>
      </c>
      <c r="L3" s="35">
        <f>'Total Fuel Prices'!L170*(INDEX(Tax_share,MATCH('Total Fuel Prices'!$A$167,tax_fuel_labels,0),MATCH(L$1,'Tax_Share of Price'!$B$1:$AI$1,0)))</f>
        <v>6.1864525411901675E-7</v>
      </c>
      <c r="M3" s="35">
        <f>'Total Fuel Prices'!M170*(INDEX(Tax_share,MATCH('Total Fuel Prices'!$A$167,tax_fuel_labels,0),MATCH(M$1,'Tax_Share of Price'!$B$1:$AI$1,0)))</f>
        <v>6.1391497363174646E-7</v>
      </c>
      <c r="N3" s="35">
        <f>'Total Fuel Prices'!N170*(INDEX(Tax_share,MATCH('Total Fuel Prices'!$A$167,tax_fuel_labels,0),MATCH(N$1,'Tax_Share of Price'!$B$1:$AI$1,0)))</f>
        <v>6.276998688295867E-7</v>
      </c>
      <c r="O3" s="35">
        <f>'Total Fuel Prices'!O170*(INDEX(Tax_share,MATCH('Total Fuel Prices'!$A$167,tax_fuel_labels,0),MATCH(O$1,'Tax_Share of Price'!$B$1:$AI$1,0)))</f>
        <v>6.3757530473071005E-7</v>
      </c>
      <c r="P3" s="35">
        <f>'Total Fuel Prices'!P170*(INDEX(Tax_share,MATCH('Total Fuel Prices'!$A$167,tax_fuel_labels,0),MATCH(P$1,'Tax_Share of Price'!$B$1:$AI$1,0)))</f>
        <v>6.5253275247124478E-7</v>
      </c>
      <c r="Q3" s="35">
        <f>'Total Fuel Prices'!Q170*(INDEX(Tax_share,MATCH('Total Fuel Prices'!$A$167,tax_fuel_labels,0),MATCH(Q$1,'Tax_Share of Price'!$B$1:$AI$1,0)))</f>
        <v>6.5597262388041785E-7</v>
      </c>
      <c r="R3" s="35">
        <f>'Total Fuel Prices'!R170*(INDEX(Tax_share,MATCH('Total Fuel Prices'!$A$167,tax_fuel_labels,0),MATCH(R$1,'Tax_Share of Price'!$B$1:$AI$1,0)))</f>
        <v>6.9174102741655041E-7</v>
      </c>
      <c r="S3" s="35">
        <f>'Total Fuel Prices'!S170*(INDEX(Tax_share,MATCH('Total Fuel Prices'!$A$167,tax_fuel_labels,0),MATCH(S$1,'Tax_Share of Price'!$B$1:$AI$1,0)))</f>
        <v>6.8698579919550886E-7</v>
      </c>
      <c r="T3" s="35">
        <f>'Total Fuel Prices'!T170*(INDEX(Tax_share,MATCH('Total Fuel Prices'!$A$167,tax_fuel_labels,0),MATCH(T$1,'Tax_Share of Price'!$B$1:$AI$1,0)))</f>
        <v>6.98843706081618E-7</v>
      </c>
      <c r="U3" s="35">
        <f>'Total Fuel Prices'!U170*(INDEX(Tax_share,MATCH('Total Fuel Prices'!$A$167,tax_fuel_labels,0),MATCH(U$1,'Tax_Share of Price'!$B$1:$AI$1,0)))</f>
        <v>7.2664569603786715E-7</v>
      </c>
      <c r="V3" s="35">
        <f>'Total Fuel Prices'!V170*(INDEX(Tax_share,MATCH('Total Fuel Prices'!$A$167,tax_fuel_labels,0),MATCH(V$1,'Tax_Share of Price'!$B$1:$AI$1,0)))</f>
        <v>7.355188759775322E-7</v>
      </c>
      <c r="W3" s="35">
        <f>'Total Fuel Prices'!W170*(INDEX(Tax_share,MATCH('Total Fuel Prices'!$A$167,tax_fuel_labels,0),MATCH(W$1,'Tax_Share of Price'!$B$1:$AI$1,0)))</f>
        <v>7.4831291601130731E-7</v>
      </c>
      <c r="X3" s="35">
        <f>'Total Fuel Prices'!X170*(INDEX(Tax_share,MATCH('Total Fuel Prices'!$A$167,tax_fuel_labels,0),MATCH(X$1,'Tax_Share of Price'!$B$1:$AI$1,0)))</f>
        <v>7.6133840400423431E-7</v>
      </c>
      <c r="Y3" s="35">
        <f>'Total Fuel Prices'!Y170*(INDEX(Tax_share,MATCH('Total Fuel Prices'!$A$167,tax_fuel_labels,0),MATCH(Y$1,'Tax_Share of Price'!$B$1:$AI$1,0)))</f>
        <v>7.8211695943996479E-7</v>
      </c>
      <c r="Z3" s="35">
        <f>'Total Fuel Prices'!Z170*(INDEX(Tax_share,MATCH('Total Fuel Prices'!$A$167,tax_fuel_labels,0),MATCH(Z$1,'Tax_Share of Price'!$B$1:$AI$1,0)))</f>
        <v>7.9078605695639733E-7</v>
      </c>
      <c r="AA3" s="35">
        <f>'Total Fuel Prices'!AA170*(INDEX(Tax_share,MATCH('Total Fuel Prices'!$A$167,tax_fuel_labels,0),MATCH(AA$1,'Tax_Share of Price'!$B$1:$AI$1,0)))</f>
        <v>8.1218536271881713E-7</v>
      </c>
      <c r="AB3" s="35">
        <f>'Total Fuel Prices'!AB170*(INDEX(Tax_share,MATCH('Total Fuel Prices'!$A$167,tax_fuel_labels,0),MATCH(AB$1,'Tax_Share of Price'!$B$1:$AI$1,0)))</f>
        <v>8.19975466906131E-7</v>
      </c>
      <c r="AC3" s="35">
        <f>'Total Fuel Prices'!AC170*(INDEX(Tax_share,MATCH('Total Fuel Prices'!$A$167,tax_fuel_labels,0),MATCH(AC$1,'Tax_Share of Price'!$B$1:$AI$1,0)))</f>
        <v>8.3069218023395627E-7</v>
      </c>
      <c r="AD3" s="35">
        <f>'Total Fuel Prices'!AD170*(INDEX(Tax_share,MATCH('Total Fuel Prices'!$A$167,tax_fuel_labels,0),MATCH(AD$1,'Tax_Share of Price'!$B$1:$AI$1,0)))</f>
        <v>8.4981083752404947E-7</v>
      </c>
      <c r="AE3" s="35">
        <f>'Total Fuel Prices'!AE170*(INDEX(Tax_share,MATCH('Total Fuel Prices'!$A$167,tax_fuel_labels,0),MATCH(AE$1,'Tax_Share of Price'!$B$1:$AI$1,0)))</f>
        <v>8.5826894331747864E-7</v>
      </c>
      <c r="AF3" s="35">
        <f>'Total Fuel Prices'!AF170*(INDEX(Tax_share,MATCH('Total Fuel Prices'!$A$167,tax_fuel_labels,0),MATCH(AF$1,'Tax_Share of Price'!$B$1:$AI$1,0)))</f>
        <v>8.767819819190429E-7</v>
      </c>
      <c r="AG3" s="35">
        <f>'Total Fuel Prices'!AG170*(INDEX(Tax_share,MATCH('Total Fuel Prices'!$A$167,tax_fuel_labels,0),MATCH(AG$1,'Tax_Share of Price'!$B$1:$AI$1,0)))</f>
        <v>8.8830591516841079E-7</v>
      </c>
      <c r="AH3" s="35">
        <f>'Total Fuel Prices'!AH170*(INDEX(Tax_share,MATCH('Total Fuel Prices'!$A$167,tax_fuel_labels,0),MATCH(AH$1,'Tax_Share of Price'!$B$1:$AI$1,0)))</f>
        <v>9.0030766769915132E-7</v>
      </c>
      <c r="AI3" s="35">
        <f>'Total Fuel Prices'!AI170*(INDEX(Tax_share,MATCH('Total Fuel Prices'!$A$167,tax_fuel_labels,0),MATCH(AI$1,'Tax_Share of Price'!$B$1:$AI$1,0)))</f>
        <v>9.097477814929817E-7</v>
      </c>
    </row>
    <row r="4" spans="1:37" x14ac:dyDescent="0.45">
      <c r="A4" s="12" t="s">
        <v>272</v>
      </c>
      <c r="B4" s="35">
        <f>'Total Fuel Prices'!B171*(INDEX(Tax_share,MATCH('Total Fuel Prices'!$A$167,tax_fuel_labels,0),MATCH(B$1,'Tax_Share of Price'!$B$1:$AI$1,0)))</f>
        <v>0</v>
      </c>
      <c r="C4" s="35">
        <f>'Total Fuel Prices'!C171*(INDEX(Tax_share,MATCH('Total Fuel Prices'!$A$167,tax_fuel_labels,0),MATCH(C$1,'Tax_Share of Price'!$B$1:$AI$1,0)))</f>
        <v>0</v>
      </c>
      <c r="D4" s="35">
        <f>'Total Fuel Prices'!D171*(INDEX(Tax_share,MATCH('Total Fuel Prices'!$A$167,tax_fuel_labels,0),MATCH(D$1,'Tax_Share of Price'!$B$1:$AI$1,0)))</f>
        <v>0</v>
      </c>
      <c r="E4" s="35">
        <f>'Total Fuel Prices'!E171*(INDEX(Tax_share,MATCH('Total Fuel Prices'!$A$167,tax_fuel_labels,0),MATCH(E$1,'Tax_Share of Price'!$B$1:$AI$1,0)))</f>
        <v>0</v>
      </c>
      <c r="F4" s="35">
        <f>'Total Fuel Prices'!F171*(INDEX(Tax_share,MATCH('Total Fuel Prices'!$A$167,tax_fuel_labels,0),MATCH(F$1,'Tax_Share of Price'!$B$1:$AI$1,0)))</f>
        <v>0</v>
      </c>
      <c r="G4" s="35">
        <f>'Total Fuel Prices'!G171*(INDEX(Tax_share,MATCH('Total Fuel Prices'!$A$167,tax_fuel_labels,0),MATCH(G$1,'Tax_Share of Price'!$B$1:$AI$1,0)))</f>
        <v>0</v>
      </c>
      <c r="H4" s="35">
        <f>'Total Fuel Prices'!H171*(INDEX(Tax_share,MATCH('Total Fuel Prices'!$A$167,tax_fuel_labels,0),MATCH(H$1,'Tax_Share of Price'!$B$1:$AI$1,0)))</f>
        <v>0</v>
      </c>
      <c r="I4" s="35">
        <f>'Total Fuel Prices'!I171*(INDEX(Tax_share,MATCH('Total Fuel Prices'!$A$167,tax_fuel_labels,0),MATCH(I$1,'Tax_Share of Price'!$B$1:$AI$1,0)))</f>
        <v>0</v>
      </c>
      <c r="J4" s="35">
        <f>'Total Fuel Prices'!J171*(INDEX(Tax_share,MATCH('Total Fuel Prices'!$A$167,tax_fuel_labels,0),MATCH(J$1,'Tax_Share of Price'!$B$1:$AI$1,0)))</f>
        <v>0</v>
      </c>
      <c r="K4" s="35">
        <f>'Total Fuel Prices'!K171*(INDEX(Tax_share,MATCH('Total Fuel Prices'!$A$167,tax_fuel_labels,0),MATCH(K$1,'Tax_Share of Price'!$B$1:$AI$1,0)))</f>
        <v>0</v>
      </c>
      <c r="L4" s="35">
        <f>'Total Fuel Prices'!L171*(INDEX(Tax_share,MATCH('Total Fuel Prices'!$A$167,tax_fuel_labels,0),MATCH(L$1,'Tax_Share of Price'!$B$1:$AI$1,0)))</f>
        <v>0</v>
      </c>
      <c r="M4" s="35">
        <f>'Total Fuel Prices'!M171*(INDEX(Tax_share,MATCH('Total Fuel Prices'!$A$167,tax_fuel_labels,0),MATCH(M$1,'Tax_Share of Price'!$B$1:$AI$1,0)))</f>
        <v>0</v>
      </c>
      <c r="N4" s="35">
        <f>'Total Fuel Prices'!N171*(INDEX(Tax_share,MATCH('Total Fuel Prices'!$A$167,tax_fuel_labels,0),MATCH(N$1,'Tax_Share of Price'!$B$1:$AI$1,0)))</f>
        <v>0</v>
      </c>
      <c r="O4" s="35">
        <f>'Total Fuel Prices'!O171*(INDEX(Tax_share,MATCH('Total Fuel Prices'!$A$167,tax_fuel_labels,0),MATCH(O$1,'Tax_Share of Price'!$B$1:$AI$1,0)))</f>
        <v>0</v>
      </c>
      <c r="P4" s="35">
        <f>'Total Fuel Prices'!P171*(INDEX(Tax_share,MATCH('Total Fuel Prices'!$A$167,tax_fuel_labels,0),MATCH(P$1,'Tax_Share of Price'!$B$1:$AI$1,0)))</f>
        <v>0</v>
      </c>
      <c r="Q4" s="35">
        <f>'Total Fuel Prices'!Q171*(INDEX(Tax_share,MATCH('Total Fuel Prices'!$A$167,tax_fuel_labels,0),MATCH(Q$1,'Tax_Share of Price'!$B$1:$AI$1,0)))</f>
        <v>0</v>
      </c>
      <c r="R4" s="35">
        <f>'Total Fuel Prices'!R171*(INDEX(Tax_share,MATCH('Total Fuel Prices'!$A$167,tax_fuel_labels,0),MATCH(R$1,'Tax_Share of Price'!$B$1:$AI$1,0)))</f>
        <v>0</v>
      </c>
      <c r="S4" s="35">
        <f>'Total Fuel Prices'!S171*(INDEX(Tax_share,MATCH('Total Fuel Prices'!$A$167,tax_fuel_labels,0),MATCH(S$1,'Tax_Share of Price'!$B$1:$AI$1,0)))</f>
        <v>0</v>
      </c>
      <c r="T4" s="35">
        <f>'Total Fuel Prices'!T171*(INDEX(Tax_share,MATCH('Total Fuel Prices'!$A$167,tax_fuel_labels,0),MATCH(T$1,'Tax_Share of Price'!$B$1:$AI$1,0)))</f>
        <v>0</v>
      </c>
      <c r="U4" s="35">
        <f>'Total Fuel Prices'!U171*(INDEX(Tax_share,MATCH('Total Fuel Prices'!$A$167,tax_fuel_labels,0),MATCH(U$1,'Tax_Share of Price'!$B$1:$AI$1,0)))</f>
        <v>0</v>
      </c>
      <c r="V4" s="35">
        <f>'Total Fuel Prices'!V171*(INDEX(Tax_share,MATCH('Total Fuel Prices'!$A$167,tax_fuel_labels,0),MATCH(V$1,'Tax_Share of Price'!$B$1:$AI$1,0)))</f>
        <v>0</v>
      </c>
      <c r="W4" s="35">
        <f>'Total Fuel Prices'!W171*(INDEX(Tax_share,MATCH('Total Fuel Prices'!$A$167,tax_fuel_labels,0),MATCH(W$1,'Tax_Share of Price'!$B$1:$AI$1,0)))</f>
        <v>0</v>
      </c>
      <c r="X4" s="35">
        <f>'Total Fuel Prices'!X171*(INDEX(Tax_share,MATCH('Total Fuel Prices'!$A$167,tax_fuel_labels,0),MATCH(X$1,'Tax_Share of Price'!$B$1:$AI$1,0)))</f>
        <v>0</v>
      </c>
      <c r="Y4" s="35">
        <f>'Total Fuel Prices'!Y171*(INDEX(Tax_share,MATCH('Total Fuel Prices'!$A$167,tax_fuel_labels,0),MATCH(Y$1,'Tax_Share of Price'!$B$1:$AI$1,0)))</f>
        <v>0</v>
      </c>
      <c r="Z4" s="35">
        <f>'Total Fuel Prices'!Z171*(INDEX(Tax_share,MATCH('Total Fuel Prices'!$A$167,tax_fuel_labels,0),MATCH(Z$1,'Tax_Share of Price'!$B$1:$AI$1,0)))</f>
        <v>0</v>
      </c>
      <c r="AA4" s="35">
        <f>'Total Fuel Prices'!AA171*(INDEX(Tax_share,MATCH('Total Fuel Prices'!$A$167,tax_fuel_labels,0),MATCH(AA$1,'Tax_Share of Price'!$B$1:$AI$1,0)))</f>
        <v>0</v>
      </c>
      <c r="AB4" s="35">
        <f>'Total Fuel Prices'!AB171*(INDEX(Tax_share,MATCH('Total Fuel Prices'!$A$167,tax_fuel_labels,0),MATCH(AB$1,'Tax_Share of Price'!$B$1:$AI$1,0)))</f>
        <v>0</v>
      </c>
      <c r="AC4" s="35">
        <f>'Total Fuel Prices'!AC171*(INDEX(Tax_share,MATCH('Total Fuel Prices'!$A$167,tax_fuel_labels,0),MATCH(AC$1,'Tax_Share of Price'!$B$1:$AI$1,0)))</f>
        <v>0</v>
      </c>
      <c r="AD4" s="35">
        <f>'Total Fuel Prices'!AD171*(INDEX(Tax_share,MATCH('Total Fuel Prices'!$A$167,tax_fuel_labels,0),MATCH(AD$1,'Tax_Share of Price'!$B$1:$AI$1,0)))</f>
        <v>0</v>
      </c>
      <c r="AE4" s="35">
        <f>'Total Fuel Prices'!AE171*(INDEX(Tax_share,MATCH('Total Fuel Prices'!$A$167,tax_fuel_labels,0),MATCH(AE$1,'Tax_Share of Price'!$B$1:$AI$1,0)))</f>
        <v>0</v>
      </c>
      <c r="AF4" s="35">
        <f>'Total Fuel Prices'!AF171*(INDEX(Tax_share,MATCH('Total Fuel Prices'!$A$167,tax_fuel_labels,0),MATCH(AF$1,'Tax_Share of Price'!$B$1:$AI$1,0)))</f>
        <v>0</v>
      </c>
      <c r="AG4" s="35">
        <f>'Total Fuel Prices'!AG171*(INDEX(Tax_share,MATCH('Total Fuel Prices'!$A$167,tax_fuel_labels,0),MATCH(AG$1,'Tax_Share of Price'!$B$1:$AI$1,0)))</f>
        <v>0</v>
      </c>
      <c r="AH4" s="35">
        <f>'Total Fuel Prices'!AH171*(INDEX(Tax_share,MATCH('Total Fuel Prices'!$A$167,tax_fuel_labels,0),MATCH(AH$1,'Tax_Share of Price'!$B$1:$AI$1,0)))</f>
        <v>0</v>
      </c>
      <c r="AI4" s="35">
        <f>'Total Fuel Prices'!AI171*(INDEX(Tax_share,MATCH('Total Fuel Prices'!$A$167,tax_fuel_labels,0),MATCH(AI$1,'Tax_Share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Prices'!B172*(INDEX(Tax_share,MATCH('Total Fuel Prices'!$A$167,tax_fuel_labels,0),MATCH(B$1,'Tax_Share of Price'!$B$1:$AI$1,0)))</f>
        <v>0</v>
      </c>
      <c r="C5" s="35">
        <f>'Total Fuel Prices'!C172*(INDEX(Tax_share,MATCH('Total Fuel Prices'!$A$167,tax_fuel_labels,0),MATCH(C$1,'Tax_Share of Price'!$B$1:$AI$1,0)))</f>
        <v>0</v>
      </c>
      <c r="D5" s="35">
        <f>'Total Fuel Prices'!D172*(INDEX(Tax_share,MATCH('Total Fuel Prices'!$A$167,tax_fuel_labels,0),MATCH(D$1,'Tax_Share of Price'!$B$1:$AI$1,0)))</f>
        <v>0</v>
      </c>
      <c r="E5" s="35">
        <f>'Total Fuel Prices'!E172*(INDEX(Tax_share,MATCH('Total Fuel Prices'!$A$167,tax_fuel_labels,0),MATCH(E$1,'Tax_Share of Price'!$B$1:$AI$1,0)))</f>
        <v>0</v>
      </c>
      <c r="F5" s="35">
        <f>'Total Fuel Prices'!F172*(INDEX(Tax_share,MATCH('Total Fuel Prices'!$A$167,tax_fuel_labels,0),MATCH(F$1,'Tax_Share of Price'!$B$1:$AI$1,0)))</f>
        <v>0</v>
      </c>
      <c r="G5" s="35">
        <f>'Total Fuel Prices'!G172*(INDEX(Tax_share,MATCH('Total Fuel Prices'!$A$167,tax_fuel_labels,0),MATCH(G$1,'Tax_Share of Price'!$B$1:$AI$1,0)))</f>
        <v>0</v>
      </c>
      <c r="H5" s="35">
        <f>'Total Fuel Prices'!H172*(INDEX(Tax_share,MATCH('Total Fuel Prices'!$A$167,tax_fuel_labels,0),MATCH(H$1,'Tax_Share of Price'!$B$1:$AI$1,0)))</f>
        <v>0</v>
      </c>
      <c r="I5" s="35">
        <f>'Total Fuel Prices'!I172*(INDEX(Tax_share,MATCH('Total Fuel Prices'!$A$167,tax_fuel_labels,0),MATCH(I$1,'Tax_Share of Price'!$B$1:$AI$1,0)))</f>
        <v>0</v>
      </c>
      <c r="J5" s="35">
        <f>'Total Fuel Prices'!J172*(INDEX(Tax_share,MATCH('Total Fuel Prices'!$A$167,tax_fuel_labels,0),MATCH(J$1,'Tax_Share of Price'!$B$1:$AI$1,0)))</f>
        <v>0</v>
      </c>
      <c r="K5" s="35">
        <f>'Total Fuel Prices'!K172*(INDEX(Tax_share,MATCH('Total Fuel Prices'!$A$167,tax_fuel_labels,0),MATCH(K$1,'Tax_Share of Price'!$B$1:$AI$1,0)))</f>
        <v>0</v>
      </c>
      <c r="L5" s="35">
        <f>'Total Fuel Prices'!L172*(INDEX(Tax_share,MATCH('Total Fuel Prices'!$A$167,tax_fuel_labels,0),MATCH(L$1,'Tax_Share of Price'!$B$1:$AI$1,0)))</f>
        <v>0</v>
      </c>
      <c r="M5" s="35">
        <f>'Total Fuel Prices'!M172*(INDEX(Tax_share,MATCH('Total Fuel Prices'!$A$167,tax_fuel_labels,0),MATCH(M$1,'Tax_Share of Price'!$B$1:$AI$1,0)))</f>
        <v>0</v>
      </c>
      <c r="N5" s="35">
        <f>'Total Fuel Prices'!N172*(INDEX(Tax_share,MATCH('Total Fuel Prices'!$A$167,tax_fuel_labels,0),MATCH(N$1,'Tax_Share of Price'!$B$1:$AI$1,0)))</f>
        <v>0</v>
      </c>
      <c r="O5" s="35">
        <f>'Total Fuel Prices'!O172*(INDEX(Tax_share,MATCH('Total Fuel Prices'!$A$167,tax_fuel_labels,0),MATCH(O$1,'Tax_Share of Price'!$B$1:$AI$1,0)))</f>
        <v>0</v>
      </c>
      <c r="P5" s="35">
        <f>'Total Fuel Prices'!P172*(INDEX(Tax_share,MATCH('Total Fuel Prices'!$A$167,tax_fuel_labels,0),MATCH(P$1,'Tax_Share of Price'!$B$1:$AI$1,0)))</f>
        <v>0</v>
      </c>
      <c r="Q5" s="35">
        <f>'Total Fuel Prices'!Q172*(INDEX(Tax_share,MATCH('Total Fuel Prices'!$A$167,tax_fuel_labels,0),MATCH(Q$1,'Tax_Share of Price'!$B$1:$AI$1,0)))</f>
        <v>0</v>
      </c>
      <c r="R5" s="35">
        <f>'Total Fuel Prices'!R172*(INDEX(Tax_share,MATCH('Total Fuel Prices'!$A$167,tax_fuel_labels,0),MATCH(R$1,'Tax_Share of Price'!$B$1:$AI$1,0)))</f>
        <v>0</v>
      </c>
      <c r="S5" s="35">
        <f>'Total Fuel Prices'!S172*(INDEX(Tax_share,MATCH('Total Fuel Prices'!$A$167,tax_fuel_labels,0),MATCH(S$1,'Tax_Share of Price'!$B$1:$AI$1,0)))</f>
        <v>0</v>
      </c>
      <c r="T5" s="35">
        <f>'Total Fuel Prices'!T172*(INDEX(Tax_share,MATCH('Total Fuel Prices'!$A$167,tax_fuel_labels,0),MATCH(T$1,'Tax_Share of Price'!$B$1:$AI$1,0)))</f>
        <v>0</v>
      </c>
      <c r="U5" s="35">
        <f>'Total Fuel Prices'!U172*(INDEX(Tax_share,MATCH('Total Fuel Prices'!$A$167,tax_fuel_labels,0),MATCH(U$1,'Tax_Share of Price'!$B$1:$AI$1,0)))</f>
        <v>0</v>
      </c>
      <c r="V5" s="35">
        <f>'Total Fuel Prices'!V172*(INDEX(Tax_share,MATCH('Total Fuel Prices'!$A$167,tax_fuel_labels,0),MATCH(V$1,'Tax_Share of Price'!$B$1:$AI$1,0)))</f>
        <v>0</v>
      </c>
      <c r="W5" s="35">
        <f>'Total Fuel Prices'!W172*(INDEX(Tax_share,MATCH('Total Fuel Prices'!$A$167,tax_fuel_labels,0),MATCH(W$1,'Tax_Share of Price'!$B$1:$AI$1,0)))</f>
        <v>0</v>
      </c>
      <c r="X5" s="35">
        <f>'Total Fuel Prices'!X172*(INDEX(Tax_share,MATCH('Total Fuel Prices'!$A$167,tax_fuel_labels,0),MATCH(X$1,'Tax_Share of Price'!$B$1:$AI$1,0)))</f>
        <v>0</v>
      </c>
      <c r="Y5" s="35">
        <f>'Total Fuel Prices'!Y172*(INDEX(Tax_share,MATCH('Total Fuel Prices'!$A$167,tax_fuel_labels,0),MATCH(Y$1,'Tax_Share of Price'!$B$1:$AI$1,0)))</f>
        <v>0</v>
      </c>
      <c r="Z5" s="35">
        <f>'Total Fuel Prices'!Z172*(INDEX(Tax_share,MATCH('Total Fuel Prices'!$A$167,tax_fuel_labels,0),MATCH(Z$1,'Tax_Share of Price'!$B$1:$AI$1,0)))</f>
        <v>0</v>
      </c>
      <c r="AA5" s="35">
        <f>'Total Fuel Prices'!AA172*(INDEX(Tax_share,MATCH('Total Fuel Prices'!$A$167,tax_fuel_labels,0),MATCH(AA$1,'Tax_Share of Price'!$B$1:$AI$1,0)))</f>
        <v>0</v>
      </c>
      <c r="AB5" s="35">
        <f>'Total Fuel Prices'!AB172*(INDEX(Tax_share,MATCH('Total Fuel Prices'!$A$167,tax_fuel_labels,0),MATCH(AB$1,'Tax_Share of Price'!$B$1:$AI$1,0)))</f>
        <v>0</v>
      </c>
      <c r="AC5" s="35">
        <f>'Total Fuel Prices'!AC172*(INDEX(Tax_share,MATCH('Total Fuel Prices'!$A$167,tax_fuel_labels,0),MATCH(AC$1,'Tax_Share of Price'!$B$1:$AI$1,0)))</f>
        <v>0</v>
      </c>
      <c r="AD5" s="35">
        <f>'Total Fuel Prices'!AD172*(INDEX(Tax_share,MATCH('Total Fuel Prices'!$A$167,tax_fuel_labels,0),MATCH(AD$1,'Tax_Share of Price'!$B$1:$AI$1,0)))</f>
        <v>0</v>
      </c>
      <c r="AE5" s="35">
        <f>'Total Fuel Prices'!AE172*(INDEX(Tax_share,MATCH('Total Fuel Prices'!$A$167,tax_fuel_labels,0),MATCH(AE$1,'Tax_Share of Price'!$B$1:$AI$1,0)))</f>
        <v>0</v>
      </c>
      <c r="AF5" s="35">
        <f>'Total Fuel Prices'!AF172*(INDEX(Tax_share,MATCH('Total Fuel Prices'!$A$167,tax_fuel_labels,0),MATCH(AF$1,'Tax_Share of Price'!$B$1:$AI$1,0)))</f>
        <v>0</v>
      </c>
      <c r="AG5" s="35">
        <f>'Total Fuel Prices'!AG172*(INDEX(Tax_share,MATCH('Total Fuel Prices'!$A$167,tax_fuel_labels,0),MATCH(AG$1,'Tax_Share of Price'!$B$1:$AI$1,0)))</f>
        <v>0</v>
      </c>
      <c r="AH5" s="35">
        <f>'Total Fuel Prices'!AH172*(INDEX(Tax_share,MATCH('Total Fuel Prices'!$A$167,tax_fuel_labels,0),MATCH(AH$1,'Tax_Share of Price'!$B$1:$AI$1,0)))</f>
        <v>0</v>
      </c>
      <c r="AI5" s="35">
        <f>'Total Fuel Prices'!AI172*(INDEX(Tax_share,MATCH('Total Fuel Prices'!$A$167,tax_fuel_labels,0),MATCH(AI$1,'Tax_Share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Prices'!B173*(INDEX(Tax_share,MATCH('Total Fuel Prices'!$A$167,tax_fuel_labels,0),MATCH(B$1,'Tax_Share of Price'!$B$1:$AI$1,0)))</f>
        <v>4.4081433956347692E-7</v>
      </c>
      <c r="C6" s="35">
        <f>'Total Fuel Prices'!C173*(INDEX(Tax_share,MATCH('Total Fuel Prices'!$A$167,tax_fuel_labels,0),MATCH(C$1,'Tax_Share of Price'!$B$1:$AI$1,0)))</f>
        <v>4.4081433956347692E-7</v>
      </c>
      <c r="D6" s="35">
        <f>'Total Fuel Prices'!D173*(INDEX(Tax_share,MATCH('Total Fuel Prices'!$A$167,tax_fuel_labels,0),MATCH(D$1,'Tax_Share of Price'!$B$1:$AI$1,0)))</f>
        <v>5.1403197190034341E-7</v>
      </c>
      <c r="E6" s="35">
        <f>'Total Fuel Prices'!E173*(INDEX(Tax_share,MATCH('Total Fuel Prices'!$A$167,tax_fuel_labels,0),MATCH(E$1,'Tax_Share of Price'!$B$1:$AI$1,0)))</f>
        <v>4.4081433956347692E-7</v>
      </c>
      <c r="F6" s="35">
        <f>'Total Fuel Prices'!F173*(INDEX(Tax_share,MATCH('Total Fuel Prices'!$A$167,tax_fuel_labels,0),MATCH(F$1,'Tax_Share of Price'!$B$1:$AI$1,0)))</f>
        <v>5.3107354698133315E-7</v>
      </c>
      <c r="G6" s="35">
        <f>'Total Fuel Prices'!G173*(INDEX(Tax_share,MATCH('Total Fuel Prices'!$A$167,tax_fuel_labels,0),MATCH(G$1,'Tax_Share of Price'!$B$1:$AI$1,0)))</f>
        <v>5.4942506372181549E-7</v>
      </c>
      <c r="H6" s="35">
        <f>'Total Fuel Prices'!H173*(INDEX(Tax_share,MATCH('Total Fuel Prices'!$A$167,tax_fuel_labels,0),MATCH(H$1,'Tax_Share of Price'!$B$1:$AI$1,0)))</f>
        <v>5.5835869777061217E-7</v>
      </c>
      <c r="I6" s="35">
        <f>'Total Fuel Prices'!I173*(INDEX(Tax_share,MATCH('Total Fuel Prices'!$A$167,tax_fuel_labels,0),MATCH(I$1,'Tax_Share of Price'!$B$1:$AI$1,0)))</f>
        <v>5.816181536513089E-7</v>
      </c>
      <c r="J6" s="35">
        <f>'Total Fuel Prices'!J173*(INDEX(Tax_share,MATCH('Total Fuel Prices'!$A$167,tax_fuel_labels,0),MATCH(J$1,'Tax_Share of Price'!$B$1:$AI$1,0)))</f>
        <v>5.9577708374694495E-7</v>
      </c>
      <c r="K6" s="35">
        <f>'Total Fuel Prices'!K173*(INDEX(Tax_share,MATCH('Total Fuel Prices'!$A$167,tax_fuel_labels,0),MATCH(K$1,'Tax_Share of Price'!$B$1:$AI$1,0)))</f>
        <v>5.9691992539508244E-7</v>
      </c>
      <c r="L6" s="35">
        <f>'Total Fuel Prices'!L173*(INDEX(Tax_share,MATCH('Total Fuel Prices'!$A$167,tax_fuel_labels,0),MATCH(L$1,'Tax_Share of Price'!$B$1:$AI$1,0)))</f>
        <v>6.1864525411901675E-7</v>
      </c>
      <c r="M6" s="35">
        <f>'Total Fuel Prices'!M173*(INDEX(Tax_share,MATCH('Total Fuel Prices'!$A$167,tax_fuel_labels,0),MATCH(M$1,'Tax_Share of Price'!$B$1:$AI$1,0)))</f>
        <v>6.1391497363174646E-7</v>
      </c>
      <c r="N6" s="35">
        <f>'Total Fuel Prices'!N173*(INDEX(Tax_share,MATCH('Total Fuel Prices'!$A$167,tax_fuel_labels,0),MATCH(N$1,'Tax_Share of Price'!$B$1:$AI$1,0)))</f>
        <v>6.276998688295867E-7</v>
      </c>
      <c r="O6" s="35">
        <f>'Total Fuel Prices'!O173*(INDEX(Tax_share,MATCH('Total Fuel Prices'!$A$167,tax_fuel_labels,0),MATCH(O$1,'Tax_Share of Price'!$B$1:$AI$1,0)))</f>
        <v>6.3757530473071005E-7</v>
      </c>
      <c r="P6" s="35">
        <f>'Total Fuel Prices'!P173*(INDEX(Tax_share,MATCH('Total Fuel Prices'!$A$167,tax_fuel_labels,0),MATCH(P$1,'Tax_Share of Price'!$B$1:$AI$1,0)))</f>
        <v>6.5253275247124478E-7</v>
      </c>
      <c r="Q6" s="35">
        <f>'Total Fuel Prices'!Q173*(INDEX(Tax_share,MATCH('Total Fuel Prices'!$A$167,tax_fuel_labels,0),MATCH(Q$1,'Tax_Share of Price'!$B$1:$AI$1,0)))</f>
        <v>6.5597262388041785E-7</v>
      </c>
      <c r="R6" s="35">
        <f>'Total Fuel Prices'!R173*(INDEX(Tax_share,MATCH('Total Fuel Prices'!$A$167,tax_fuel_labels,0),MATCH(R$1,'Tax_Share of Price'!$B$1:$AI$1,0)))</f>
        <v>6.9174102741655041E-7</v>
      </c>
      <c r="S6" s="35">
        <f>'Total Fuel Prices'!S173*(INDEX(Tax_share,MATCH('Total Fuel Prices'!$A$167,tax_fuel_labels,0),MATCH(S$1,'Tax_Share of Price'!$B$1:$AI$1,0)))</f>
        <v>6.8698579919550886E-7</v>
      </c>
      <c r="T6" s="35">
        <f>'Total Fuel Prices'!T173*(INDEX(Tax_share,MATCH('Total Fuel Prices'!$A$167,tax_fuel_labels,0),MATCH(T$1,'Tax_Share of Price'!$B$1:$AI$1,0)))</f>
        <v>6.98843706081618E-7</v>
      </c>
      <c r="U6" s="35">
        <f>'Total Fuel Prices'!U173*(INDEX(Tax_share,MATCH('Total Fuel Prices'!$A$167,tax_fuel_labels,0),MATCH(U$1,'Tax_Share of Price'!$B$1:$AI$1,0)))</f>
        <v>7.2664569603786715E-7</v>
      </c>
      <c r="V6" s="35">
        <f>'Total Fuel Prices'!V173*(INDEX(Tax_share,MATCH('Total Fuel Prices'!$A$167,tax_fuel_labels,0),MATCH(V$1,'Tax_Share of Price'!$B$1:$AI$1,0)))</f>
        <v>7.355188759775322E-7</v>
      </c>
      <c r="W6" s="35">
        <f>'Total Fuel Prices'!W173*(INDEX(Tax_share,MATCH('Total Fuel Prices'!$A$167,tax_fuel_labels,0),MATCH(W$1,'Tax_Share of Price'!$B$1:$AI$1,0)))</f>
        <v>7.4831291601130731E-7</v>
      </c>
      <c r="X6" s="35">
        <f>'Total Fuel Prices'!X173*(INDEX(Tax_share,MATCH('Total Fuel Prices'!$A$167,tax_fuel_labels,0),MATCH(X$1,'Tax_Share of Price'!$B$1:$AI$1,0)))</f>
        <v>7.6133840400423431E-7</v>
      </c>
      <c r="Y6" s="35">
        <f>'Total Fuel Prices'!Y173*(INDEX(Tax_share,MATCH('Total Fuel Prices'!$A$167,tax_fuel_labels,0),MATCH(Y$1,'Tax_Share of Price'!$B$1:$AI$1,0)))</f>
        <v>7.8211695943996479E-7</v>
      </c>
      <c r="Z6" s="35">
        <f>'Total Fuel Prices'!Z173*(INDEX(Tax_share,MATCH('Total Fuel Prices'!$A$167,tax_fuel_labels,0),MATCH(Z$1,'Tax_Share of Price'!$B$1:$AI$1,0)))</f>
        <v>7.9078605695639733E-7</v>
      </c>
      <c r="AA6" s="35">
        <f>'Total Fuel Prices'!AA173*(INDEX(Tax_share,MATCH('Total Fuel Prices'!$A$167,tax_fuel_labels,0),MATCH(AA$1,'Tax_Share of Price'!$B$1:$AI$1,0)))</f>
        <v>8.1218536271881713E-7</v>
      </c>
      <c r="AB6" s="35">
        <f>'Total Fuel Prices'!AB173*(INDEX(Tax_share,MATCH('Total Fuel Prices'!$A$167,tax_fuel_labels,0),MATCH(AB$1,'Tax_Share of Price'!$B$1:$AI$1,0)))</f>
        <v>8.19975466906131E-7</v>
      </c>
      <c r="AC6" s="35">
        <f>'Total Fuel Prices'!AC173*(INDEX(Tax_share,MATCH('Total Fuel Prices'!$A$167,tax_fuel_labels,0),MATCH(AC$1,'Tax_Share of Price'!$B$1:$AI$1,0)))</f>
        <v>8.3069218023395627E-7</v>
      </c>
      <c r="AD6" s="35">
        <f>'Total Fuel Prices'!AD173*(INDEX(Tax_share,MATCH('Total Fuel Prices'!$A$167,tax_fuel_labels,0),MATCH(AD$1,'Tax_Share of Price'!$B$1:$AI$1,0)))</f>
        <v>8.4981083752404947E-7</v>
      </c>
      <c r="AE6" s="35">
        <f>'Total Fuel Prices'!AE173*(INDEX(Tax_share,MATCH('Total Fuel Prices'!$A$167,tax_fuel_labels,0),MATCH(AE$1,'Tax_Share of Price'!$B$1:$AI$1,0)))</f>
        <v>8.5826894331747864E-7</v>
      </c>
      <c r="AF6" s="35">
        <f>'Total Fuel Prices'!AF173*(INDEX(Tax_share,MATCH('Total Fuel Prices'!$A$167,tax_fuel_labels,0),MATCH(AF$1,'Tax_Share of Price'!$B$1:$AI$1,0)))</f>
        <v>8.767819819190429E-7</v>
      </c>
      <c r="AG6" s="35">
        <f>'Total Fuel Prices'!AG173*(INDEX(Tax_share,MATCH('Total Fuel Prices'!$A$167,tax_fuel_labels,0),MATCH(AG$1,'Tax_Share of Price'!$B$1:$AI$1,0)))</f>
        <v>8.8830591516841079E-7</v>
      </c>
      <c r="AH6" s="35">
        <f>'Total Fuel Prices'!AH173*(INDEX(Tax_share,MATCH('Total Fuel Prices'!$A$167,tax_fuel_labels,0),MATCH(AH$1,'Tax_Share of Price'!$B$1:$AI$1,0)))</f>
        <v>9.0030766769915132E-7</v>
      </c>
      <c r="AI6" s="35">
        <f>'Total Fuel Prices'!AI173*(INDEX(Tax_share,MATCH('Total Fuel Prices'!$A$167,tax_fuel_labels,0),MATCH(AI$1,'Tax_Share of Price'!$B$1:$AI$1,0)))</f>
        <v>9.097477814929817E-7</v>
      </c>
    </row>
    <row r="7" spans="1:37" x14ac:dyDescent="0.45">
      <c r="A7" s="12" t="s">
        <v>275</v>
      </c>
      <c r="B7" s="35">
        <f>'Total Fuel Prices'!B174*(INDEX(Tax_share,MATCH('Total Fuel Prices'!$A$167,tax_fuel_labels,0),MATCH(B$1,'Tax_Share of Price'!$B$1:$AI$1,0)))</f>
        <v>0</v>
      </c>
      <c r="C7" s="35">
        <f>'Total Fuel Prices'!C174*(INDEX(Tax_share,MATCH('Total Fuel Prices'!$A$167,tax_fuel_labels,0),MATCH(C$1,'Tax_Share of Price'!$B$1:$AI$1,0)))</f>
        <v>0</v>
      </c>
      <c r="D7" s="35">
        <f>'Total Fuel Prices'!D174*(INDEX(Tax_share,MATCH('Total Fuel Prices'!$A$167,tax_fuel_labels,0),MATCH(D$1,'Tax_Share of Price'!$B$1:$AI$1,0)))</f>
        <v>0</v>
      </c>
      <c r="E7" s="35">
        <f>'Total Fuel Prices'!E174*(INDEX(Tax_share,MATCH('Total Fuel Prices'!$A$167,tax_fuel_labels,0),MATCH(E$1,'Tax_Share of Price'!$B$1:$AI$1,0)))</f>
        <v>0</v>
      </c>
      <c r="F7" s="35">
        <f>'Total Fuel Prices'!F174*(INDEX(Tax_share,MATCH('Total Fuel Prices'!$A$167,tax_fuel_labels,0),MATCH(F$1,'Tax_Share of Price'!$B$1:$AI$1,0)))</f>
        <v>0</v>
      </c>
      <c r="G7" s="35">
        <f>'Total Fuel Prices'!G174*(INDEX(Tax_share,MATCH('Total Fuel Prices'!$A$167,tax_fuel_labels,0),MATCH(G$1,'Tax_Share of Price'!$B$1:$AI$1,0)))</f>
        <v>0</v>
      </c>
      <c r="H7" s="35">
        <f>'Total Fuel Prices'!H174*(INDEX(Tax_share,MATCH('Total Fuel Prices'!$A$167,tax_fuel_labels,0),MATCH(H$1,'Tax_Share of Price'!$B$1:$AI$1,0)))</f>
        <v>0</v>
      </c>
      <c r="I7" s="35">
        <f>'Total Fuel Prices'!I174*(INDEX(Tax_share,MATCH('Total Fuel Prices'!$A$167,tax_fuel_labels,0),MATCH(I$1,'Tax_Share of Price'!$B$1:$AI$1,0)))</f>
        <v>0</v>
      </c>
      <c r="J7" s="35">
        <f>'Total Fuel Prices'!J174*(INDEX(Tax_share,MATCH('Total Fuel Prices'!$A$167,tax_fuel_labels,0),MATCH(J$1,'Tax_Share of Price'!$B$1:$AI$1,0)))</f>
        <v>0</v>
      </c>
      <c r="K7" s="35">
        <f>'Total Fuel Prices'!K174*(INDEX(Tax_share,MATCH('Total Fuel Prices'!$A$167,tax_fuel_labels,0),MATCH(K$1,'Tax_Share of Price'!$B$1:$AI$1,0)))</f>
        <v>0</v>
      </c>
      <c r="L7" s="35">
        <f>'Total Fuel Prices'!L174*(INDEX(Tax_share,MATCH('Total Fuel Prices'!$A$167,tax_fuel_labels,0),MATCH(L$1,'Tax_Share of Price'!$B$1:$AI$1,0)))</f>
        <v>0</v>
      </c>
      <c r="M7" s="35">
        <f>'Total Fuel Prices'!M174*(INDEX(Tax_share,MATCH('Total Fuel Prices'!$A$167,tax_fuel_labels,0),MATCH(M$1,'Tax_Share of Price'!$B$1:$AI$1,0)))</f>
        <v>0</v>
      </c>
      <c r="N7" s="35">
        <f>'Total Fuel Prices'!N174*(INDEX(Tax_share,MATCH('Total Fuel Prices'!$A$167,tax_fuel_labels,0),MATCH(N$1,'Tax_Share of Price'!$B$1:$AI$1,0)))</f>
        <v>0</v>
      </c>
      <c r="O7" s="35">
        <f>'Total Fuel Prices'!O174*(INDEX(Tax_share,MATCH('Total Fuel Prices'!$A$167,tax_fuel_labels,0),MATCH(O$1,'Tax_Share of Price'!$B$1:$AI$1,0)))</f>
        <v>0</v>
      </c>
      <c r="P7" s="35">
        <f>'Total Fuel Prices'!P174*(INDEX(Tax_share,MATCH('Total Fuel Prices'!$A$167,tax_fuel_labels,0),MATCH(P$1,'Tax_Share of Price'!$B$1:$AI$1,0)))</f>
        <v>0</v>
      </c>
      <c r="Q7" s="35">
        <f>'Total Fuel Prices'!Q174*(INDEX(Tax_share,MATCH('Total Fuel Prices'!$A$167,tax_fuel_labels,0),MATCH(Q$1,'Tax_Share of Price'!$B$1:$AI$1,0)))</f>
        <v>0</v>
      </c>
      <c r="R7" s="35">
        <f>'Total Fuel Prices'!R174*(INDEX(Tax_share,MATCH('Total Fuel Prices'!$A$167,tax_fuel_labels,0),MATCH(R$1,'Tax_Share of Price'!$B$1:$AI$1,0)))</f>
        <v>0</v>
      </c>
      <c r="S7" s="35">
        <f>'Total Fuel Prices'!S174*(INDEX(Tax_share,MATCH('Total Fuel Prices'!$A$167,tax_fuel_labels,0),MATCH(S$1,'Tax_Share of Price'!$B$1:$AI$1,0)))</f>
        <v>0</v>
      </c>
      <c r="T7" s="35">
        <f>'Total Fuel Prices'!T174*(INDEX(Tax_share,MATCH('Total Fuel Prices'!$A$167,tax_fuel_labels,0),MATCH(T$1,'Tax_Share of Price'!$B$1:$AI$1,0)))</f>
        <v>0</v>
      </c>
      <c r="U7" s="35">
        <f>'Total Fuel Prices'!U174*(INDEX(Tax_share,MATCH('Total Fuel Prices'!$A$167,tax_fuel_labels,0),MATCH(U$1,'Tax_Share of Price'!$B$1:$AI$1,0)))</f>
        <v>0</v>
      </c>
      <c r="V7" s="35">
        <f>'Total Fuel Prices'!V174*(INDEX(Tax_share,MATCH('Total Fuel Prices'!$A$167,tax_fuel_labels,0),MATCH(V$1,'Tax_Share of Price'!$B$1:$AI$1,0)))</f>
        <v>0</v>
      </c>
      <c r="W7" s="35">
        <f>'Total Fuel Prices'!W174*(INDEX(Tax_share,MATCH('Total Fuel Prices'!$A$167,tax_fuel_labels,0),MATCH(W$1,'Tax_Share of Price'!$B$1:$AI$1,0)))</f>
        <v>0</v>
      </c>
      <c r="X7" s="35">
        <f>'Total Fuel Prices'!X174*(INDEX(Tax_share,MATCH('Total Fuel Prices'!$A$167,tax_fuel_labels,0),MATCH(X$1,'Tax_Share of Price'!$B$1:$AI$1,0)))</f>
        <v>0</v>
      </c>
      <c r="Y7" s="35">
        <f>'Total Fuel Prices'!Y174*(INDEX(Tax_share,MATCH('Total Fuel Prices'!$A$167,tax_fuel_labels,0),MATCH(Y$1,'Tax_Share of Price'!$B$1:$AI$1,0)))</f>
        <v>0</v>
      </c>
      <c r="Z7" s="35">
        <f>'Total Fuel Prices'!Z174*(INDEX(Tax_share,MATCH('Total Fuel Prices'!$A$167,tax_fuel_labels,0),MATCH(Z$1,'Tax_Share of Price'!$B$1:$AI$1,0)))</f>
        <v>0</v>
      </c>
      <c r="AA7" s="35">
        <f>'Total Fuel Prices'!AA174*(INDEX(Tax_share,MATCH('Total Fuel Prices'!$A$167,tax_fuel_labels,0),MATCH(AA$1,'Tax_Share of Price'!$B$1:$AI$1,0)))</f>
        <v>0</v>
      </c>
      <c r="AB7" s="35">
        <f>'Total Fuel Prices'!AB174*(INDEX(Tax_share,MATCH('Total Fuel Prices'!$A$167,tax_fuel_labels,0),MATCH(AB$1,'Tax_Share of Price'!$B$1:$AI$1,0)))</f>
        <v>0</v>
      </c>
      <c r="AC7" s="35">
        <f>'Total Fuel Prices'!AC174*(INDEX(Tax_share,MATCH('Total Fuel Prices'!$A$167,tax_fuel_labels,0),MATCH(AC$1,'Tax_Share of Price'!$B$1:$AI$1,0)))</f>
        <v>0</v>
      </c>
      <c r="AD7" s="35">
        <f>'Total Fuel Prices'!AD174*(INDEX(Tax_share,MATCH('Total Fuel Prices'!$A$167,tax_fuel_labels,0),MATCH(AD$1,'Tax_Share of Price'!$B$1:$AI$1,0)))</f>
        <v>0</v>
      </c>
      <c r="AE7" s="35">
        <f>'Total Fuel Prices'!AE174*(INDEX(Tax_share,MATCH('Total Fuel Prices'!$A$167,tax_fuel_labels,0),MATCH(AE$1,'Tax_Share of Price'!$B$1:$AI$1,0)))</f>
        <v>0</v>
      </c>
      <c r="AF7" s="35">
        <f>'Total Fuel Prices'!AF174*(INDEX(Tax_share,MATCH('Total Fuel Prices'!$A$167,tax_fuel_labels,0),MATCH(AF$1,'Tax_Share of Price'!$B$1:$AI$1,0)))</f>
        <v>0</v>
      </c>
      <c r="AG7" s="35">
        <f>'Total Fuel Prices'!AG174*(INDEX(Tax_share,MATCH('Total Fuel Prices'!$A$167,tax_fuel_labels,0),MATCH(AG$1,'Tax_Share of Price'!$B$1:$AI$1,0)))</f>
        <v>0</v>
      </c>
      <c r="AH7" s="35">
        <f>'Total Fuel Prices'!AH174*(INDEX(Tax_share,MATCH('Total Fuel Prices'!$A$167,tax_fuel_labels,0),MATCH(AH$1,'Tax_Share of Price'!$B$1:$AI$1,0)))</f>
        <v>0</v>
      </c>
      <c r="AI7" s="35">
        <f>'Total Fuel Prices'!AI174*(INDEX(Tax_share,MATCH('Total Fuel Prices'!$A$167,tax_fuel_labels,0),MATCH(AI$1,'Tax_Share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Prices'!B175*(INDEX(Tax_share,MATCH('Total Fuel Prices'!$A$167,tax_fuel_labels,0),MATCH(B$1,'Tax_Share of Price'!$B$1:$AI$1,0)))</f>
        <v>0</v>
      </c>
      <c r="C8" s="35">
        <f>'Total Fuel Prices'!C175*(INDEX(Tax_share,MATCH('Total Fuel Prices'!$A$167,tax_fuel_labels,0),MATCH(C$1,'Tax_Share of Price'!$B$1:$AI$1,0)))</f>
        <v>0</v>
      </c>
      <c r="D8" s="35">
        <f>'Total Fuel Prices'!D175*(INDEX(Tax_share,MATCH('Total Fuel Prices'!$A$167,tax_fuel_labels,0),MATCH(D$1,'Tax_Share of Price'!$B$1:$AI$1,0)))</f>
        <v>0</v>
      </c>
      <c r="E8" s="35">
        <f>'Total Fuel Prices'!E175*(INDEX(Tax_share,MATCH('Total Fuel Prices'!$A$167,tax_fuel_labels,0),MATCH(E$1,'Tax_Share of Price'!$B$1:$AI$1,0)))</f>
        <v>0</v>
      </c>
      <c r="F8" s="35">
        <f>'Total Fuel Prices'!F175*(INDEX(Tax_share,MATCH('Total Fuel Prices'!$A$167,tax_fuel_labels,0),MATCH(F$1,'Tax_Share of Price'!$B$1:$AI$1,0)))</f>
        <v>0</v>
      </c>
      <c r="G8" s="35">
        <f>'Total Fuel Prices'!G175*(INDEX(Tax_share,MATCH('Total Fuel Prices'!$A$167,tax_fuel_labels,0),MATCH(G$1,'Tax_Share of Price'!$B$1:$AI$1,0)))</f>
        <v>0</v>
      </c>
      <c r="H8" s="35">
        <f>'Total Fuel Prices'!H175*(INDEX(Tax_share,MATCH('Total Fuel Prices'!$A$167,tax_fuel_labels,0),MATCH(H$1,'Tax_Share of Price'!$B$1:$AI$1,0)))</f>
        <v>0</v>
      </c>
      <c r="I8" s="35">
        <f>'Total Fuel Prices'!I175*(INDEX(Tax_share,MATCH('Total Fuel Prices'!$A$167,tax_fuel_labels,0),MATCH(I$1,'Tax_Share of Price'!$B$1:$AI$1,0)))</f>
        <v>0</v>
      </c>
      <c r="J8" s="35">
        <f>'Total Fuel Prices'!J175*(INDEX(Tax_share,MATCH('Total Fuel Prices'!$A$167,tax_fuel_labels,0),MATCH(J$1,'Tax_Share of Price'!$B$1:$AI$1,0)))</f>
        <v>0</v>
      </c>
      <c r="K8" s="35">
        <f>'Total Fuel Prices'!K175*(INDEX(Tax_share,MATCH('Total Fuel Prices'!$A$167,tax_fuel_labels,0),MATCH(K$1,'Tax_Share of Price'!$B$1:$AI$1,0)))</f>
        <v>0</v>
      </c>
      <c r="L8" s="35">
        <f>'Total Fuel Prices'!L175*(INDEX(Tax_share,MATCH('Total Fuel Prices'!$A$167,tax_fuel_labels,0),MATCH(L$1,'Tax_Share of Price'!$B$1:$AI$1,0)))</f>
        <v>0</v>
      </c>
      <c r="M8" s="35">
        <f>'Total Fuel Prices'!M175*(INDEX(Tax_share,MATCH('Total Fuel Prices'!$A$167,tax_fuel_labels,0),MATCH(M$1,'Tax_Share of Price'!$B$1:$AI$1,0)))</f>
        <v>0</v>
      </c>
      <c r="N8" s="35">
        <f>'Total Fuel Prices'!N175*(INDEX(Tax_share,MATCH('Total Fuel Prices'!$A$167,tax_fuel_labels,0),MATCH(N$1,'Tax_Share of Price'!$B$1:$AI$1,0)))</f>
        <v>0</v>
      </c>
      <c r="O8" s="35">
        <f>'Total Fuel Prices'!O175*(INDEX(Tax_share,MATCH('Total Fuel Prices'!$A$167,tax_fuel_labels,0),MATCH(O$1,'Tax_Share of Price'!$B$1:$AI$1,0)))</f>
        <v>0</v>
      </c>
      <c r="P8" s="35">
        <f>'Total Fuel Prices'!P175*(INDEX(Tax_share,MATCH('Total Fuel Prices'!$A$167,tax_fuel_labels,0),MATCH(P$1,'Tax_Share of Price'!$B$1:$AI$1,0)))</f>
        <v>0</v>
      </c>
      <c r="Q8" s="35">
        <f>'Total Fuel Prices'!Q175*(INDEX(Tax_share,MATCH('Total Fuel Prices'!$A$167,tax_fuel_labels,0),MATCH(Q$1,'Tax_Share of Price'!$B$1:$AI$1,0)))</f>
        <v>0</v>
      </c>
      <c r="R8" s="35">
        <f>'Total Fuel Prices'!R175*(INDEX(Tax_share,MATCH('Total Fuel Prices'!$A$167,tax_fuel_labels,0),MATCH(R$1,'Tax_Share of Price'!$B$1:$AI$1,0)))</f>
        <v>0</v>
      </c>
      <c r="S8" s="35">
        <f>'Total Fuel Prices'!S175*(INDEX(Tax_share,MATCH('Total Fuel Prices'!$A$167,tax_fuel_labels,0),MATCH(S$1,'Tax_Share of Price'!$B$1:$AI$1,0)))</f>
        <v>0</v>
      </c>
      <c r="T8" s="35">
        <f>'Total Fuel Prices'!T175*(INDEX(Tax_share,MATCH('Total Fuel Prices'!$A$167,tax_fuel_labels,0),MATCH(T$1,'Tax_Share of Price'!$B$1:$AI$1,0)))</f>
        <v>0</v>
      </c>
      <c r="U8" s="35">
        <f>'Total Fuel Prices'!U175*(INDEX(Tax_share,MATCH('Total Fuel Prices'!$A$167,tax_fuel_labels,0),MATCH(U$1,'Tax_Share of Price'!$B$1:$AI$1,0)))</f>
        <v>0</v>
      </c>
      <c r="V8" s="35">
        <f>'Total Fuel Prices'!V175*(INDEX(Tax_share,MATCH('Total Fuel Prices'!$A$167,tax_fuel_labels,0),MATCH(V$1,'Tax_Share of Price'!$B$1:$AI$1,0)))</f>
        <v>0</v>
      </c>
      <c r="W8" s="35">
        <f>'Total Fuel Prices'!W175*(INDEX(Tax_share,MATCH('Total Fuel Prices'!$A$167,tax_fuel_labels,0),MATCH(W$1,'Tax_Share of Price'!$B$1:$AI$1,0)))</f>
        <v>0</v>
      </c>
      <c r="X8" s="35">
        <f>'Total Fuel Prices'!X175*(INDEX(Tax_share,MATCH('Total Fuel Prices'!$A$167,tax_fuel_labels,0),MATCH(X$1,'Tax_Share of Price'!$B$1:$AI$1,0)))</f>
        <v>0</v>
      </c>
      <c r="Y8" s="35">
        <f>'Total Fuel Prices'!Y175*(INDEX(Tax_share,MATCH('Total Fuel Prices'!$A$167,tax_fuel_labels,0),MATCH(Y$1,'Tax_Share of Price'!$B$1:$AI$1,0)))</f>
        <v>0</v>
      </c>
      <c r="Z8" s="35">
        <f>'Total Fuel Prices'!Z175*(INDEX(Tax_share,MATCH('Total Fuel Prices'!$A$167,tax_fuel_labels,0),MATCH(Z$1,'Tax_Share of Price'!$B$1:$AI$1,0)))</f>
        <v>0</v>
      </c>
      <c r="AA8" s="35">
        <f>'Total Fuel Prices'!AA175*(INDEX(Tax_share,MATCH('Total Fuel Prices'!$A$167,tax_fuel_labels,0),MATCH(AA$1,'Tax_Share of Price'!$B$1:$AI$1,0)))</f>
        <v>0</v>
      </c>
      <c r="AB8" s="35">
        <f>'Total Fuel Prices'!AB175*(INDEX(Tax_share,MATCH('Total Fuel Prices'!$A$167,tax_fuel_labels,0),MATCH(AB$1,'Tax_Share of Price'!$B$1:$AI$1,0)))</f>
        <v>0</v>
      </c>
      <c r="AC8" s="35">
        <f>'Total Fuel Prices'!AC175*(INDEX(Tax_share,MATCH('Total Fuel Prices'!$A$167,tax_fuel_labels,0),MATCH(AC$1,'Tax_Share of Price'!$B$1:$AI$1,0)))</f>
        <v>0</v>
      </c>
      <c r="AD8" s="35">
        <f>'Total Fuel Prices'!AD175*(INDEX(Tax_share,MATCH('Total Fuel Prices'!$A$167,tax_fuel_labels,0),MATCH(AD$1,'Tax_Share of Price'!$B$1:$AI$1,0)))</f>
        <v>0</v>
      </c>
      <c r="AE8" s="35">
        <f>'Total Fuel Prices'!AE175*(INDEX(Tax_share,MATCH('Total Fuel Prices'!$A$167,tax_fuel_labels,0),MATCH(AE$1,'Tax_Share of Price'!$B$1:$AI$1,0)))</f>
        <v>0</v>
      </c>
      <c r="AF8" s="35">
        <f>'Total Fuel Prices'!AF175*(INDEX(Tax_share,MATCH('Total Fuel Prices'!$A$167,tax_fuel_labels,0),MATCH(AF$1,'Tax_Share of Price'!$B$1:$AI$1,0)))</f>
        <v>0</v>
      </c>
      <c r="AG8" s="35">
        <f>'Total Fuel Prices'!AG175*(INDEX(Tax_share,MATCH('Total Fuel Prices'!$A$167,tax_fuel_labels,0),MATCH(AG$1,'Tax_Share of Price'!$B$1:$AI$1,0)))</f>
        <v>0</v>
      </c>
      <c r="AH8" s="35">
        <f>'Total Fuel Prices'!AH175*(INDEX(Tax_share,MATCH('Total Fuel Prices'!$A$167,tax_fuel_labels,0),MATCH(AH$1,'Tax_Share of Price'!$B$1:$AI$1,0)))</f>
        <v>0</v>
      </c>
      <c r="AI8" s="35">
        <f>'Total Fuel Prices'!AI175*(INDEX(Tax_share,MATCH('Total Fuel Prices'!$A$167,tax_fuel_labels,0),MATCH(AI$1,'Tax_Share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Prices'!B176*(INDEX(Tax_share,MATCH('Total Fuel Prices'!$A$167,tax_fuel_labels,0),MATCH(B$1,'Tax_Share of Price'!$B$1:$AI$1,0)))</f>
        <v>4.4081433956347692E-7</v>
      </c>
      <c r="C9" s="35">
        <f>'Total Fuel Prices'!C176*(INDEX(Tax_share,MATCH('Total Fuel Prices'!$A$167,tax_fuel_labels,0),MATCH(C$1,'Tax_Share of Price'!$B$1:$AI$1,0)))</f>
        <v>4.4081433956347692E-7</v>
      </c>
      <c r="D9" s="35">
        <f>'Total Fuel Prices'!D176*(INDEX(Tax_share,MATCH('Total Fuel Prices'!$A$167,tax_fuel_labels,0),MATCH(D$1,'Tax_Share of Price'!$B$1:$AI$1,0)))</f>
        <v>5.1403197190034341E-7</v>
      </c>
      <c r="E9" s="35">
        <f>'Total Fuel Prices'!E176*(INDEX(Tax_share,MATCH('Total Fuel Prices'!$A$167,tax_fuel_labels,0),MATCH(E$1,'Tax_Share of Price'!$B$1:$AI$1,0)))</f>
        <v>4.4081433956347692E-7</v>
      </c>
      <c r="F9" s="35">
        <f>'Total Fuel Prices'!F176*(INDEX(Tax_share,MATCH('Total Fuel Prices'!$A$167,tax_fuel_labels,0),MATCH(F$1,'Tax_Share of Price'!$B$1:$AI$1,0)))</f>
        <v>5.3107354698133315E-7</v>
      </c>
      <c r="G9" s="35">
        <f>'Total Fuel Prices'!G176*(INDEX(Tax_share,MATCH('Total Fuel Prices'!$A$167,tax_fuel_labels,0),MATCH(G$1,'Tax_Share of Price'!$B$1:$AI$1,0)))</f>
        <v>5.4942506372181549E-7</v>
      </c>
      <c r="H9" s="35">
        <f>'Total Fuel Prices'!H176*(INDEX(Tax_share,MATCH('Total Fuel Prices'!$A$167,tax_fuel_labels,0),MATCH(H$1,'Tax_Share of Price'!$B$1:$AI$1,0)))</f>
        <v>5.5835869777061217E-7</v>
      </c>
      <c r="I9" s="35">
        <f>'Total Fuel Prices'!I176*(INDEX(Tax_share,MATCH('Total Fuel Prices'!$A$167,tax_fuel_labels,0),MATCH(I$1,'Tax_Share of Price'!$B$1:$AI$1,0)))</f>
        <v>5.816181536513089E-7</v>
      </c>
      <c r="J9" s="35">
        <f>'Total Fuel Prices'!J176*(INDEX(Tax_share,MATCH('Total Fuel Prices'!$A$167,tax_fuel_labels,0),MATCH(J$1,'Tax_Share of Price'!$B$1:$AI$1,0)))</f>
        <v>5.9577708374694495E-7</v>
      </c>
      <c r="K9" s="35">
        <f>'Total Fuel Prices'!K176*(INDEX(Tax_share,MATCH('Total Fuel Prices'!$A$167,tax_fuel_labels,0),MATCH(K$1,'Tax_Share of Price'!$B$1:$AI$1,0)))</f>
        <v>5.9691992539508244E-7</v>
      </c>
      <c r="L9" s="35">
        <f>'Total Fuel Prices'!L176*(INDEX(Tax_share,MATCH('Total Fuel Prices'!$A$167,tax_fuel_labels,0),MATCH(L$1,'Tax_Share of Price'!$B$1:$AI$1,0)))</f>
        <v>6.1864525411901675E-7</v>
      </c>
      <c r="M9" s="35">
        <f>'Total Fuel Prices'!M176*(INDEX(Tax_share,MATCH('Total Fuel Prices'!$A$167,tax_fuel_labels,0),MATCH(M$1,'Tax_Share of Price'!$B$1:$AI$1,0)))</f>
        <v>6.1391497363174646E-7</v>
      </c>
      <c r="N9" s="35">
        <f>'Total Fuel Prices'!N176*(INDEX(Tax_share,MATCH('Total Fuel Prices'!$A$167,tax_fuel_labels,0),MATCH(N$1,'Tax_Share of Price'!$B$1:$AI$1,0)))</f>
        <v>6.276998688295867E-7</v>
      </c>
      <c r="O9" s="35">
        <f>'Total Fuel Prices'!O176*(INDEX(Tax_share,MATCH('Total Fuel Prices'!$A$167,tax_fuel_labels,0),MATCH(O$1,'Tax_Share of Price'!$B$1:$AI$1,0)))</f>
        <v>6.3757530473071005E-7</v>
      </c>
      <c r="P9" s="35">
        <f>'Total Fuel Prices'!P176*(INDEX(Tax_share,MATCH('Total Fuel Prices'!$A$167,tax_fuel_labels,0),MATCH(P$1,'Tax_Share of Price'!$B$1:$AI$1,0)))</f>
        <v>6.5253275247124478E-7</v>
      </c>
      <c r="Q9" s="35">
        <f>'Total Fuel Prices'!Q176*(INDEX(Tax_share,MATCH('Total Fuel Prices'!$A$167,tax_fuel_labels,0),MATCH(Q$1,'Tax_Share of Price'!$B$1:$AI$1,0)))</f>
        <v>6.5597262388041785E-7</v>
      </c>
      <c r="R9" s="35">
        <f>'Total Fuel Prices'!R176*(INDEX(Tax_share,MATCH('Total Fuel Prices'!$A$167,tax_fuel_labels,0),MATCH(R$1,'Tax_Share of Price'!$B$1:$AI$1,0)))</f>
        <v>6.9174102741655041E-7</v>
      </c>
      <c r="S9" s="35">
        <f>'Total Fuel Prices'!S176*(INDEX(Tax_share,MATCH('Total Fuel Prices'!$A$167,tax_fuel_labels,0),MATCH(S$1,'Tax_Share of Price'!$B$1:$AI$1,0)))</f>
        <v>6.8698579919550886E-7</v>
      </c>
      <c r="T9" s="35">
        <f>'Total Fuel Prices'!T176*(INDEX(Tax_share,MATCH('Total Fuel Prices'!$A$167,tax_fuel_labels,0),MATCH(T$1,'Tax_Share of Price'!$B$1:$AI$1,0)))</f>
        <v>6.98843706081618E-7</v>
      </c>
      <c r="U9" s="35">
        <f>'Total Fuel Prices'!U176*(INDEX(Tax_share,MATCH('Total Fuel Prices'!$A$167,tax_fuel_labels,0),MATCH(U$1,'Tax_Share of Price'!$B$1:$AI$1,0)))</f>
        <v>7.2664569603786715E-7</v>
      </c>
      <c r="V9" s="35">
        <f>'Total Fuel Prices'!V176*(INDEX(Tax_share,MATCH('Total Fuel Prices'!$A$167,tax_fuel_labels,0),MATCH(V$1,'Tax_Share of Price'!$B$1:$AI$1,0)))</f>
        <v>7.355188759775322E-7</v>
      </c>
      <c r="W9" s="35">
        <f>'Total Fuel Prices'!W176*(INDEX(Tax_share,MATCH('Total Fuel Prices'!$A$167,tax_fuel_labels,0),MATCH(W$1,'Tax_Share of Price'!$B$1:$AI$1,0)))</f>
        <v>7.4831291601130731E-7</v>
      </c>
      <c r="X9" s="35">
        <f>'Total Fuel Prices'!X176*(INDEX(Tax_share,MATCH('Total Fuel Prices'!$A$167,tax_fuel_labels,0),MATCH(X$1,'Tax_Share of Price'!$B$1:$AI$1,0)))</f>
        <v>7.6133840400423431E-7</v>
      </c>
      <c r="Y9" s="35">
        <f>'Total Fuel Prices'!Y176*(INDEX(Tax_share,MATCH('Total Fuel Prices'!$A$167,tax_fuel_labels,0),MATCH(Y$1,'Tax_Share of Price'!$B$1:$AI$1,0)))</f>
        <v>7.8211695943996479E-7</v>
      </c>
      <c r="Z9" s="35">
        <f>'Total Fuel Prices'!Z176*(INDEX(Tax_share,MATCH('Total Fuel Prices'!$A$167,tax_fuel_labels,0),MATCH(Z$1,'Tax_Share of Price'!$B$1:$AI$1,0)))</f>
        <v>7.9078605695639733E-7</v>
      </c>
      <c r="AA9" s="35">
        <f>'Total Fuel Prices'!AA176*(INDEX(Tax_share,MATCH('Total Fuel Prices'!$A$167,tax_fuel_labels,0),MATCH(AA$1,'Tax_Share of Price'!$B$1:$AI$1,0)))</f>
        <v>8.1218536271881713E-7</v>
      </c>
      <c r="AB9" s="35">
        <f>'Total Fuel Prices'!AB176*(INDEX(Tax_share,MATCH('Total Fuel Prices'!$A$167,tax_fuel_labels,0),MATCH(AB$1,'Tax_Share of Price'!$B$1:$AI$1,0)))</f>
        <v>8.19975466906131E-7</v>
      </c>
      <c r="AC9" s="35">
        <f>'Total Fuel Prices'!AC176*(INDEX(Tax_share,MATCH('Total Fuel Prices'!$A$167,tax_fuel_labels,0),MATCH(AC$1,'Tax_Share of Price'!$B$1:$AI$1,0)))</f>
        <v>8.3069218023395627E-7</v>
      </c>
      <c r="AD9" s="35">
        <f>'Total Fuel Prices'!AD176*(INDEX(Tax_share,MATCH('Total Fuel Prices'!$A$167,tax_fuel_labels,0),MATCH(AD$1,'Tax_Share of Price'!$B$1:$AI$1,0)))</f>
        <v>8.4981083752404947E-7</v>
      </c>
      <c r="AE9" s="35">
        <f>'Total Fuel Prices'!AE176*(INDEX(Tax_share,MATCH('Total Fuel Prices'!$A$167,tax_fuel_labels,0),MATCH(AE$1,'Tax_Share of Price'!$B$1:$AI$1,0)))</f>
        <v>8.5826894331747864E-7</v>
      </c>
      <c r="AF9" s="35">
        <f>'Total Fuel Prices'!AF176*(INDEX(Tax_share,MATCH('Total Fuel Prices'!$A$167,tax_fuel_labels,0),MATCH(AF$1,'Tax_Share of Price'!$B$1:$AI$1,0)))</f>
        <v>8.767819819190429E-7</v>
      </c>
      <c r="AG9" s="35">
        <f>'Total Fuel Prices'!AG176*(INDEX(Tax_share,MATCH('Total Fuel Prices'!$A$167,tax_fuel_labels,0),MATCH(AG$1,'Tax_Share of Price'!$B$1:$AI$1,0)))</f>
        <v>8.8830591516841079E-7</v>
      </c>
      <c r="AH9" s="35">
        <f>'Total Fuel Prices'!AH176*(INDEX(Tax_share,MATCH('Total Fuel Prices'!$A$167,tax_fuel_labels,0),MATCH(AH$1,'Tax_Share of Price'!$B$1:$AI$1,0)))</f>
        <v>9.0030766769915132E-7</v>
      </c>
      <c r="AI9" s="35">
        <f>'Total Fuel Prices'!AI176*(INDEX(Tax_share,MATCH('Total Fuel Prices'!$A$167,tax_fuel_labels,0),MATCH(AI$1,'Tax_Share of Price'!$B$1:$AI$1,0)))</f>
        <v>9.097477814929817E-7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98"/>
  <sheetViews>
    <sheetView workbookViewId="0">
      <selection sqref="A1:H1"/>
    </sheetView>
  </sheetViews>
  <sheetFormatPr defaultColWidth="9.1328125" defaultRowHeight="14.25" x14ac:dyDescent="0.45"/>
  <cols>
    <col min="1" max="1" width="10.59765625" style="11" customWidth="1"/>
    <col min="2" max="16384" width="9.1328125" style="11"/>
  </cols>
  <sheetData>
    <row r="1" spans="1:12" ht="15.75" x14ac:dyDescent="0.45">
      <c r="A1" s="400" t="s">
        <v>1098</v>
      </c>
      <c r="B1" s="401"/>
      <c r="C1" s="401"/>
      <c r="D1" s="401"/>
      <c r="E1" s="401"/>
      <c r="F1" s="401"/>
      <c r="G1" s="401"/>
      <c r="H1" s="402"/>
      <c r="I1" s="12" t="s">
        <v>1099</v>
      </c>
    </row>
    <row r="2" spans="1:12" x14ac:dyDescent="0.45">
      <c r="A2" s="403" t="s">
        <v>1100</v>
      </c>
      <c r="B2" s="404"/>
      <c r="C2" s="404"/>
      <c r="D2" s="404"/>
      <c r="E2" s="404"/>
      <c r="F2" s="404"/>
      <c r="G2" s="404"/>
      <c r="H2" s="405"/>
    </row>
    <row r="3" spans="1:12" ht="23.25" x14ac:dyDescent="0.45">
      <c r="A3" s="248" t="s">
        <v>1101</v>
      </c>
      <c r="B3" s="248" t="s">
        <v>1102</v>
      </c>
      <c r="C3" s="248" t="s">
        <v>1103</v>
      </c>
      <c r="D3" s="248" t="s">
        <v>1104</v>
      </c>
      <c r="E3" s="248" t="s">
        <v>1105</v>
      </c>
      <c r="F3" s="248" t="s">
        <v>1106</v>
      </c>
      <c r="G3" s="249" t="s">
        <v>542</v>
      </c>
      <c r="H3" s="249" t="s">
        <v>1107</v>
      </c>
    </row>
    <row r="4" spans="1:12" x14ac:dyDescent="0.45">
      <c r="A4" s="250">
        <v>-1</v>
      </c>
      <c r="B4" s="250">
        <v>-2</v>
      </c>
      <c r="C4" s="250">
        <v>-3</v>
      </c>
      <c r="D4" s="250">
        <v>-4</v>
      </c>
      <c r="E4" s="250">
        <v>-5</v>
      </c>
      <c r="F4" s="250">
        <v>-6</v>
      </c>
      <c r="G4" s="250">
        <v>-7</v>
      </c>
      <c r="H4" s="250">
        <v>-8</v>
      </c>
    </row>
    <row r="5" spans="1:12" x14ac:dyDescent="0.45">
      <c r="A5" s="397" t="s">
        <v>1108</v>
      </c>
      <c r="B5" s="398"/>
      <c r="C5" s="398"/>
      <c r="D5" s="398"/>
      <c r="E5" s="398"/>
      <c r="F5" s="398"/>
      <c r="G5" s="398"/>
      <c r="H5" s="399"/>
    </row>
    <row r="6" spans="1:12" ht="34.9" x14ac:dyDescent="0.45">
      <c r="A6" s="251" t="s">
        <v>1109</v>
      </c>
      <c r="B6" s="252"/>
      <c r="C6" s="252"/>
      <c r="D6" s="252"/>
      <c r="E6" s="252"/>
      <c r="F6" s="252"/>
      <c r="G6" s="252"/>
      <c r="H6" s="252">
        <v>3219</v>
      </c>
      <c r="I6" s="11" t="str">
        <f>IF(LEFT(A6,5)="Gross",A5,I5)</f>
        <v>Assam</v>
      </c>
      <c r="L6" s="253"/>
    </row>
    <row r="7" spans="1:12" x14ac:dyDescent="0.45">
      <c r="A7" s="254" t="s">
        <v>1110</v>
      </c>
      <c r="B7" s="255"/>
      <c r="C7" s="255"/>
      <c r="D7" s="255"/>
      <c r="E7" s="255"/>
      <c r="F7" s="255"/>
      <c r="G7" s="255"/>
      <c r="H7" s="255"/>
      <c r="I7" s="11" t="str">
        <f t="shared" ref="I7:I70" si="0">IF(LEFT(A7,5)="Gross",A6,I6)</f>
        <v>Assam</v>
      </c>
    </row>
    <row r="8" spans="1:12" ht="23.25" x14ac:dyDescent="0.45">
      <c r="A8" s="254" t="s">
        <v>1111</v>
      </c>
      <c r="B8" s="255"/>
      <c r="C8" s="255"/>
      <c r="D8" s="255"/>
      <c r="E8" s="255"/>
      <c r="F8" s="255"/>
      <c r="G8" s="255"/>
      <c r="H8" s="255"/>
      <c r="I8" s="11" t="str">
        <f t="shared" si="0"/>
        <v>Assam</v>
      </c>
    </row>
    <row r="9" spans="1:12" ht="23.25" x14ac:dyDescent="0.45">
      <c r="A9" s="254" t="s">
        <v>1112</v>
      </c>
      <c r="B9" s="255"/>
      <c r="C9" s="255"/>
      <c r="D9" s="255"/>
      <c r="E9" s="255"/>
      <c r="F9" s="255"/>
      <c r="G9" s="255"/>
      <c r="H9" s="255"/>
      <c r="I9" s="11" t="str">
        <f t="shared" si="0"/>
        <v>Assam</v>
      </c>
    </row>
    <row r="10" spans="1:12" ht="23.25" x14ac:dyDescent="0.45">
      <c r="A10" s="254" t="s">
        <v>1113</v>
      </c>
      <c r="B10" s="255"/>
      <c r="C10" s="255"/>
      <c r="D10" s="255"/>
      <c r="E10" s="255"/>
      <c r="F10" s="255"/>
      <c r="G10" s="255"/>
      <c r="H10" s="256">
        <v>2410.63</v>
      </c>
      <c r="I10" s="11" t="str">
        <f t="shared" si="0"/>
        <v>Assam</v>
      </c>
    </row>
    <row r="11" spans="1:12" x14ac:dyDescent="0.45">
      <c r="A11" s="257" t="s">
        <v>1114</v>
      </c>
      <c r="B11" s="258"/>
      <c r="C11" s="258"/>
      <c r="D11" s="258"/>
      <c r="E11" s="258"/>
      <c r="F11" s="258"/>
      <c r="G11" s="258"/>
      <c r="H11" s="258"/>
      <c r="I11" s="11" t="str">
        <f t="shared" si="0"/>
        <v>Assam</v>
      </c>
    </row>
    <row r="12" spans="1:12" x14ac:dyDescent="0.45">
      <c r="A12" s="397" t="s">
        <v>1115</v>
      </c>
      <c r="B12" s="398"/>
      <c r="C12" s="398"/>
      <c r="D12" s="398"/>
      <c r="E12" s="398"/>
      <c r="F12" s="398"/>
      <c r="G12" s="398"/>
      <c r="H12" s="399"/>
    </row>
    <row r="13" spans="1:12" ht="23.25" x14ac:dyDescent="0.45">
      <c r="A13" s="251" t="s">
        <v>1116</v>
      </c>
      <c r="B13" s="252"/>
      <c r="C13" s="252"/>
      <c r="D13" s="252"/>
      <c r="E13" s="252"/>
      <c r="F13" s="252"/>
      <c r="G13" s="252"/>
      <c r="H13" s="252">
        <v>29.51</v>
      </c>
      <c r="I13" s="11" t="str">
        <f t="shared" si="0"/>
        <v>Arunachal Pradesh</v>
      </c>
    </row>
    <row r="14" spans="1:12" x14ac:dyDescent="0.45">
      <c r="A14" s="254" t="s">
        <v>1110</v>
      </c>
      <c r="B14" s="255"/>
      <c r="C14" s="255"/>
      <c r="D14" s="255"/>
      <c r="E14" s="255"/>
      <c r="F14" s="255"/>
      <c r="G14" s="255"/>
      <c r="H14" s="255"/>
      <c r="I14" s="11" t="str">
        <f t="shared" si="0"/>
        <v>Arunachal Pradesh</v>
      </c>
    </row>
    <row r="15" spans="1:12" ht="23.25" x14ac:dyDescent="0.45">
      <c r="A15" s="254" t="s">
        <v>1111</v>
      </c>
      <c r="B15" s="255"/>
      <c r="C15" s="255"/>
      <c r="D15" s="255"/>
      <c r="E15" s="255"/>
      <c r="F15" s="255"/>
      <c r="G15" s="255"/>
      <c r="H15" s="255"/>
      <c r="I15" s="11" t="str">
        <f t="shared" si="0"/>
        <v>Arunachal Pradesh</v>
      </c>
    </row>
    <row r="16" spans="1:12" ht="23.25" x14ac:dyDescent="0.45">
      <c r="A16" s="254" t="s">
        <v>1112</v>
      </c>
      <c r="B16" s="255"/>
      <c r="C16" s="255"/>
      <c r="D16" s="255"/>
      <c r="E16" s="255"/>
      <c r="F16" s="255"/>
      <c r="G16" s="255"/>
      <c r="H16" s="255"/>
      <c r="I16" s="11" t="str">
        <f t="shared" si="0"/>
        <v>Arunachal Pradesh</v>
      </c>
    </row>
    <row r="17" spans="1:9" ht="23.25" x14ac:dyDescent="0.45">
      <c r="A17" s="254" t="s">
        <v>1113</v>
      </c>
      <c r="B17" s="255"/>
      <c r="C17" s="255"/>
      <c r="D17" s="255"/>
      <c r="E17" s="255"/>
      <c r="F17" s="255"/>
      <c r="G17" s="255"/>
      <c r="H17" s="256">
        <v>0</v>
      </c>
      <c r="I17" s="11" t="str">
        <f t="shared" si="0"/>
        <v>Arunachal Pradesh</v>
      </c>
    </row>
    <row r="18" spans="1:9" x14ac:dyDescent="0.45">
      <c r="A18" s="257" t="s">
        <v>1114</v>
      </c>
      <c r="B18" s="258"/>
      <c r="C18" s="258"/>
      <c r="D18" s="258"/>
      <c r="E18" s="258"/>
      <c r="F18" s="258"/>
      <c r="G18" s="258"/>
      <c r="H18" s="258"/>
      <c r="I18" s="11" t="str">
        <f t="shared" si="0"/>
        <v>Arunachal Pradesh</v>
      </c>
    </row>
    <row r="19" spans="1:9" x14ac:dyDescent="0.45">
      <c r="A19" s="397" t="s">
        <v>1117</v>
      </c>
      <c r="B19" s="398"/>
      <c r="C19" s="398"/>
      <c r="D19" s="398"/>
      <c r="E19" s="398"/>
      <c r="F19" s="398"/>
      <c r="G19" s="398"/>
      <c r="H19" s="399"/>
    </row>
    <row r="20" spans="1:9" ht="23.25" x14ac:dyDescent="0.45">
      <c r="A20" s="251" t="s">
        <v>1116</v>
      </c>
      <c r="B20" s="252"/>
      <c r="C20" s="252"/>
      <c r="D20" s="252"/>
      <c r="E20" s="252"/>
      <c r="F20" s="252"/>
      <c r="G20" s="252"/>
      <c r="H20" s="252">
        <v>1441.93</v>
      </c>
      <c r="I20" s="11" t="str">
        <f t="shared" si="0"/>
        <v>Rajasthan</v>
      </c>
    </row>
    <row r="21" spans="1:9" x14ac:dyDescent="0.45">
      <c r="A21" s="254" t="s">
        <v>1110</v>
      </c>
      <c r="B21" s="255"/>
      <c r="C21" s="255"/>
      <c r="D21" s="255"/>
      <c r="E21" s="255"/>
      <c r="F21" s="255"/>
      <c r="G21" s="255"/>
      <c r="H21" s="255"/>
      <c r="I21" s="11" t="str">
        <f t="shared" si="0"/>
        <v>Rajasthan</v>
      </c>
    </row>
    <row r="22" spans="1:9" ht="23.25" x14ac:dyDescent="0.45">
      <c r="A22" s="254" t="s">
        <v>1111</v>
      </c>
      <c r="B22" s="255"/>
      <c r="C22" s="255"/>
      <c r="D22" s="255"/>
      <c r="E22" s="255"/>
      <c r="F22" s="255"/>
      <c r="G22" s="255"/>
      <c r="H22" s="255"/>
      <c r="I22" s="11" t="str">
        <f t="shared" si="0"/>
        <v>Rajasthan</v>
      </c>
    </row>
    <row r="23" spans="1:9" ht="23.25" x14ac:dyDescent="0.45">
      <c r="A23" s="254" t="s">
        <v>1112</v>
      </c>
      <c r="B23" s="255"/>
      <c r="C23" s="255"/>
      <c r="D23" s="255"/>
      <c r="E23" s="255"/>
      <c r="F23" s="255"/>
      <c r="G23" s="255"/>
      <c r="H23" s="255"/>
      <c r="I23" s="11" t="str">
        <f t="shared" si="0"/>
        <v>Rajasthan</v>
      </c>
    </row>
    <row r="24" spans="1:9" ht="23.25" x14ac:dyDescent="0.45">
      <c r="A24" s="254" t="s">
        <v>1113</v>
      </c>
      <c r="B24" s="255"/>
      <c r="C24" s="255"/>
      <c r="D24" s="255"/>
      <c r="E24" s="255"/>
      <c r="F24" s="255"/>
      <c r="G24" s="255"/>
      <c r="H24" s="256">
        <v>743.1</v>
      </c>
      <c r="I24" s="11" t="str">
        <f t="shared" si="0"/>
        <v>Rajasthan</v>
      </c>
    </row>
    <row r="25" spans="1:9" x14ac:dyDescent="0.45">
      <c r="A25" s="257" t="s">
        <v>1114</v>
      </c>
      <c r="B25" s="258"/>
      <c r="C25" s="258"/>
      <c r="D25" s="258"/>
      <c r="E25" s="258"/>
      <c r="F25" s="258"/>
      <c r="G25" s="258"/>
      <c r="H25" s="258"/>
      <c r="I25" s="11" t="str">
        <f t="shared" si="0"/>
        <v>Rajasthan</v>
      </c>
    </row>
    <row r="26" spans="1:9" x14ac:dyDescent="0.45">
      <c r="A26" s="397" t="s">
        <v>1118</v>
      </c>
      <c r="B26" s="398"/>
      <c r="C26" s="398"/>
      <c r="D26" s="398"/>
      <c r="E26" s="398"/>
      <c r="F26" s="398"/>
      <c r="G26" s="398"/>
      <c r="H26" s="399"/>
    </row>
    <row r="27" spans="1:9" ht="23.25" x14ac:dyDescent="0.45">
      <c r="A27" s="251" t="s">
        <v>1116</v>
      </c>
      <c r="B27" s="252"/>
      <c r="C27" s="252"/>
      <c r="D27" s="252"/>
      <c r="E27" s="252"/>
      <c r="F27" s="252"/>
      <c r="G27" s="252"/>
      <c r="H27" s="252">
        <v>1606.66</v>
      </c>
      <c r="I27" s="11" t="str">
        <f t="shared" si="0"/>
        <v>Gujarat</v>
      </c>
    </row>
    <row r="28" spans="1:9" x14ac:dyDescent="0.45">
      <c r="A28" s="254" t="s">
        <v>1110</v>
      </c>
      <c r="B28" s="255"/>
      <c r="C28" s="255"/>
      <c r="D28" s="255"/>
      <c r="E28" s="255"/>
      <c r="F28" s="255"/>
      <c r="G28" s="255"/>
      <c r="H28" s="255"/>
      <c r="I28" s="11" t="str">
        <f t="shared" si="0"/>
        <v>Gujarat</v>
      </c>
    </row>
    <row r="29" spans="1:9" ht="23.25" x14ac:dyDescent="0.45">
      <c r="A29" s="254" t="s">
        <v>1111</v>
      </c>
      <c r="B29" s="255"/>
      <c r="C29" s="255"/>
      <c r="D29" s="255"/>
      <c r="E29" s="255"/>
      <c r="F29" s="255"/>
      <c r="G29" s="255"/>
      <c r="H29" s="255"/>
      <c r="I29" s="11" t="str">
        <f t="shared" si="0"/>
        <v>Gujarat</v>
      </c>
    </row>
    <row r="30" spans="1:9" ht="23.25" x14ac:dyDescent="0.45">
      <c r="A30" s="254" t="s">
        <v>1112</v>
      </c>
      <c r="B30" s="255"/>
      <c r="C30" s="255"/>
      <c r="D30" s="255"/>
      <c r="E30" s="255"/>
      <c r="F30" s="255"/>
      <c r="G30" s="255"/>
      <c r="H30" s="255"/>
      <c r="I30" s="11" t="str">
        <f t="shared" si="0"/>
        <v>Gujarat</v>
      </c>
    </row>
    <row r="31" spans="1:9" ht="23.25" x14ac:dyDescent="0.45">
      <c r="A31" s="254" t="s">
        <v>1113</v>
      </c>
      <c r="B31" s="255"/>
      <c r="C31" s="255"/>
      <c r="D31" s="255"/>
      <c r="E31" s="255"/>
      <c r="F31" s="255"/>
      <c r="G31" s="255"/>
      <c r="H31" s="256">
        <v>1133.3</v>
      </c>
      <c r="I31" s="11" t="str">
        <f t="shared" si="0"/>
        <v>Gujarat</v>
      </c>
    </row>
    <row r="32" spans="1:9" x14ac:dyDescent="0.45">
      <c r="A32" s="257" t="s">
        <v>1114</v>
      </c>
      <c r="B32" s="258"/>
      <c r="C32" s="258"/>
      <c r="D32" s="258"/>
      <c r="E32" s="258"/>
      <c r="F32" s="258"/>
      <c r="G32" s="258"/>
      <c r="H32" s="258"/>
      <c r="I32" s="11" t="str">
        <f t="shared" si="0"/>
        <v>Gujarat</v>
      </c>
    </row>
    <row r="33" spans="1:9" x14ac:dyDescent="0.45">
      <c r="A33" s="397" t="s">
        <v>1119</v>
      </c>
      <c r="B33" s="398"/>
      <c r="C33" s="398"/>
      <c r="D33" s="398"/>
      <c r="E33" s="398"/>
      <c r="F33" s="398"/>
      <c r="G33" s="398"/>
      <c r="H33" s="399"/>
    </row>
    <row r="34" spans="1:9" ht="23.25" x14ac:dyDescent="0.45">
      <c r="A34" s="251" t="s">
        <v>1116</v>
      </c>
      <c r="B34" s="252"/>
      <c r="C34" s="252"/>
      <c r="D34" s="252"/>
      <c r="E34" s="252"/>
      <c r="F34" s="252"/>
      <c r="G34" s="252"/>
      <c r="H34" s="252">
        <v>1207.22</v>
      </c>
      <c r="I34" s="11" t="str">
        <f t="shared" si="0"/>
        <v>Tamil Nadu</v>
      </c>
    </row>
    <row r="35" spans="1:9" x14ac:dyDescent="0.45">
      <c r="A35" s="254" t="s">
        <v>1110</v>
      </c>
      <c r="B35" s="255"/>
      <c r="C35" s="255"/>
      <c r="D35" s="255"/>
      <c r="E35" s="255"/>
      <c r="F35" s="255"/>
      <c r="G35" s="255"/>
      <c r="H35" s="255"/>
      <c r="I35" s="11" t="str">
        <f t="shared" si="0"/>
        <v>Tamil Nadu</v>
      </c>
    </row>
    <row r="36" spans="1:9" ht="23.25" x14ac:dyDescent="0.45">
      <c r="A36" s="254" t="s">
        <v>1111</v>
      </c>
      <c r="B36" s="255"/>
      <c r="C36" s="255"/>
      <c r="D36" s="255"/>
      <c r="E36" s="255"/>
      <c r="F36" s="255"/>
      <c r="G36" s="255"/>
      <c r="H36" s="255"/>
      <c r="I36" s="11" t="str">
        <f t="shared" si="0"/>
        <v>Tamil Nadu</v>
      </c>
    </row>
    <row r="37" spans="1:9" ht="23.25" x14ac:dyDescent="0.45">
      <c r="A37" s="254" t="s">
        <v>1112</v>
      </c>
      <c r="B37" s="255"/>
      <c r="C37" s="255"/>
      <c r="D37" s="255"/>
      <c r="E37" s="255"/>
      <c r="F37" s="255"/>
      <c r="G37" s="255"/>
      <c r="H37" s="255"/>
      <c r="I37" s="11" t="str">
        <f t="shared" si="0"/>
        <v>Tamil Nadu</v>
      </c>
    </row>
    <row r="38" spans="1:9" ht="23.25" x14ac:dyDescent="0.45">
      <c r="A38" s="254" t="s">
        <v>1113</v>
      </c>
      <c r="B38" s="255"/>
      <c r="C38" s="255"/>
      <c r="D38" s="255"/>
      <c r="E38" s="255"/>
      <c r="F38" s="255"/>
      <c r="G38" s="255"/>
      <c r="H38" s="256">
        <v>1178.73</v>
      </c>
      <c r="I38" s="11" t="str">
        <f t="shared" si="0"/>
        <v>Tamil Nadu</v>
      </c>
    </row>
    <row r="39" spans="1:9" x14ac:dyDescent="0.45">
      <c r="A39" s="257" t="s">
        <v>1114</v>
      </c>
      <c r="B39" s="258"/>
      <c r="C39" s="258"/>
      <c r="D39" s="258"/>
      <c r="E39" s="258"/>
      <c r="F39" s="258"/>
      <c r="G39" s="258"/>
      <c r="H39" s="258"/>
      <c r="I39" s="11" t="str">
        <f t="shared" si="0"/>
        <v>Tamil Nadu</v>
      </c>
    </row>
    <row r="40" spans="1:9" x14ac:dyDescent="0.45">
      <c r="A40" s="397" t="s">
        <v>1120</v>
      </c>
      <c r="B40" s="398"/>
      <c r="C40" s="398"/>
      <c r="D40" s="398"/>
      <c r="E40" s="398"/>
      <c r="F40" s="398"/>
      <c r="G40" s="398"/>
      <c r="H40" s="399"/>
    </row>
    <row r="41" spans="1:9" ht="23.25" x14ac:dyDescent="0.45">
      <c r="A41" s="251" t="s">
        <v>1116</v>
      </c>
      <c r="B41" s="252"/>
      <c r="C41" s="252"/>
      <c r="D41" s="252"/>
      <c r="E41" s="252"/>
      <c r="F41" s="252"/>
      <c r="G41" s="252"/>
      <c r="H41" s="252">
        <v>959.16</v>
      </c>
      <c r="I41" s="11" t="str">
        <f t="shared" si="0"/>
        <v>Andhra Pradesh</v>
      </c>
    </row>
    <row r="42" spans="1:9" x14ac:dyDescent="0.45">
      <c r="A42" s="254" t="s">
        <v>1110</v>
      </c>
      <c r="B42" s="255"/>
      <c r="C42" s="255"/>
      <c r="D42" s="255"/>
      <c r="E42" s="255"/>
      <c r="F42" s="255"/>
      <c r="G42" s="255"/>
      <c r="H42" s="255"/>
      <c r="I42" s="11" t="str">
        <f t="shared" si="0"/>
        <v>Andhra Pradesh</v>
      </c>
    </row>
    <row r="43" spans="1:9" ht="23.25" x14ac:dyDescent="0.45">
      <c r="A43" s="254" t="s">
        <v>1111</v>
      </c>
      <c r="B43" s="255"/>
      <c r="C43" s="255"/>
      <c r="D43" s="255"/>
      <c r="E43" s="255"/>
      <c r="F43" s="255"/>
      <c r="G43" s="255"/>
      <c r="H43" s="255"/>
      <c r="I43" s="11" t="str">
        <f t="shared" si="0"/>
        <v>Andhra Pradesh</v>
      </c>
    </row>
    <row r="44" spans="1:9" ht="23.25" x14ac:dyDescent="0.45">
      <c r="A44" s="254" t="s">
        <v>1112</v>
      </c>
      <c r="B44" s="255"/>
      <c r="C44" s="255"/>
      <c r="D44" s="255"/>
      <c r="E44" s="255"/>
      <c r="F44" s="255"/>
      <c r="G44" s="255"/>
      <c r="H44" s="255"/>
      <c r="I44" s="11" t="str">
        <f t="shared" si="0"/>
        <v>Andhra Pradesh</v>
      </c>
    </row>
    <row r="45" spans="1:9" ht="23.25" x14ac:dyDescent="0.45">
      <c r="A45" s="254" t="s">
        <v>1113</v>
      </c>
      <c r="B45" s="255"/>
      <c r="C45" s="255"/>
      <c r="D45" s="255"/>
      <c r="E45" s="255"/>
      <c r="F45" s="255"/>
      <c r="G45" s="255"/>
      <c r="H45" s="256">
        <v>911.21</v>
      </c>
      <c r="I45" s="11" t="str">
        <f t="shared" si="0"/>
        <v>Andhra Pradesh</v>
      </c>
    </row>
    <row r="46" spans="1:9" x14ac:dyDescent="0.45">
      <c r="A46" s="257" t="s">
        <v>1114</v>
      </c>
      <c r="B46" s="258"/>
      <c r="C46" s="258"/>
      <c r="D46" s="258"/>
      <c r="E46" s="258"/>
      <c r="F46" s="258"/>
      <c r="G46" s="258"/>
      <c r="H46" s="258"/>
      <c r="I46" s="11" t="str">
        <f t="shared" si="0"/>
        <v>Andhra Pradesh</v>
      </c>
    </row>
    <row r="47" spans="1:9" x14ac:dyDescent="0.45">
      <c r="A47" s="409" t="s">
        <v>596</v>
      </c>
      <c r="B47" s="398"/>
      <c r="C47" s="398"/>
      <c r="D47" s="398"/>
      <c r="E47" s="398"/>
      <c r="F47" s="398"/>
      <c r="G47" s="398"/>
      <c r="H47" s="399"/>
    </row>
    <row r="48" spans="1:9" ht="23.25" x14ac:dyDescent="0.45">
      <c r="A48" s="251" t="s">
        <v>1116</v>
      </c>
      <c r="B48" s="252"/>
      <c r="C48" s="252"/>
      <c r="D48" s="252"/>
      <c r="E48" s="252"/>
      <c r="F48" s="252"/>
      <c r="G48" s="252"/>
      <c r="H48" s="252">
        <v>1440.37</v>
      </c>
      <c r="I48" s="11" t="str">
        <f t="shared" si="0"/>
        <v>Tripura</v>
      </c>
    </row>
    <row r="49" spans="1:9" x14ac:dyDescent="0.45">
      <c r="A49" s="254" t="s">
        <v>1110</v>
      </c>
      <c r="B49" s="255"/>
      <c r="C49" s="255"/>
      <c r="D49" s="255"/>
      <c r="E49" s="255"/>
      <c r="F49" s="255"/>
      <c r="G49" s="255"/>
      <c r="H49" s="255"/>
      <c r="I49" s="11" t="str">
        <f t="shared" si="0"/>
        <v>Tripura</v>
      </c>
    </row>
    <row r="50" spans="1:9" ht="23.25" x14ac:dyDescent="0.45">
      <c r="A50" s="254" t="s">
        <v>1111</v>
      </c>
      <c r="B50" s="255"/>
      <c r="C50" s="255"/>
      <c r="D50" s="255"/>
      <c r="E50" s="255"/>
      <c r="F50" s="255"/>
      <c r="G50" s="255"/>
      <c r="H50" s="255"/>
      <c r="I50" s="11" t="str">
        <f t="shared" si="0"/>
        <v>Tripura</v>
      </c>
    </row>
    <row r="51" spans="1:9" ht="23.25" x14ac:dyDescent="0.45">
      <c r="A51" s="254" t="s">
        <v>1112</v>
      </c>
      <c r="B51" s="255"/>
      <c r="C51" s="255"/>
      <c r="D51" s="255"/>
      <c r="E51" s="255"/>
      <c r="F51" s="255"/>
      <c r="G51" s="255"/>
      <c r="H51" s="255"/>
      <c r="I51" s="11" t="str">
        <f t="shared" si="0"/>
        <v>Tripura</v>
      </c>
    </row>
    <row r="52" spans="1:9" ht="23.25" x14ac:dyDescent="0.45">
      <c r="A52" s="254" t="s">
        <v>1113</v>
      </c>
      <c r="B52" s="255"/>
      <c r="C52" s="255"/>
      <c r="D52" s="255"/>
      <c r="E52" s="255"/>
      <c r="F52" s="255"/>
      <c r="G52" s="255"/>
      <c r="H52" s="256">
        <v>1437.16</v>
      </c>
      <c r="I52" s="11" t="str">
        <f t="shared" si="0"/>
        <v>Tripura</v>
      </c>
    </row>
    <row r="53" spans="1:9" x14ac:dyDescent="0.45">
      <c r="A53" s="257" t="s">
        <v>1114</v>
      </c>
      <c r="B53" s="258"/>
      <c r="C53" s="258"/>
      <c r="D53" s="258"/>
      <c r="E53" s="258"/>
      <c r="F53" s="258"/>
      <c r="G53" s="258"/>
      <c r="H53" s="258"/>
      <c r="I53" s="11" t="str">
        <f t="shared" si="0"/>
        <v>Tripura</v>
      </c>
    </row>
    <row r="54" spans="1:9" x14ac:dyDescent="0.45">
      <c r="A54" s="409" t="s">
        <v>943</v>
      </c>
      <c r="B54" s="398"/>
      <c r="C54" s="398"/>
      <c r="D54" s="398"/>
      <c r="E54" s="398"/>
      <c r="F54" s="398"/>
      <c r="G54" s="398"/>
      <c r="H54" s="399"/>
    </row>
    <row r="55" spans="1:9" ht="23.25" x14ac:dyDescent="0.45">
      <c r="A55" s="251" t="s">
        <v>1116</v>
      </c>
      <c r="B55" s="252"/>
      <c r="C55" s="252"/>
      <c r="D55" s="252"/>
      <c r="E55" s="252"/>
      <c r="F55" s="252"/>
      <c r="G55" s="252"/>
      <c r="H55" s="252">
        <v>531</v>
      </c>
      <c r="I55" s="11" t="str">
        <f t="shared" si="0"/>
        <v>West Bengal</v>
      </c>
    </row>
    <row r="56" spans="1:9" x14ac:dyDescent="0.45">
      <c r="A56" s="254" t="s">
        <v>1110</v>
      </c>
      <c r="B56" s="255"/>
      <c r="C56" s="255"/>
      <c r="D56" s="255"/>
      <c r="E56" s="255"/>
      <c r="F56" s="255"/>
      <c r="G56" s="255"/>
      <c r="H56" s="255"/>
      <c r="I56" s="11" t="str">
        <f t="shared" si="0"/>
        <v>West Bengal</v>
      </c>
    </row>
    <row r="57" spans="1:9" ht="23.25" x14ac:dyDescent="0.45">
      <c r="A57" s="254" t="s">
        <v>1111</v>
      </c>
      <c r="B57" s="255"/>
      <c r="C57" s="255"/>
      <c r="D57" s="255"/>
      <c r="E57" s="255"/>
      <c r="F57" s="255"/>
      <c r="G57" s="255"/>
      <c r="H57" s="255"/>
      <c r="I57" s="11" t="str">
        <f t="shared" si="0"/>
        <v>West Bengal</v>
      </c>
    </row>
    <row r="58" spans="1:9" ht="23.25" x14ac:dyDescent="0.45">
      <c r="A58" s="254" t="s">
        <v>1112</v>
      </c>
      <c r="B58" s="255"/>
      <c r="C58" s="255"/>
      <c r="D58" s="255"/>
      <c r="E58" s="255"/>
      <c r="F58" s="255"/>
      <c r="G58" s="255"/>
      <c r="H58" s="255"/>
      <c r="I58" s="11" t="str">
        <f t="shared" si="0"/>
        <v>West Bengal</v>
      </c>
    </row>
    <row r="59" spans="1:9" ht="23.25" x14ac:dyDescent="0.45">
      <c r="A59" s="254" t="s">
        <v>1113</v>
      </c>
      <c r="B59" s="255"/>
      <c r="C59" s="255"/>
      <c r="D59" s="255"/>
      <c r="E59" s="255"/>
      <c r="F59" s="255"/>
      <c r="G59" s="255"/>
      <c r="H59" s="256">
        <v>296</v>
      </c>
      <c r="I59" s="11" t="str">
        <f t="shared" si="0"/>
        <v>West Bengal</v>
      </c>
    </row>
    <row r="60" spans="1:9" x14ac:dyDescent="0.45">
      <c r="A60" s="257" t="s">
        <v>1114</v>
      </c>
      <c r="B60" s="258"/>
      <c r="C60" s="258"/>
      <c r="D60" s="258"/>
      <c r="E60" s="258"/>
      <c r="F60" s="258"/>
      <c r="G60" s="258"/>
      <c r="H60" s="258"/>
      <c r="I60" s="11" t="str">
        <f t="shared" si="0"/>
        <v>West Bengal</v>
      </c>
    </row>
    <row r="61" spans="1:9" x14ac:dyDescent="0.45">
      <c r="A61" s="409" t="s">
        <v>941</v>
      </c>
      <c r="B61" s="398"/>
      <c r="C61" s="398"/>
      <c r="D61" s="398"/>
      <c r="E61" s="398"/>
      <c r="F61" s="398"/>
      <c r="G61" s="398"/>
      <c r="H61" s="399"/>
    </row>
    <row r="62" spans="1:9" ht="23.25" x14ac:dyDescent="0.45">
      <c r="A62" s="251" t="s">
        <v>1116</v>
      </c>
      <c r="B62" s="259"/>
      <c r="C62" s="252"/>
      <c r="D62" s="252"/>
      <c r="E62" s="252"/>
      <c r="F62" s="252"/>
      <c r="G62" s="252"/>
      <c r="H62" s="252">
        <v>199.77</v>
      </c>
      <c r="I62" s="11" t="str">
        <f t="shared" si="0"/>
        <v>Madhya Pradesh</v>
      </c>
    </row>
    <row r="63" spans="1:9" x14ac:dyDescent="0.45">
      <c r="A63" s="254" t="s">
        <v>1110</v>
      </c>
      <c r="B63" s="260"/>
      <c r="C63" s="255"/>
      <c r="D63" s="255"/>
      <c r="E63" s="255"/>
      <c r="F63" s="255"/>
      <c r="G63" s="255"/>
      <c r="H63" s="255"/>
      <c r="I63" s="11" t="str">
        <f t="shared" si="0"/>
        <v>Madhya Pradesh</v>
      </c>
    </row>
    <row r="64" spans="1:9" ht="23.25" x14ac:dyDescent="0.45">
      <c r="A64" s="254" t="s">
        <v>1111</v>
      </c>
      <c r="B64" s="260"/>
      <c r="C64" s="255"/>
      <c r="D64" s="255"/>
      <c r="E64" s="255"/>
      <c r="F64" s="255"/>
      <c r="G64" s="255"/>
      <c r="H64" s="255"/>
      <c r="I64" s="11" t="str">
        <f t="shared" si="0"/>
        <v>Madhya Pradesh</v>
      </c>
    </row>
    <row r="65" spans="1:9" ht="23.25" x14ac:dyDescent="0.45">
      <c r="A65" s="254" t="s">
        <v>1112</v>
      </c>
      <c r="B65" s="260"/>
      <c r="C65" s="255"/>
      <c r="D65" s="255"/>
      <c r="E65" s="255"/>
      <c r="F65" s="255"/>
      <c r="G65" s="255"/>
      <c r="H65" s="255"/>
      <c r="I65" s="11" t="str">
        <f t="shared" si="0"/>
        <v>Madhya Pradesh</v>
      </c>
    </row>
    <row r="66" spans="1:9" ht="23.25" x14ac:dyDescent="0.45">
      <c r="A66" s="254" t="s">
        <v>1113</v>
      </c>
      <c r="B66" s="260"/>
      <c r="C66" s="255"/>
      <c r="D66" s="255"/>
      <c r="E66" s="255"/>
      <c r="F66" s="255"/>
      <c r="G66" s="255"/>
      <c r="H66" s="256">
        <v>184.13</v>
      </c>
      <c r="I66" s="11" t="str">
        <f t="shared" si="0"/>
        <v>Madhya Pradesh</v>
      </c>
    </row>
    <row r="67" spans="1:9" x14ac:dyDescent="0.45">
      <c r="A67" s="257" t="s">
        <v>1114</v>
      </c>
      <c r="B67" s="261"/>
      <c r="C67" s="258"/>
      <c r="D67" s="258"/>
      <c r="E67" s="258"/>
      <c r="F67" s="258"/>
      <c r="G67" s="258"/>
      <c r="H67" s="258"/>
      <c r="I67" s="11" t="str">
        <f t="shared" si="0"/>
        <v>Madhya Pradesh</v>
      </c>
    </row>
    <row r="68" spans="1:9" x14ac:dyDescent="0.45">
      <c r="A68" s="409" t="s">
        <v>579</v>
      </c>
      <c r="B68" s="398"/>
      <c r="C68" s="398"/>
      <c r="D68" s="398"/>
      <c r="E68" s="398"/>
      <c r="F68" s="398"/>
      <c r="G68" s="398"/>
      <c r="H68" s="399"/>
    </row>
    <row r="69" spans="1:9" ht="23.25" x14ac:dyDescent="0.45">
      <c r="A69" s="251" t="s">
        <v>1116</v>
      </c>
      <c r="B69" s="259"/>
      <c r="C69" s="252"/>
      <c r="D69" s="252"/>
      <c r="E69" s="252"/>
      <c r="F69" s="252"/>
      <c r="G69" s="252"/>
      <c r="H69" s="252">
        <v>3.96</v>
      </c>
      <c r="I69" s="11" t="str">
        <f t="shared" si="0"/>
        <v>Jharkhand</v>
      </c>
    </row>
    <row r="70" spans="1:9" x14ac:dyDescent="0.45">
      <c r="A70" s="254" t="s">
        <v>1110</v>
      </c>
      <c r="B70" s="260"/>
      <c r="C70" s="255"/>
      <c r="D70" s="255"/>
      <c r="E70" s="255"/>
      <c r="F70" s="255"/>
      <c r="G70" s="255"/>
      <c r="H70" s="255"/>
      <c r="I70" s="11" t="str">
        <f t="shared" si="0"/>
        <v>Jharkhand</v>
      </c>
    </row>
    <row r="71" spans="1:9" ht="23.25" x14ac:dyDescent="0.45">
      <c r="A71" s="254" t="s">
        <v>1111</v>
      </c>
      <c r="B71" s="260"/>
      <c r="C71" s="255"/>
      <c r="D71" s="255"/>
      <c r="E71" s="255"/>
      <c r="F71" s="255"/>
      <c r="G71" s="255"/>
      <c r="H71" s="255"/>
      <c r="I71" s="11" t="str">
        <f t="shared" ref="I71:I95" si="1">IF(LEFT(A71,5)="Gross",A70,I70)</f>
        <v>Jharkhand</v>
      </c>
    </row>
    <row r="72" spans="1:9" ht="23.25" x14ac:dyDescent="0.45">
      <c r="A72" s="254" t="s">
        <v>1112</v>
      </c>
      <c r="B72" s="260"/>
      <c r="C72" s="255"/>
      <c r="D72" s="255"/>
      <c r="E72" s="255"/>
      <c r="F72" s="255"/>
      <c r="G72" s="255"/>
      <c r="H72" s="255"/>
      <c r="I72" s="11" t="str">
        <f t="shared" si="1"/>
        <v>Jharkhand</v>
      </c>
    </row>
    <row r="73" spans="1:9" ht="23.25" x14ac:dyDescent="0.45">
      <c r="A73" s="254" t="s">
        <v>1113</v>
      </c>
      <c r="B73" s="260"/>
      <c r="C73" s="255"/>
      <c r="D73" s="255"/>
      <c r="E73" s="255"/>
      <c r="F73" s="255"/>
      <c r="G73" s="255"/>
      <c r="H73" s="256">
        <v>3.47</v>
      </c>
      <c r="I73" s="11" t="str">
        <f t="shared" si="1"/>
        <v>Jharkhand</v>
      </c>
    </row>
    <row r="74" spans="1:9" x14ac:dyDescent="0.45">
      <c r="A74" s="257" t="s">
        <v>1114</v>
      </c>
      <c r="B74" s="261"/>
      <c r="C74" s="258"/>
      <c r="D74" s="258"/>
      <c r="E74" s="258"/>
      <c r="F74" s="258"/>
      <c r="G74" s="258"/>
      <c r="H74" s="258"/>
      <c r="I74" s="11" t="str">
        <f t="shared" si="1"/>
        <v>Jharkhand</v>
      </c>
    </row>
    <row r="75" spans="1:9" x14ac:dyDescent="0.45">
      <c r="A75" s="406" t="s">
        <v>1121</v>
      </c>
      <c r="B75" s="407"/>
      <c r="C75" s="407"/>
      <c r="D75" s="407"/>
      <c r="E75" s="407"/>
      <c r="F75" s="407"/>
      <c r="G75" s="407"/>
      <c r="H75" s="408"/>
    </row>
    <row r="76" spans="1:9" ht="23.25" x14ac:dyDescent="0.45">
      <c r="A76" s="251" t="s">
        <v>1116</v>
      </c>
      <c r="B76" s="252"/>
      <c r="C76" s="252"/>
      <c r="D76" s="252"/>
      <c r="E76" s="252"/>
      <c r="F76" s="252"/>
      <c r="G76" s="252"/>
      <c r="H76" s="252"/>
      <c r="I76" s="11" t="str">
        <f t="shared" si="1"/>
        <v>A. Total Onshore</v>
      </c>
    </row>
    <row r="77" spans="1:9" x14ac:dyDescent="0.45">
      <c r="A77" s="254" t="s">
        <v>1110</v>
      </c>
      <c r="B77" s="255"/>
      <c r="C77" s="255"/>
      <c r="D77" s="255"/>
      <c r="E77" s="255"/>
      <c r="F77" s="255"/>
      <c r="G77" s="255"/>
      <c r="H77" s="255"/>
      <c r="I77" s="11" t="str">
        <f t="shared" si="1"/>
        <v>A. Total Onshore</v>
      </c>
    </row>
    <row r="78" spans="1:9" ht="23.25" x14ac:dyDescent="0.45">
      <c r="A78" s="254" t="s">
        <v>1111</v>
      </c>
      <c r="B78" s="255"/>
      <c r="C78" s="255"/>
      <c r="D78" s="255"/>
      <c r="E78" s="255"/>
      <c r="F78" s="255"/>
      <c r="G78" s="255"/>
      <c r="H78" s="255"/>
      <c r="I78" s="11" t="str">
        <f t="shared" si="1"/>
        <v>A. Total Onshore</v>
      </c>
    </row>
    <row r="79" spans="1:9" ht="23.25" x14ac:dyDescent="0.45">
      <c r="A79" s="254" t="s">
        <v>1112</v>
      </c>
      <c r="B79" s="255"/>
      <c r="C79" s="255"/>
      <c r="D79" s="255"/>
      <c r="E79" s="255"/>
      <c r="F79" s="255"/>
      <c r="G79" s="255"/>
      <c r="H79" s="255"/>
      <c r="I79" s="11" t="str">
        <f t="shared" si="1"/>
        <v>A. Total Onshore</v>
      </c>
    </row>
    <row r="80" spans="1:9" ht="23.25" x14ac:dyDescent="0.45">
      <c r="A80" s="254" t="s">
        <v>1113</v>
      </c>
      <c r="B80" s="255"/>
      <c r="C80" s="255"/>
      <c r="D80" s="255"/>
      <c r="E80" s="255"/>
      <c r="F80" s="255"/>
      <c r="G80" s="255"/>
      <c r="H80" s="256">
        <v>8297.73</v>
      </c>
      <c r="I80" s="11" t="str">
        <f t="shared" si="1"/>
        <v>A. Total Onshore</v>
      </c>
    </row>
    <row r="81" spans="1:9" x14ac:dyDescent="0.45">
      <c r="A81" s="257" t="s">
        <v>1114</v>
      </c>
      <c r="B81" s="258"/>
      <c r="C81" s="258"/>
      <c r="D81" s="258"/>
      <c r="E81" s="258"/>
      <c r="F81" s="258"/>
      <c r="G81" s="258"/>
      <c r="H81" s="258"/>
      <c r="I81" s="11" t="str">
        <f t="shared" si="1"/>
        <v>A. Total Onshore</v>
      </c>
    </row>
    <row r="82" spans="1:9" x14ac:dyDescent="0.45">
      <c r="A82" s="406" t="s">
        <v>1122</v>
      </c>
      <c r="B82" s="407"/>
      <c r="C82" s="407"/>
      <c r="D82" s="407"/>
      <c r="E82" s="407"/>
      <c r="F82" s="407"/>
      <c r="G82" s="407"/>
      <c r="H82" s="408"/>
      <c r="I82" s="11" t="str">
        <f t="shared" si="1"/>
        <v>A. Total Onshore</v>
      </c>
    </row>
    <row r="83" spans="1:9" ht="23.25" x14ac:dyDescent="0.45">
      <c r="A83" s="251" t="s">
        <v>1116</v>
      </c>
      <c r="B83" s="252"/>
      <c r="C83" s="252"/>
      <c r="D83" s="252"/>
      <c r="E83" s="252"/>
      <c r="F83" s="252"/>
      <c r="G83" s="252"/>
      <c r="H83" s="252"/>
      <c r="I83" s="11" t="str">
        <f t="shared" si="1"/>
        <v>B. Offshore</v>
      </c>
    </row>
    <row r="84" spans="1:9" x14ac:dyDescent="0.45">
      <c r="A84" s="254" t="s">
        <v>1110</v>
      </c>
      <c r="B84" s="255"/>
      <c r="C84" s="255"/>
      <c r="D84" s="255"/>
      <c r="E84" s="255"/>
      <c r="F84" s="255"/>
      <c r="G84" s="255"/>
      <c r="H84" s="255"/>
      <c r="I84" s="11" t="str">
        <f t="shared" si="1"/>
        <v>B. Offshore</v>
      </c>
    </row>
    <row r="85" spans="1:9" ht="23.25" x14ac:dyDescent="0.45">
      <c r="A85" s="254" t="s">
        <v>1111</v>
      </c>
      <c r="B85" s="255"/>
      <c r="C85" s="255"/>
      <c r="D85" s="255"/>
      <c r="E85" s="255"/>
      <c r="F85" s="255"/>
      <c r="G85" s="255"/>
      <c r="H85" s="255"/>
      <c r="I85" s="11" t="str">
        <f t="shared" si="1"/>
        <v>B. Offshore</v>
      </c>
    </row>
    <row r="86" spans="1:9" ht="23.25" x14ac:dyDescent="0.45">
      <c r="A86" s="254" t="s">
        <v>1112</v>
      </c>
      <c r="B86" s="255"/>
      <c r="C86" s="255"/>
      <c r="D86" s="255"/>
      <c r="E86" s="255"/>
      <c r="F86" s="255"/>
      <c r="G86" s="255"/>
      <c r="H86" s="255"/>
      <c r="I86" s="11" t="str">
        <f t="shared" si="1"/>
        <v>B. Offshore</v>
      </c>
    </row>
    <row r="87" spans="1:9" ht="23.25" x14ac:dyDescent="0.45">
      <c r="A87" s="254" t="s">
        <v>1113</v>
      </c>
      <c r="B87" s="255"/>
      <c r="C87" s="255"/>
      <c r="D87" s="255"/>
      <c r="E87" s="255"/>
      <c r="F87" s="255"/>
      <c r="G87" s="255"/>
      <c r="H87" s="256">
        <v>17625.5</v>
      </c>
      <c r="I87" s="11" t="str">
        <f t="shared" si="1"/>
        <v>B. Offshore</v>
      </c>
    </row>
    <row r="88" spans="1:9" x14ac:dyDescent="0.45">
      <c r="A88" s="257" t="s">
        <v>1114</v>
      </c>
      <c r="B88" s="258"/>
      <c r="C88" s="258"/>
      <c r="D88" s="258"/>
      <c r="E88" s="258"/>
      <c r="F88" s="258"/>
      <c r="G88" s="258"/>
      <c r="H88" s="258"/>
      <c r="I88" s="11" t="str">
        <f t="shared" si="1"/>
        <v>B. Offshore</v>
      </c>
    </row>
    <row r="89" spans="1:9" x14ac:dyDescent="0.45">
      <c r="A89" s="397" t="s">
        <v>1123</v>
      </c>
      <c r="B89" s="398"/>
      <c r="C89" s="398"/>
      <c r="D89" s="398"/>
      <c r="E89" s="398"/>
      <c r="F89" s="398"/>
      <c r="G89" s="398"/>
      <c r="H89" s="399"/>
      <c r="I89" s="11" t="str">
        <f t="shared" si="1"/>
        <v>B. Offshore</v>
      </c>
    </row>
    <row r="90" spans="1:9" ht="23.25" x14ac:dyDescent="0.45">
      <c r="A90" s="251" t="s">
        <v>1116</v>
      </c>
      <c r="B90" s="252"/>
      <c r="C90" s="252"/>
      <c r="D90" s="252"/>
      <c r="E90" s="252"/>
      <c r="F90" s="252"/>
      <c r="G90" s="252"/>
      <c r="H90" s="252"/>
      <c r="I90" s="11" t="str">
        <f t="shared" si="1"/>
        <v>Total (A+B)</v>
      </c>
    </row>
    <row r="91" spans="1:9" x14ac:dyDescent="0.45">
      <c r="A91" s="254" t="s">
        <v>1110</v>
      </c>
      <c r="B91" s="255"/>
      <c r="C91" s="255"/>
      <c r="D91" s="255"/>
      <c r="E91" s="255"/>
      <c r="F91" s="255"/>
      <c r="G91" s="255"/>
      <c r="H91" s="255"/>
      <c r="I91" s="11" t="str">
        <f t="shared" si="1"/>
        <v>Total (A+B)</v>
      </c>
    </row>
    <row r="92" spans="1:9" ht="23.25" x14ac:dyDescent="0.45">
      <c r="A92" s="254" t="s">
        <v>1111</v>
      </c>
      <c r="B92" s="255"/>
      <c r="C92" s="255"/>
      <c r="D92" s="255"/>
      <c r="E92" s="255"/>
      <c r="F92" s="255"/>
      <c r="G92" s="255"/>
      <c r="H92" s="255"/>
      <c r="I92" s="11" t="str">
        <f t="shared" si="1"/>
        <v>Total (A+B)</v>
      </c>
    </row>
    <row r="93" spans="1:9" ht="23.25" x14ac:dyDescent="0.45">
      <c r="A93" s="254" t="s">
        <v>1112</v>
      </c>
      <c r="B93" s="255"/>
      <c r="C93" s="255"/>
      <c r="D93" s="255"/>
      <c r="E93" s="255"/>
      <c r="F93" s="255"/>
      <c r="G93" s="255"/>
      <c r="H93" s="255"/>
      <c r="I93" s="11" t="str">
        <f t="shared" si="1"/>
        <v>Total (A+B)</v>
      </c>
    </row>
    <row r="94" spans="1:9" ht="23.25" x14ac:dyDescent="0.45">
      <c r="A94" s="254" t="s">
        <v>1113</v>
      </c>
      <c r="B94" s="255"/>
      <c r="C94" s="255"/>
      <c r="D94" s="255"/>
      <c r="E94" s="255"/>
      <c r="F94" s="255"/>
      <c r="G94" s="255"/>
      <c r="H94" s="256">
        <f>H87+H80</f>
        <v>25923.23</v>
      </c>
      <c r="I94" s="11" t="str">
        <f t="shared" si="1"/>
        <v>Total (A+B)</v>
      </c>
    </row>
    <row r="95" spans="1:9" x14ac:dyDescent="0.45">
      <c r="A95" s="257" t="s">
        <v>1114</v>
      </c>
      <c r="B95" s="258"/>
      <c r="C95" s="258"/>
      <c r="D95" s="258"/>
      <c r="E95" s="258"/>
      <c r="F95" s="258"/>
      <c r="G95" s="258"/>
      <c r="H95" s="258"/>
      <c r="I95" s="11" t="str">
        <f t="shared" si="1"/>
        <v>Total (A+B)</v>
      </c>
    </row>
    <row r="97" spans="1:1" x14ac:dyDescent="0.45">
      <c r="A97" s="86" t="s">
        <v>931</v>
      </c>
    </row>
    <row r="98" spans="1:1" x14ac:dyDescent="0.45">
      <c r="A98" s="86" t="s">
        <v>1124</v>
      </c>
    </row>
  </sheetData>
  <mergeCells count="15">
    <mergeCell ref="A75:H75"/>
    <mergeCell ref="A82:H82"/>
    <mergeCell ref="A89:H89"/>
    <mergeCell ref="A33:H33"/>
    <mergeCell ref="A40:H40"/>
    <mergeCell ref="A47:H47"/>
    <mergeCell ref="A54:H54"/>
    <mergeCell ref="A61:H61"/>
    <mergeCell ref="A68:H68"/>
    <mergeCell ref="A26:H26"/>
    <mergeCell ref="A1:H1"/>
    <mergeCell ref="A2:H2"/>
    <mergeCell ref="A5:H5"/>
    <mergeCell ref="A12:H12"/>
    <mergeCell ref="A19:H19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Prices'!B179*(INDEX(Tax_share,MATCH('Total Fuel Prices'!$A$177,tax_fuel_labels,0),MATCH(B$1,'Tax_Share of Price'!$B$1:$AI$1,0)))</f>
        <v>0</v>
      </c>
      <c r="C2" s="35">
        <f>'Total Fuel Prices'!C179*(INDEX(Tax_share,MATCH('Total Fuel Prices'!$A$177,tax_fuel_labels,0),MATCH(C$1,'Tax_Share of Price'!$B$1:$AI$1,0)))</f>
        <v>0</v>
      </c>
      <c r="D2" s="35">
        <f>'Total Fuel Prices'!D179*(INDEX(Tax_share,MATCH('Total Fuel Prices'!$A$177,tax_fuel_labels,0),MATCH(D$1,'Tax_Share of Price'!$B$1:$AI$1,0)))</f>
        <v>0</v>
      </c>
      <c r="E2" s="35">
        <f>'Total Fuel Prices'!E179*(INDEX(Tax_share,MATCH('Total Fuel Prices'!$A$177,tax_fuel_labels,0),MATCH(E$1,'Tax_Share of Price'!$B$1:$AI$1,0)))</f>
        <v>0</v>
      </c>
      <c r="F2" s="35">
        <f>'Total Fuel Prices'!F179*(INDEX(Tax_share,MATCH('Total Fuel Prices'!$A$177,tax_fuel_labels,0),MATCH(F$1,'Tax_Share of Price'!$B$1:$AI$1,0)))</f>
        <v>0</v>
      </c>
      <c r="G2" s="35">
        <f>'Total Fuel Prices'!G179*(INDEX(Tax_share,MATCH('Total Fuel Prices'!$A$177,tax_fuel_labels,0),MATCH(G$1,'Tax_Share of Price'!$B$1:$AI$1,0)))</f>
        <v>0</v>
      </c>
      <c r="H2" s="35">
        <f>'Total Fuel Prices'!H179*(INDEX(Tax_share,MATCH('Total Fuel Prices'!$A$177,tax_fuel_labels,0),MATCH(H$1,'Tax_Share of Price'!$B$1:$AI$1,0)))</f>
        <v>0</v>
      </c>
      <c r="I2" s="35">
        <f>'Total Fuel Prices'!I179*(INDEX(Tax_share,MATCH('Total Fuel Prices'!$A$177,tax_fuel_labels,0),MATCH(I$1,'Tax_Share of Price'!$B$1:$AI$1,0)))</f>
        <v>0</v>
      </c>
      <c r="J2" s="35">
        <f>'Total Fuel Prices'!J179*(INDEX(Tax_share,MATCH('Total Fuel Prices'!$A$177,tax_fuel_labels,0),MATCH(J$1,'Tax_Share of Price'!$B$1:$AI$1,0)))</f>
        <v>0</v>
      </c>
      <c r="K2" s="35">
        <f>'Total Fuel Prices'!K179*(INDEX(Tax_share,MATCH('Total Fuel Prices'!$A$177,tax_fuel_labels,0),MATCH(K$1,'Tax_Share of Price'!$B$1:$AI$1,0)))</f>
        <v>0</v>
      </c>
      <c r="L2" s="35">
        <f>'Total Fuel Prices'!L179*(INDEX(Tax_share,MATCH('Total Fuel Prices'!$A$177,tax_fuel_labels,0),MATCH(L$1,'Tax_Share of Price'!$B$1:$AI$1,0)))</f>
        <v>0</v>
      </c>
      <c r="M2" s="35">
        <f>'Total Fuel Prices'!M179*(INDEX(Tax_share,MATCH('Total Fuel Prices'!$A$177,tax_fuel_labels,0),MATCH(M$1,'Tax_Share of Price'!$B$1:$AI$1,0)))</f>
        <v>0</v>
      </c>
      <c r="N2" s="35">
        <f>'Total Fuel Prices'!N179*(INDEX(Tax_share,MATCH('Total Fuel Prices'!$A$177,tax_fuel_labels,0),MATCH(N$1,'Tax_Share of Price'!$B$1:$AI$1,0)))</f>
        <v>0</v>
      </c>
      <c r="O2" s="35">
        <f>'Total Fuel Prices'!O179*(INDEX(Tax_share,MATCH('Total Fuel Prices'!$A$177,tax_fuel_labels,0),MATCH(O$1,'Tax_Share of Price'!$B$1:$AI$1,0)))</f>
        <v>0</v>
      </c>
      <c r="P2" s="35">
        <f>'Total Fuel Prices'!P179*(INDEX(Tax_share,MATCH('Total Fuel Prices'!$A$177,tax_fuel_labels,0),MATCH(P$1,'Tax_Share of Price'!$B$1:$AI$1,0)))</f>
        <v>0</v>
      </c>
      <c r="Q2" s="35">
        <f>'Total Fuel Prices'!Q179*(INDEX(Tax_share,MATCH('Total Fuel Prices'!$A$177,tax_fuel_labels,0),MATCH(Q$1,'Tax_Share of Price'!$B$1:$AI$1,0)))</f>
        <v>0</v>
      </c>
      <c r="R2" s="35">
        <f>'Total Fuel Prices'!R179*(INDEX(Tax_share,MATCH('Total Fuel Prices'!$A$177,tax_fuel_labels,0),MATCH(R$1,'Tax_Share of Price'!$B$1:$AI$1,0)))</f>
        <v>0</v>
      </c>
      <c r="S2" s="35">
        <f>'Total Fuel Prices'!S179*(INDEX(Tax_share,MATCH('Total Fuel Prices'!$A$177,tax_fuel_labels,0),MATCH(S$1,'Tax_Share of Price'!$B$1:$AI$1,0)))</f>
        <v>0</v>
      </c>
      <c r="T2" s="35">
        <f>'Total Fuel Prices'!T179*(INDEX(Tax_share,MATCH('Total Fuel Prices'!$A$177,tax_fuel_labels,0),MATCH(T$1,'Tax_Share of Price'!$B$1:$AI$1,0)))</f>
        <v>0</v>
      </c>
      <c r="U2" s="35">
        <f>'Total Fuel Prices'!U179*(INDEX(Tax_share,MATCH('Total Fuel Prices'!$A$177,tax_fuel_labels,0),MATCH(U$1,'Tax_Share of Price'!$B$1:$AI$1,0)))</f>
        <v>0</v>
      </c>
      <c r="V2" s="35">
        <f>'Total Fuel Prices'!V179*(INDEX(Tax_share,MATCH('Total Fuel Prices'!$A$177,tax_fuel_labels,0),MATCH(V$1,'Tax_Share of Price'!$B$1:$AI$1,0)))</f>
        <v>0</v>
      </c>
      <c r="W2" s="35">
        <f>'Total Fuel Prices'!W179*(INDEX(Tax_share,MATCH('Total Fuel Prices'!$A$177,tax_fuel_labels,0),MATCH(W$1,'Tax_Share of Price'!$B$1:$AI$1,0)))</f>
        <v>0</v>
      </c>
      <c r="X2" s="35">
        <f>'Total Fuel Prices'!X179*(INDEX(Tax_share,MATCH('Total Fuel Prices'!$A$177,tax_fuel_labels,0),MATCH(X$1,'Tax_Share of Price'!$B$1:$AI$1,0)))</f>
        <v>0</v>
      </c>
      <c r="Y2" s="35">
        <f>'Total Fuel Prices'!Y179*(INDEX(Tax_share,MATCH('Total Fuel Prices'!$A$177,tax_fuel_labels,0),MATCH(Y$1,'Tax_Share of Price'!$B$1:$AI$1,0)))</f>
        <v>0</v>
      </c>
      <c r="Z2" s="35">
        <f>'Total Fuel Prices'!Z179*(INDEX(Tax_share,MATCH('Total Fuel Prices'!$A$177,tax_fuel_labels,0),MATCH(Z$1,'Tax_Share of Price'!$B$1:$AI$1,0)))</f>
        <v>0</v>
      </c>
      <c r="AA2" s="35">
        <f>'Total Fuel Prices'!AA179*(INDEX(Tax_share,MATCH('Total Fuel Prices'!$A$177,tax_fuel_labels,0),MATCH(AA$1,'Tax_Share of Price'!$B$1:$AI$1,0)))</f>
        <v>0</v>
      </c>
      <c r="AB2" s="35">
        <f>'Total Fuel Prices'!AB179*(INDEX(Tax_share,MATCH('Total Fuel Prices'!$A$177,tax_fuel_labels,0),MATCH(AB$1,'Tax_Share of Price'!$B$1:$AI$1,0)))</f>
        <v>0</v>
      </c>
      <c r="AC2" s="35">
        <f>'Total Fuel Prices'!AC179*(INDEX(Tax_share,MATCH('Total Fuel Prices'!$A$177,tax_fuel_labels,0),MATCH(AC$1,'Tax_Share of Price'!$B$1:$AI$1,0)))</f>
        <v>0</v>
      </c>
      <c r="AD2" s="35">
        <f>'Total Fuel Prices'!AD179*(INDEX(Tax_share,MATCH('Total Fuel Prices'!$A$177,tax_fuel_labels,0),MATCH(AD$1,'Tax_Share of Price'!$B$1:$AI$1,0)))</f>
        <v>0</v>
      </c>
      <c r="AE2" s="35">
        <f>'Total Fuel Prices'!AE179*(INDEX(Tax_share,MATCH('Total Fuel Prices'!$A$177,tax_fuel_labels,0),MATCH(AE$1,'Tax_Share of Price'!$B$1:$AI$1,0)))</f>
        <v>0</v>
      </c>
      <c r="AF2" s="35">
        <f>'Total Fuel Prices'!AF179*(INDEX(Tax_share,MATCH('Total Fuel Prices'!$A$177,tax_fuel_labels,0),MATCH(AF$1,'Tax_Share of Price'!$B$1:$AI$1,0)))</f>
        <v>0</v>
      </c>
      <c r="AG2" s="35">
        <f>'Total Fuel Prices'!AG179*(INDEX(Tax_share,MATCH('Total Fuel Prices'!$A$177,tax_fuel_labels,0),MATCH(AG$1,'Tax_Share of Price'!$B$1:$AI$1,0)))</f>
        <v>0</v>
      </c>
      <c r="AH2" s="35">
        <f>'Total Fuel Prices'!AH179*(INDEX(Tax_share,MATCH('Total Fuel Prices'!$A$177,tax_fuel_labels,0),MATCH(AH$1,'Tax_Share of Price'!$B$1:$AI$1,0)))</f>
        <v>0</v>
      </c>
      <c r="AI2" s="35">
        <f>'Total Fuel Prices'!AI179*(INDEX(Tax_share,MATCH('Total Fuel Prices'!$A$177,tax_fuel_labels,0),MATCH(AI$1,'Tax_Share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Prices'!B180*(INDEX(Tax_share,MATCH('Total Fuel Prices'!$A$177,tax_fuel_labels,0),MATCH(B$1,'Tax_Share of Price'!$B$1:$AI$1,0)))</f>
        <v>3.1157999999999995E-6</v>
      </c>
      <c r="C3" s="35">
        <f>'Total Fuel Prices'!C180*(INDEX(Tax_share,MATCH('Total Fuel Prices'!$A$177,tax_fuel_labels,0),MATCH(C$1,'Tax_Share of Price'!$B$1:$AI$1,0)))</f>
        <v>3.1157999999999995E-6</v>
      </c>
      <c r="D3" s="35">
        <f>'Total Fuel Prices'!D180*(INDEX(Tax_share,MATCH('Total Fuel Prices'!$A$177,tax_fuel_labels,0),MATCH(D$1,'Tax_Share of Price'!$B$1:$AI$1,0)))</f>
        <v>3.3451012987012986E-6</v>
      </c>
      <c r="E3" s="35">
        <f>'Total Fuel Prices'!E180*(INDEX(Tax_share,MATCH('Total Fuel Prices'!$A$177,tax_fuel_labels,0),MATCH(E$1,'Tax_Share of Price'!$B$1:$AI$1,0)))</f>
        <v>3.1157999999999995E-6</v>
      </c>
      <c r="F3" s="35">
        <f>'Total Fuel Prices'!F180*(INDEX(Tax_share,MATCH('Total Fuel Prices'!$A$177,tax_fuel_labels,0),MATCH(F$1,'Tax_Share of Price'!$B$1:$AI$1,0)))</f>
        <v>3.6040768831168825E-6</v>
      </c>
      <c r="G3" s="35">
        <f>'Total Fuel Prices'!G180*(INDEX(Tax_share,MATCH('Total Fuel Prices'!$A$177,tax_fuel_labels,0),MATCH(G$1,'Tax_Share of Price'!$B$1:$AI$1,0)))</f>
        <v>3.6121698701298693E-6</v>
      </c>
      <c r="H3" s="35">
        <f>'Total Fuel Prices'!H180*(INDEX(Tax_share,MATCH('Total Fuel Prices'!$A$177,tax_fuel_labels,0),MATCH(H$1,'Tax_Share of Price'!$B$1:$AI$1,0)))</f>
        <v>3.5932862337662335E-6</v>
      </c>
      <c r="I3" s="35">
        <f>'Total Fuel Prices'!I180*(INDEX(Tax_share,MATCH('Total Fuel Prices'!$A$177,tax_fuel_labels,0),MATCH(I$1,'Tax_Share of Price'!$B$1:$AI$1,0)))</f>
        <v>3.6229605194805183E-6</v>
      </c>
      <c r="J3" s="35">
        <f>'Total Fuel Prices'!J180*(INDEX(Tax_share,MATCH('Total Fuel Prices'!$A$177,tax_fuel_labels,0),MATCH(J$1,'Tax_Share of Price'!$B$1:$AI$1,0)))</f>
        <v>3.6688207792207783E-6</v>
      </c>
      <c r="K3" s="35">
        <f>'Total Fuel Prices'!K180*(INDEX(Tax_share,MATCH('Total Fuel Prices'!$A$177,tax_fuel_labels,0),MATCH(K$1,'Tax_Share of Price'!$B$1:$AI$1,0)))</f>
        <v>3.7011927272727266E-6</v>
      </c>
      <c r="L3" s="35">
        <f>'Total Fuel Prices'!L180*(INDEX(Tax_share,MATCH('Total Fuel Prices'!$A$177,tax_fuel_labels,0),MATCH(L$1,'Tax_Share of Price'!$B$1:$AI$1,0)))</f>
        <v>3.7794249350649341E-6</v>
      </c>
      <c r="M3" s="35">
        <f>'Total Fuel Prices'!M180*(INDEX(Tax_share,MATCH('Total Fuel Prices'!$A$177,tax_fuel_labels,0),MATCH(M$1,'Tax_Share of Price'!$B$1:$AI$1,0)))</f>
        <v>3.7821225974025968E-6</v>
      </c>
      <c r="N3" s="35">
        <f>'Total Fuel Prices'!N180*(INDEX(Tax_share,MATCH('Total Fuel Prices'!$A$177,tax_fuel_labels,0),MATCH(N$1,'Tax_Share of Price'!$B$1:$AI$1,0)))</f>
        <v>3.887331428571428E-6</v>
      </c>
      <c r="O3" s="35">
        <f>'Total Fuel Prices'!O180*(INDEX(Tax_share,MATCH('Total Fuel Prices'!$A$177,tax_fuel_labels,0),MATCH(O$1,'Tax_Share of Price'!$B$1:$AI$1,0)))</f>
        <v>3.943982337662337E-6</v>
      </c>
      <c r="P3" s="35">
        <f>'Total Fuel Prices'!P180*(INDEX(Tax_share,MATCH('Total Fuel Prices'!$A$177,tax_fuel_labels,0),MATCH(P$1,'Tax_Share of Price'!$B$1:$AI$1,0)))</f>
        <v>4.0168192207792204E-6</v>
      </c>
      <c r="Q3" s="35">
        <f>'Total Fuel Prices'!Q180*(INDEX(Tax_share,MATCH('Total Fuel Prices'!$A$177,tax_fuel_labels,0),MATCH(Q$1,'Tax_Share of Price'!$B$1:$AI$1,0)))</f>
        <v>4.0545864935064928E-6</v>
      </c>
      <c r="R3" s="35">
        <f>'Total Fuel Prices'!R180*(INDEX(Tax_share,MATCH('Total Fuel Prices'!$A$177,tax_fuel_labels,0),MATCH(R$1,'Tax_Share of Price'!$B$1:$AI$1,0)))</f>
        <v>4.1247257142857131E-6</v>
      </c>
      <c r="S3" s="35">
        <f>'Total Fuel Prices'!S180*(INDEX(Tax_share,MATCH('Total Fuel Prices'!$A$177,tax_fuel_labels,0),MATCH(S$1,'Tax_Share of Price'!$B$1:$AI$1,0)))</f>
        <v>4.1705859740259731E-6</v>
      </c>
      <c r="T3" s="35">
        <f>'Total Fuel Prices'!T180*(INDEX(Tax_share,MATCH('Total Fuel Prices'!$A$177,tax_fuel_labels,0),MATCH(T$1,'Tax_Share of Price'!$B$1:$AI$1,0)))</f>
        <v>4.2272368831168821E-6</v>
      </c>
      <c r="U3" s="35">
        <f>'Total Fuel Prices'!U180*(INDEX(Tax_share,MATCH('Total Fuel Prices'!$A$177,tax_fuel_labels,0),MATCH(U$1,'Tax_Share of Price'!$B$1:$AI$1,0)))</f>
        <v>4.2757948051948043E-6</v>
      </c>
      <c r="V3" s="35">
        <f>'Total Fuel Prices'!V180*(INDEX(Tax_share,MATCH('Total Fuel Prices'!$A$177,tax_fuel_labels,0),MATCH(V$1,'Tax_Share of Price'!$B$1:$AI$1,0)))</f>
        <v>4.3270503896103888E-6</v>
      </c>
      <c r="W3" s="35">
        <f>'Total Fuel Prices'!W180*(INDEX(Tax_share,MATCH('Total Fuel Prices'!$A$177,tax_fuel_labels,0),MATCH(W$1,'Tax_Share of Price'!$B$1:$AI$1,0)))</f>
        <v>4.3729106493506488E-6</v>
      </c>
      <c r="X3" s="35">
        <f>'Total Fuel Prices'!X180*(INDEX(Tax_share,MATCH('Total Fuel Prices'!$A$177,tax_fuel_labels,0),MATCH(X$1,'Tax_Share of Price'!$B$1:$AI$1,0)))</f>
        <v>4.4349568831168824E-6</v>
      </c>
      <c r="Y3" s="35">
        <f>'Total Fuel Prices'!Y180*(INDEX(Tax_share,MATCH('Total Fuel Prices'!$A$177,tax_fuel_labels,0),MATCH(Y$1,'Tax_Share of Price'!$B$1:$AI$1,0)))</f>
        <v>4.4916077922077905E-6</v>
      </c>
      <c r="Z3" s="35">
        <f>'Total Fuel Prices'!Z180*(INDEX(Tax_share,MATCH('Total Fuel Prices'!$A$177,tax_fuel_labels,0),MATCH(Z$1,'Tax_Share of Price'!$B$1:$AI$1,0)))</f>
        <v>4.5212820779220779E-6</v>
      </c>
      <c r="AA3" s="35">
        <f>'Total Fuel Prices'!AA180*(INDEX(Tax_share,MATCH('Total Fuel Prices'!$A$177,tax_fuel_labels,0),MATCH(AA$1,'Tax_Share of Price'!$B$1:$AI$1,0)))</f>
        <v>4.567142337662337E-6</v>
      </c>
      <c r="AB3" s="35">
        <f>'Total Fuel Prices'!AB180*(INDEX(Tax_share,MATCH('Total Fuel Prices'!$A$177,tax_fuel_labels,0),MATCH(AB$1,'Tax_Share of Price'!$B$1:$AI$1,0)))</f>
        <v>4.577932987012986E-6</v>
      </c>
      <c r="AC3" s="35">
        <f>'Total Fuel Prices'!AC180*(INDEX(Tax_share,MATCH('Total Fuel Prices'!$A$177,tax_fuel_labels,0),MATCH(AC$1,'Tax_Share of Price'!$B$1:$AI$1,0)))</f>
        <v>4.5725376623376615E-6</v>
      </c>
      <c r="AD3" s="35">
        <f>'Total Fuel Prices'!AD180*(INDEX(Tax_share,MATCH('Total Fuel Prices'!$A$177,tax_fuel_labels,0),MATCH(AD$1,'Tax_Share of Price'!$B$1:$AI$1,0)))</f>
        <v>4.5428633766233759E-6</v>
      </c>
      <c r="AE3" s="35">
        <f>'Total Fuel Prices'!AE180*(INDEX(Tax_share,MATCH('Total Fuel Prices'!$A$177,tax_fuel_labels,0),MATCH(AE$1,'Tax_Share of Price'!$B$1:$AI$1,0)))</f>
        <v>4.613002597402597E-6</v>
      </c>
      <c r="AF3" s="35">
        <f>'Total Fuel Prices'!AF180*(INDEX(Tax_share,MATCH('Total Fuel Prices'!$A$177,tax_fuel_labels,0),MATCH(AF$1,'Tax_Share of Price'!$B$1:$AI$1,0)))</f>
        <v>4.6534675324675317E-6</v>
      </c>
      <c r="AG3" s="35">
        <f>'Total Fuel Prices'!AG180*(INDEX(Tax_share,MATCH('Total Fuel Prices'!$A$177,tax_fuel_labels,0),MATCH(AG$1,'Tax_Share of Price'!$B$1:$AI$1,0)))</f>
        <v>4.7182114285714274E-6</v>
      </c>
      <c r="AH3" s="35">
        <f>'Total Fuel Prices'!AH180*(INDEX(Tax_share,MATCH('Total Fuel Prices'!$A$177,tax_fuel_labels,0),MATCH(AH$1,'Tax_Share of Price'!$B$1:$AI$1,0)))</f>
        <v>4.7802576623376609E-6</v>
      </c>
      <c r="AI3" s="35">
        <f>'Total Fuel Prices'!AI180*(INDEX(Tax_share,MATCH('Total Fuel Prices'!$A$177,tax_fuel_labels,0),MATCH(AI$1,'Tax_Share of Price'!$B$1:$AI$1,0)))</f>
        <v>4.847699220779219E-6</v>
      </c>
    </row>
    <row r="4" spans="1:37" x14ac:dyDescent="0.45">
      <c r="A4" s="12" t="s">
        <v>272</v>
      </c>
      <c r="B4" s="35">
        <f>'Total Fuel Prices'!B181*(INDEX(Tax_share,MATCH('Total Fuel Prices'!$A$177,tax_fuel_labels,0),MATCH(B$1,'Tax_Share of Price'!$B$1:$AI$1,0)))</f>
        <v>0</v>
      </c>
      <c r="C4" s="35">
        <f>'Total Fuel Prices'!C181*(INDEX(Tax_share,MATCH('Total Fuel Prices'!$A$177,tax_fuel_labels,0),MATCH(C$1,'Tax_Share of Price'!$B$1:$AI$1,0)))</f>
        <v>0</v>
      </c>
      <c r="D4" s="35">
        <f>'Total Fuel Prices'!D181*(INDEX(Tax_share,MATCH('Total Fuel Prices'!$A$177,tax_fuel_labels,0),MATCH(D$1,'Tax_Share of Price'!$B$1:$AI$1,0)))</f>
        <v>0</v>
      </c>
      <c r="E4" s="35">
        <f>'Total Fuel Prices'!E181*(INDEX(Tax_share,MATCH('Total Fuel Prices'!$A$177,tax_fuel_labels,0),MATCH(E$1,'Tax_Share of Price'!$B$1:$AI$1,0)))</f>
        <v>0</v>
      </c>
      <c r="F4" s="35">
        <f>'Total Fuel Prices'!F181*(INDEX(Tax_share,MATCH('Total Fuel Prices'!$A$177,tax_fuel_labels,0),MATCH(F$1,'Tax_Share of Price'!$B$1:$AI$1,0)))</f>
        <v>0</v>
      </c>
      <c r="G4" s="35">
        <f>'Total Fuel Prices'!G181*(INDEX(Tax_share,MATCH('Total Fuel Prices'!$A$177,tax_fuel_labels,0),MATCH(G$1,'Tax_Share of Price'!$B$1:$AI$1,0)))</f>
        <v>0</v>
      </c>
      <c r="H4" s="35">
        <f>'Total Fuel Prices'!H181*(INDEX(Tax_share,MATCH('Total Fuel Prices'!$A$177,tax_fuel_labels,0),MATCH(H$1,'Tax_Share of Price'!$B$1:$AI$1,0)))</f>
        <v>0</v>
      </c>
      <c r="I4" s="35">
        <f>'Total Fuel Prices'!I181*(INDEX(Tax_share,MATCH('Total Fuel Prices'!$A$177,tax_fuel_labels,0),MATCH(I$1,'Tax_Share of Price'!$B$1:$AI$1,0)))</f>
        <v>0</v>
      </c>
      <c r="J4" s="35">
        <f>'Total Fuel Prices'!J181*(INDEX(Tax_share,MATCH('Total Fuel Prices'!$A$177,tax_fuel_labels,0),MATCH(J$1,'Tax_Share of Price'!$B$1:$AI$1,0)))</f>
        <v>0</v>
      </c>
      <c r="K4" s="35">
        <f>'Total Fuel Prices'!K181*(INDEX(Tax_share,MATCH('Total Fuel Prices'!$A$177,tax_fuel_labels,0),MATCH(K$1,'Tax_Share of Price'!$B$1:$AI$1,0)))</f>
        <v>0</v>
      </c>
      <c r="L4" s="35">
        <f>'Total Fuel Prices'!L181*(INDEX(Tax_share,MATCH('Total Fuel Prices'!$A$177,tax_fuel_labels,0),MATCH(L$1,'Tax_Share of Price'!$B$1:$AI$1,0)))</f>
        <v>0</v>
      </c>
      <c r="M4" s="35">
        <f>'Total Fuel Prices'!M181*(INDEX(Tax_share,MATCH('Total Fuel Prices'!$A$177,tax_fuel_labels,0),MATCH(M$1,'Tax_Share of Price'!$B$1:$AI$1,0)))</f>
        <v>0</v>
      </c>
      <c r="N4" s="35">
        <f>'Total Fuel Prices'!N181*(INDEX(Tax_share,MATCH('Total Fuel Prices'!$A$177,tax_fuel_labels,0),MATCH(N$1,'Tax_Share of Price'!$B$1:$AI$1,0)))</f>
        <v>0</v>
      </c>
      <c r="O4" s="35">
        <f>'Total Fuel Prices'!O181*(INDEX(Tax_share,MATCH('Total Fuel Prices'!$A$177,tax_fuel_labels,0),MATCH(O$1,'Tax_Share of Price'!$B$1:$AI$1,0)))</f>
        <v>0</v>
      </c>
      <c r="P4" s="35">
        <f>'Total Fuel Prices'!P181*(INDEX(Tax_share,MATCH('Total Fuel Prices'!$A$177,tax_fuel_labels,0),MATCH(P$1,'Tax_Share of Price'!$B$1:$AI$1,0)))</f>
        <v>0</v>
      </c>
      <c r="Q4" s="35">
        <f>'Total Fuel Prices'!Q181*(INDEX(Tax_share,MATCH('Total Fuel Prices'!$A$177,tax_fuel_labels,0),MATCH(Q$1,'Tax_Share of Price'!$B$1:$AI$1,0)))</f>
        <v>0</v>
      </c>
      <c r="R4" s="35">
        <f>'Total Fuel Prices'!R181*(INDEX(Tax_share,MATCH('Total Fuel Prices'!$A$177,tax_fuel_labels,0),MATCH(R$1,'Tax_Share of Price'!$B$1:$AI$1,0)))</f>
        <v>0</v>
      </c>
      <c r="S4" s="35">
        <f>'Total Fuel Prices'!S181*(INDEX(Tax_share,MATCH('Total Fuel Prices'!$A$177,tax_fuel_labels,0),MATCH(S$1,'Tax_Share of Price'!$B$1:$AI$1,0)))</f>
        <v>0</v>
      </c>
      <c r="T4" s="35">
        <f>'Total Fuel Prices'!T181*(INDEX(Tax_share,MATCH('Total Fuel Prices'!$A$177,tax_fuel_labels,0),MATCH(T$1,'Tax_Share of Price'!$B$1:$AI$1,0)))</f>
        <v>0</v>
      </c>
      <c r="U4" s="35">
        <f>'Total Fuel Prices'!U181*(INDEX(Tax_share,MATCH('Total Fuel Prices'!$A$177,tax_fuel_labels,0),MATCH(U$1,'Tax_Share of Price'!$B$1:$AI$1,0)))</f>
        <v>0</v>
      </c>
      <c r="V4" s="35">
        <f>'Total Fuel Prices'!V181*(INDEX(Tax_share,MATCH('Total Fuel Prices'!$A$177,tax_fuel_labels,0),MATCH(V$1,'Tax_Share of Price'!$B$1:$AI$1,0)))</f>
        <v>0</v>
      </c>
      <c r="W4" s="35">
        <f>'Total Fuel Prices'!W181*(INDEX(Tax_share,MATCH('Total Fuel Prices'!$A$177,tax_fuel_labels,0),MATCH(W$1,'Tax_Share of Price'!$B$1:$AI$1,0)))</f>
        <v>0</v>
      </c>
      <c r="X4" s="35">
        <f>'Total Fuel Prices'!X181*(INDEX(Tax_share,MATCH('Total Fuel Prices'!$A$177,tax_fuel_labels,0),MATCH(X$1,'Tax_Share of Price'!$B$1:$AI$1,0)))</f>
        <v>0</v>
      </c>
      <c r="Y4" s="35">
        <f>'Total Fuel Prices'!Y181*(INDEX(Tax_share,MATCH('Total Fuel Prices'!$A$177,tax_fuel_labels,0),MATCH(Y$1,'Tax_Share of Price'!$B$1:$AI$1,0)))</f>
        <v>0</v>
      </c>
      <c r="Z4" s="35">
        <f>'Total Fuel Prices'!Z181*(INDEX(Tax_share,MATCH('Total Fuel Prices'!$A$177,tax_fuel_labels,0),MATCH(Z$1,'Tax_Share of Price'!$B$1:$AI$1,0)))</f>
        <v>0</v>
      </c>
      <c r="AA4" s="35">
        <f>'Total Fuel Prices'!AA181*(INDEX(Tax_share,MATCH('Total Fuel Prices'!$A$177,tax_fuel_labels,0),MATCH(AA$1,'Tax_Share of Price'!$B$1:$AI$1,0)))</f>
        <v>0</v>
      </c>
      <c r="AB4" s="35">
        <f>'Total Fuel Prices'!AB181*(INDEX(Tax_share,MATCH('Total Fuel Prices'!$A$177,tax_fuel_labels,0),MATCH(AB$1,'Tax_Share of Price'!$B$1:$AI$1,0)))</f>
        <v>0</v>
      </c>
      <c r="AC4" s="35">
        <f>'Total Fuel Prices'!AC181*(INDEX(Tax_share,MATCH('Total Fuel Prices'!$A$177,tax_fuel_labels,0),MATCH(AC$1,'Tax_Share of Price'!$B$1:$AI$1,0)))</f>
        <v>0</v>
      </c>
      <c r="AD4" s="35">
        <f>'Total Fuel Prices'!AD181*(INDEX(Tax_share,MATCH('Total Fuel Prices'!$A$177,tax_fuel_labels,0),MATCH(AD$1,'Tax_Share of Price'!$B$1:$AI$1,0)))</f>
        <v>0</v>
      </c>
      <c r="AE4" s="35">
        <f>'Total Fuel Prices'!AE181*(INDEX(Tax_share,MATCH('Total Fuel Prices'!$A$177,tax_fuel_labels,0),MATCH(AE$1,'Tax_Share of Price'!$B$1:$AI$1,0)))</f>
        <v>0</v>
      </c>
      <c r="AF4" s="35">
        <f>'Total Fuel Prices'!AF181*(INDEX(Tax_share,MATCH('Total Fuel Prices'!$A$177,tax_fuel_labels,0),MATCH(AF$1,'Tax_Share of Price'!$B$1:$AI$1,0)))</f>
        <v>0</v>
      </c>
      <c r="AG4" s="35">
        <f>'Total Fuel Prices'!AG181*(INDEX(Tax_share,MATCH('Total Fuel Prices'!$A$177,tax_fuel_labels,0),MATCH(AG$1,'Tax_Share of Price'!$B$1:$AI$1,0)))</f>
        <v>0</v>
      </c>
      <c r="AH4" s="35">
        <f>'Total Fuel Prices'!AH181*(INDEX(Tax_share,MATCH('Total Fuel Prices'!$A$177,tax_fuel_labels,0),MATCH(AH$1,'Tax_Share of Price'!$B$1:$AI$1,0)))</f>
        <v>0</v>
      </c>
      <c r="AI4" s="35">
        <f>'Total Fuel Prices'!AI181*(INDEX(Tax_share,MATCH('Total Fuel Prices'!$A$177,tax_fuel_labels,0),MATCH(AI$1,'Tax_Share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Prices'!B182*(INDEX(Tax_share,MATCH('Total Fuel Prices'!$A$177,tax_fuel_labels,0),MATCH(B$1,'Tax_Share of Price'!$B$1:$AI$1,0)))</f>
        <v>0</v>
      </c>
      <c r="C5" s="35">
        <f>'Total Fuel Prices'!C182*(INDEX(Tax_share,MATCH('Total Fuel Prices'!$A$177,tax_fuel_labels,0),MATCH(C$1,'Tax_Share of Price'!$B$1:$AI$1,0)))</f>
        <v>0</v>
      </c>
      <c r="D5" s="35">
        <f>'Total Fuel Prices'!D182*(INDEX(Tax_share,MATCH('Total Fuel Prices'!$A$177,tax_fuel_labels,0),MATCH(D$1,'Tax_Share of Price'!$B$1:$AI$1,0)))</f>
        <v>0</v>
      </c>
      <c r="E5" s="35">
        <f>'Total Fuel Prices'!E182*(INDEX(Tax_share,MATCH('Total Fuel Prices'!$A$177,tax_fuel_labels,0),MATCH(E$1,'Tax_Share of Price'!$B$1:$AI$1,0)))</f>
        <v>0</v>
      </c>
      <c r="F5" s="35">
        <f>'Total Fuel Prices'!F182*(INDEX(Tax_share,MATCH('Total Fuel Prices'!$A$177,tax_fuel_labels,0),MATCH(F$1,'Tax_Share of Price'!$B$1:$AI$1,0)))</f>
        <v>0</v>
      </c>
      <c r="G5" s="35">
        <f>'Total Fuel Prices'!G182*(INDEX(Tax_share,MATCH('Total Fuel Prices'!$A$177,tax_fuel_labels,0),MATCH(G$1,'Tax_Share of Price'!$B$1:$AI$1,0)))</f>
        <v>0</v>
      </c>
      <c r="H5" s="35">
        <f>'Total Fuel Prices'!H182*(INDEX(Tax_share,MATCH('Total Fuel Prices'!$A$177,tax_fuel_labels,0),MATCH(H$1,'Tax_Share of Price'!$B$1:$AI$1,0)))</f>
        <v>0</v>
      </c>
      <c r="I5" s="35">
        <f>'Total Fuel Prices'!I182*(INDEX(Tax_share,MATCH('Total Fuel Prices'!$A$177,tax_fuel_labels,0),MATCH(I$1,'Tax_Share of Price'!$B$1:$AI$1,0)))</f>
        <v>0</v>
      </c>
      <c r="J5" s="35">
        <f>'Total Fuel Prices'!J182*(INDEX(Tax_share,MATCH('Total Fuel Prices'!$A$177,tax_fuel_labels,0),MATCH(J$1,'Tax_Share of Price'!$B$1:$AI$1,0)))</f>
        <v>0</v>
      </c>
      <c r="K5" s="35">
        <f>'Total Fuel Prices'!K182*(INDEX(Tax_share,MATCH('Total Fuel Prices'!$A$177,tax_fuel_labels,0),MATCH(K$1,'Tax_Share of Price'!$B$1:$AI$1,0)))</f>
        <v>0</v>
      </c>
      <c r="L5" s="35">
        <f>'Total Fuel Prices'!L182*(INDEX(Tax_share,MATCH('Total Fuel Prices'!$A$177,tax_fuel_labels,0),MATCH(L$1,'Tax_Share of Price'!$B$1:$AI$1,0)))</f>
        <v>0</v>
      </c>
      <c r="M5" s="35">
        <f>'Total Fuel Prices'!M182*(INDEX(Tax_share,MATCH('Total Fuel Prices'!$A$177,tax_fuel_labels,0),MATCH(M$1,'Tax_Share of Price'!$B$1:$AI$1,0)))</f>
        <v>0</v>
      </c>
      <c r="N5" s="35">
        <f>'Total Fuel Prices'!N182*(INDEX(Tax_share,MATCH('Total Fuel Prices'!$A$177,tax_fuel_labels,0),MATCH(N$1,'Tax_Share of Price'!$B$1:$AI$1,0)))</f>
        <v>0</v>
      </c>
      <c r="O5" s="35">
        <f>'Total Fuel Prices'!O182*(INDEX(Tax_share,MATCH('Total Fuel Prices'!$A$177,tax_fuel_labels,0),MATCH(O$1,'Tax_Share of Price'!$B$1:$AI$1,0)))</f>
        <v>0</v>
      </c>
      <c r="P5" s="35">
        <f>'Total Fuel Prices'!P182*(INDEX(Tax_share,MATCH('Total Fuel Prices'!$A$177,tax_fuel_labels,0),MATCH(P$1,'Tax_Share of Price'!$B$1:$AI$1,0)))</f>
        <v>0</v>
      </c>
      <c r="Q5" s="35">
        <f>'Total Fuel Prices'!Q182*(INDEX(Tax_share,MATCH('Total Fuel Prices'!$A$177,tax_fuel_labels,0),MATCH(Q$1,'Tax_Share of Price'!$B$1:$AI$1,0)))</f>
        <v>0</v>
      </c>
      <c r="R5" s="35">
        <f>'Total Fuel Prices'!R182*(INDEX(Tax_share,MATCH('Total Fuel Prices'!$A$177,tax_fuel_labels,0),MATCH(R$1,'Tax_Share of Price'!$B$1:$AI$1,0)))</f>
        <v>0</v>
      </c>
      <c r="S5" s="35">
        <f>'Total Fuel Prices'!S182*(INDEX(Tax_share,MATCH('Total Fuel Prices'!$A$177,tax_fuel_labels,0),MATCH(S$1,'Tax_Share of Price'!$B$1:$AI$1,0)))</f>
        <v>0</v>
      </c>
      <c r="T5" s="35">
        <f>'Total Fuel Prices'!T182*(INDEX(Tax_share,MATCH('Total Fuel Prices'!$A$177,tax_fuel_labels,0),MATCH(T$1,'Tax_Share of Price'!$B$1:$AI$1,0)))</f>
        <v>0</v>
      </c>
      <c r="U5" s="35">
        <f>'Total Fuel Prices'!U182*(INDEX(Tax_share,MATCH('Total Fuel Prices'!$A$177,tax_fuel_labels,0),MATCH(U$1,'Tax_Share of Price'!$B$1:$AI$1,0)))</f>
        <v>0</v>
      </c>
      <c r="V5" s="35">
        <f>'Total Fuel Prices'!V182*(INDEX(Tax_share,MATCH('Total Fuel Prices'!$A$177,tax_fuel_labels,0),MATCH(V$1,'Tax_Share of Price'!$B$1:$AI$1,0)))</f>
        <v>0</v>
      </c>
      <c r="W5" s="35">
        <f>'Total Fuel Prices'!W182*(INDEX(Tax_share,MATCH('Total Fuel Prices'!$A$177,tax_fuel_labels,0),MATCH(W$1,'Tax_Share of Price'!$B$1:$AI$1,0)))</f>
        <v>0</v>
      </c>
      <c r="X5" s="35">
        <f>'Total Fuel Prices'!X182*(INDEX(Tax_share,MATCH('Total Fuel Prices'!$A$177,tax_fuel_labels,0),MATCH(X$1,'Tax_Share of Price'!$B$1:$AI$1,0)))</f>
        <v>0</v>
      </c>
      <c r="Y5" s="35">
        <f>'Total Fuel Prices'!Y182*(INDEX(Tax_share,MATCH('Total Fuel Prices'!$A$177,tax_fuel_labels,0),MATCH(Y$1,'Tax_Share of Price'!$B$1:$AI$1,0)))</f>
        <v>0</v>
      </c>
      <c r="Z5" s="35">
        <f>'Total Fuel Prices'!Z182*(INDEX(Tax_share,MATCH('Total Fuel Prices'!$A$177,tax_fuel_labels,0),MATCH(Z$1,'Tax_Share of Price'!$B$1:$AI$1,0)))</f>
        <v>0</v>
      </c>
      <c r="AA5" s="35">
        <f>'Total Fuel Prices'!AA182*(INDEX(Tax_share,MATCH('Total Fuel Prices'!$A$177,tax_fuel_labels,0),MATCH(AA$1,'Tax_Share of Price'!$B$1:$AI$1,0)))</f>
        <v>0</v>
      </c>
      <c r="AB5" s="35">
        <f>'Total Fuel Prices'!AB182*(INDEX(Tax_share,MATCH('Total Fuel Prices'!$A$177,tax_fuel_labels,0),MATCH(AB$1,'Tax_Share of Price'!$B$1:$AI$1,0)))</f>
        <v>0</v>
      </c>
      <c r="AC5" s="35">
        <f>'Total Fuel Prices'!AC182*(INDEX(Tax_share,MATCH('Total Fuel Prices'!$A$177,tax_fuel_labels,0),MATCH(AC$1,'Tax_Share of Price'!$B$1:$AI$1,0)))</f>
        <v>0</v>
      </c>
      <c r="AD5" s="35">
        <f>'Total Fuel Prices'!AD182*(INDEX(Tax_share,MATCH('Total Fuel Prices'!$A$177,tax_fuel_labels,0),MATCH(AD$1,'Tax_Share of Price'!$B$1:$AI$1,0)))</f>
        <v>0</v>
      </c>
      <c r="AE5" s="35">
        <f>'Total Fuel Prices'!AE182*(INDEX(Tax_share,MATCH('Total Fuel Prices'!$A$177,tax_fuel_labels,0),MATCH(AE$1,'Tax_Share of Price'!$B$1:$AI$1,0)))</f>
        <v>0</v>
      </c>
      <c r="AF5" s="35">
        <f>'Total Fuel Prices'!AF182*(INDEX(Tax_share,MATCH('Total Fuel Prices'!$A$177,tax_fuel_labels,0),MATCH(AF$1,'Tax_Share of Price'!$B$1:$AI$1,0)))</f>
        <v>0</v>
      </c>
      <c r="AG5" s="35">
        <f>'Total Fuel Prices'!AG182*(INDEX(Tax_share,MATCH('Total Fuel Prices'!$A$177,tax_fuel_labels,0),MATCH(AG$1,'Tax_Share of Price'!$B$1:$AI$1,0)))</f>
        <v>0</v>
      </c>
      <c r="AH5" s="35">
        <f>'Total Fuel Prices'!AH182*(INDEX(Tax_share,MATCH('Total Fuel Prices'!$A$177,tax_fuel_labels,0),MATCH(AH$1,'Tax_Share of Price'!$B$1:$AI$1,0)))</f>
        <v>0</v>
      </c>
      <c r="AI5" s="35">
        <f>'Total Fuel Prices'!AI182*(INDEX(Tax_share,MATCH('Total Fuel Prices'!$A$177,tax_fuel_labels,0),MATCH(AI$1,'Tax_Share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Prices'!B183*(INDEX(Tax_share,MATCH('Total Fuel Prices'!$A$177,tax_fuel_labels,0),MATCH(B$1,'Tax_Share of Price'!$B$1:$AI$1,0)))</f>
        <v>3.1157999999999995E-6</v>
      </c>
      <c r="C6" s="35">
        <f>'Total Fuel Prices'!C183*(INDEX(Tax_share,MATCH('Total Fuel Prices'!$A$177,tax_fuel_labels,0),MATCH(C$1,'Tax_Share of Price'!$B$1:$AI$1,0)))</f>
        <v>3.1157999999999995E-6</v>
      </c>
      <c r="D6" s="35">
        <f>'Total Fuel Prices'!D183*(INDEX(Tax_share,MATCH('Total Fuel Prices'!$A$177,tax_fuel_labels,0),MATCH(D$1,'Tax_Share of Price'!$B$1:$AI$1,0)))</f>
        <v>5.5774541436464079E-6</v>
      </c>
      <c r="E6" s="35">
        <f>'Total Fuel Prices'!E183*(INDEX(Tax_share,MATCH('Total Fuel Prices'!$A$177,tax_fuel_labels,0),MATCH(E$1,'Tax_Share of Price'!$B$1:$AI$1,0)))</f>
        <v>3.1157999999999995E-6</v>
      </c>
      <c r="F6" s="35">
        <f>'Total Fuel Prices'!F183*(INDEX(Tax_share,MATCH('Total Fuel Prices'!$A$177,tax_fuel_labels,0),MATCH(F$1,'Tax_Share of Price'!$B$1:$AI$1,0)))</f>
        <v>4.5359850828729278E-6</v>
      </c>
      <c r="G6" s="35">
        <f>'Total Fuel Prices'!G183*(INDEX(Tax_share,MATCH('Total Fuel Prices'!$A$177,tax_fuel_labels,0),MATCH(G$1,'Tax_Share of Price'!$B$1:$AI$1,0)))</f>
        <v>6.0078132596685074E-6</v>
      </c>
      <c r="H6" s="35">
        <f>'Total Fuel Prices'!H183*(INDEX(Tax_share,MATCH('Total Fuel Prices'!$A$177,tax_fuel_labels,0),MATCH(H$1,'Tax_Share of Price'!$B$1:$AI$1,0)))</f>
        <v>7.3677480662983422E-6</v>
      </c>
      <c r="I6" s="35">
        <f>'Total Fuel Prices'!I183*(INDEX(Tax_share,MATCH('Total Fuel Prices'!$A$177,tax_fuel_labels,0),MATCH(I$1,'Tax_Share of Price'!$B$1:$AI$1,0)))</f>
        <v>8.8826121546961308E-6</v>
      </c>
      <c r="J6" s="35">
        <f>'Total Fuel Prices'!J183*(INDEX(Tax_share,MATCH('Total Fuel Prices'!$A$177,tax_fuel_labels,0),MATCH(J$1,'Tax_Share of Price'!$B$1:$AI$1,0)))</f>
        <v>1.0345833149171269E-5</v>
      </c>
      <c r="K6" s="35">
        <f>'Total Fuel Prices'!K183*(INDEX(Tax_share,MATCH('Total Fuel Prices'!$A$177,tax_fuel_labels,0),MATCH(K$1,'Tax_Share of Price'!$B$1:$AI$1,0)))</f>
        <v>1.0320011602209944E-5</v>
      </c>
      <c r="L6" s="35">
        <f>'Total Fuel Prices'!L183*(INDEX(Tax_share,MATCH('Total Fuel Prices'!$A$177,tax_fuel_labels,0),MATCH(L$1,'Tax_Share of Price'!$B$1:$AI$1,0)))</f>
        <v>1.0715941988950274E-5</v>
      </c>
      <c r="M6" s="35">
        <f>'Total Fuel Prices'!M183*(INDEX(Tax_share,MATCH('Total Fuel Prices'!$A$177,tax_fuel_labels,0),MATCH(M$1,'Tax_Share of Price'!$B$1:$AI$1,0)))</f>
        <v>1.0578227071823202E-5</v>
      </c>
      <c r="N6" s="35">
        <f>'Total Fuel Prices'!N183*(INDEX(Tax_share,MATCH('Total Fuel Prices'!$A$177,tax_fuel_labels,0),MATCH(N$1,'Tax_Share of Price'!$B$1:$AI$1,0)))</f>
        <v>1.0965550276243093E-5</v>
      </c>
      <c r="O6" s="35">
        <f>'Total Fuel Prices'!O183*(INDEX(Tax_share,MATCH('Total Fuel Prices'!$A$177,tax_fuel_labels,0),MATCH(O$1,'Tax_Share of Price'!$B$1:$AI$1,0)))</f>
        <v>1.1137693922651933E-5</v>
      </c>
      <c r="P6" s="35">
        <f>'Total Fuel Prices'!P183*(INDEX(Tax_share,MATCH('Total Fuel Prices'!$A$177,tax_fuel_labels,0),MATCH(P$1,'Tax_Share of Price'!$B$1:$AI$1,0)))</f>
        <v>1.143033812154696E-5</v>
      </c>
      <c r="Q6" s="35">
        <f>'Total Fuel Prices'!Q183*(INDEX(Tax_share,MATCH('Total Fuel Prices'!$A$177,tax_fuel_labels,0),MATCH(Q$1,'Tax_Share of Price'!$B$1:$AI$1,0)))</f>
        <v>1.1499195580110495E-5</v>
      </c>
      <c r="R6" s="35">
        <f>'Total Fuel Prices'!R183*(INDEX(Tax_share,MATCH('Total Fuel Prices'!$A$177,tax_fuel_labels,0),MATCH(R$1,'Tax_Share of Price'!$B$1:$AI$1,0)))</f>
        <v>1.1705767955801102E-5</v>
      </c>
      <c r="S6" s="35">
        <f>'Total Fuel Prices'!S183*(INDEX(Tax_share,MATCH('Total Fuel Prices'!$A$177,tax_fuel_labels,0),MATCH(S$1,'Tax_Share of Price'!$B$1:$AI$1,0)))</f>
        <v>1.1766018232044196E-5</v>
      </c>
      <c r="T6" s="35">
        <f>'Total Fuel Prices'!T183*(INDEX(Tax_share,MATCH('Total Fuel Prices'!$A$177,tax_fuel_labels,0),MATCH(T$1,'Tax_Share of Price'!$B$1:$AI$1,0)))</f>
        <v>1.1972590607734803E-5</v>
      </c>
      <c r="U6" s="35">
        <f>'Total Fuel Prices'!U183*(INDEX(Tax_share,MATCH('Total Fuel Prices'!$A$177,tax_fuel_labels,0),MATCH(U$1,'Tax_Share of Price'!$B$1:$AI$1,0)))</f>
        <v>1.2170555801104969E-5</v>
      </c>
      <c r="V6" s="35">
        <f>'Total Fuel Prices'!V183*(INDEX(Tax_share,MATCH('Total Fuel Prices'!$A$177,tax_fuel_labels,0),MATCH(V$1,'Tax_Share of Price'!$B$1:$AI$1,0)))</f>
        <v>1.234269944751381E-5</v>
      </c>
      <c r="W6" s="35">
        <f>'Total Fuel Prices'!W183*(INDEX(Tax_share,MATCH('Total Fuel Prices'!$A$177,tax_fuel_labels,0),MATCH(W$1,'Tax_Share of Price'!$B$1:$AI$1,0)))</f>
        <v>1.2506235911602208E-5</v>
      </c>
      <c r="X6" s="35">
        <f>'Total Fuel Prices'!X183*(INDEX(Tax_share,MATCH('Total Fuel Prices'!$A$177,tax_fuel_labels,0),MATCH(X$1,'Tax_Share of Price'!$B$1:$AI$1,0)))</f>
        <v>1.2764451381215467E-5</v>
      </c>
      <c r="Y6" s="35">
        <f>'Total Fuel Prices'!Y183*(INDEX(Tax_share,MATCH('Total Fuel Prices'!$A$177,tax_fuel_labels,0),MATCH(Y$1,'Tax_Share of Price'!$B$1:$AI$1,0)))</f>
        <v>1.3065702762430937E-5</v>
      </c>
      <c r="Z6" s="35">
        <f>'Total Fuel Prices'!Z183*(INDEX(Tax_share,MATCH('Total Fuel Prices'!$A$177,tax_fuel_labels,0),MATCH(Z$1,'Tax_Share of Price'!$B$1:$AI$1,0)))</f>
        <v>1.3315311049723756E-5</v>
      </c>
      <c r="AA6" s="35">
        <f>'Total Fuel Prices'!AA183*(INDEX(Tax_share,MATCH('Total Fuel Prices'!$A$177,tax_fuel_labels,0),MATCH(AA$1,'Tax_Share of Price'!$B$1:$AI$1,0)))</f>
        <v>1.3513276243093922E-5</v>
      </c>
      <c r="AB6" s="35">
        <f>'Total Fuel Prices'!AB183*(INDEX(Tax_share,MATCH('Total Fuel Prices'!$A$177,tax_fuel_labels,0),MATCH(AB$1,'Tax_Share of Price'!$B$1:$AI$1,0)))</f>
        <v>1.3694027071823204E-5</v>
      </c>
      <c r="AC6" s="35">
        <f>'Total Fuel Prices'!AC183*(INDEX(Tax_share,MATCH('Total Fuel Prices'!$A$177,tax_fuel_labels,0),MATCH(AC$1,'Tax_Share of Price'!$B$1:$AI$1,0)))</f>
        <v>1.3831741988950276E-5</v>
      </c>
      <c r="AD6" s="35">
        <f>'Total Fuel Prices'!AD183*(INDEX(Tax_share,MATCH('Total Fuel Prices'!$A$177,tax_fuel_labels,0),MATCH(AD$1,'Tax_Share of Price'!$B$1:$AI$1,0)))</f>
        <v>1.3900599447513809E-5</v>
      </c>
      <c r="AE6" s="35">
        <f>'Total Fuel Prices'!AE183*(INDEX(Tax_share,MATCH('Total Fuel Prices'!$A$177,tax_fuel_labels,0),MATCH(AE$1,'Tax_Share of Price'!$B$1:$AI$1,0)))</f>
        <v>1.4184636464088396E-5</v>
      </c>
      <c r="AF6" s="35">
        <f>'Total Fuel Prices'!AF183*(INDEX(Tax_share,MATCH('Total Fuel Prices'!$A$177,tax_fuel_labels,0),MATCH(AF$1,'Tax_Share of Price'!$B$1:$AI$1,0)))</f>
        <v>1.4227672375690606E-5</v>
      </c>
      <c r="AG6" s="35">
        <f>'Total Fuel Prices'!AG183*(INDEX(Tax_share,MATCH('Total Fuel Prices'!$A$177,tax_fuel_labels,0),MATCH(AG$1,'Tax_Share of Price'!$B$1:$AI$1,0)))</f>
        <v>1.4365387292817678E-5</v>
      </c>
      <c r="AH6" s="35">
        <f>'Total Fuel Prices'!AH183*(INDEX(Tax_share,MATCH('Total Fuel Prices'!$A$177,tax_fuel_labels,0),MATCH(AH$1,'Tax_Share of Price'!$B$1:$AI$1,0)))</f>
        <v>1.4546138121546958E-5</v>
      </c>
      <c r="AI6" s="35">
        <f>'Total Fuel Prices'!AI183*(INDEX(Tax_share,MATCH('Total Fuel Prices'!$A$177,tax_fuel_labels,0),MATCH(AI$1,'Tax_Share of Price'!$B$1:$AI$1,0)))</f>
        <v>1.4812960773480663E-5</v>
      </c>
    </row>
    <row r="7" spans="1:37" x14ac:dyDescent="0.45">
      <c r="A7" s="12" t="s">
        <v>275</v>
      </c>
      <c r="B7" s="35">
        <f>'Total Fuel Prices'!B184*(INDEX(Tax_share,MATCH('Total Fuel Prices'!$A$177,tax_fuel_labels,0),MATCH(B$1,'Tax_Share of Price'!$B$1:$AI$1,0)))</f>
        <v>0</v>
      </c>
      <c r="C7" s="35">
        <f>'Total Fuel Prices'!C184*(INDEX(Tax_share,MATCH('Total Fuel Prices'!$A$177,tax_fuel_labels,0),MATCH(C$1,'Tax_Share of Price'!$B$1:$AI$1,0)))</f>
        <v>0</v>
      </c>
      <c r="D7" s="35">
        <f>'Total Fuel Prices'!D184*(INDEX(Tax_share,MATCH('Total Fuel Prices'!$A$177,tax_fuel_labels,0),MATCH(D$1,'Tax_Share of Price'!$B$1:$AI$1,0)))</f>
        <v>0</v>
      </c>
      <c r="E7" s="35">
        <f>'Total Fuel Prices'!E184*(INDEX(Tax_share,MATCH('Total Fuel Prices'!$A$177,tax_fuel_labels,0),MATCH(E$1,'Tax_Share of Price'!$B$1:$AI$1,0)))</f>
        <v>0</v>
      </c>
      <c r="F7" s="35">
        <f>'Total Fuel Prices'!F184*(INDEX(Tax_share,MATCH('Total Fuel Prices'!$A$177,tax_fuel_labels,0),MATCH(F$1,'Tax_Share of Price'!$B$1:$AI$1,0)))</f>
        <v>0</v>
      </c>
      <c r="G7" s="35">
        <f>'Total Fuel Prices'!G184*(INDEX(Tax_share,MATCH('Total Fuel Prices'!$A$177,tax_fuel_labels,0),MATCH(G$1,'Tax_Share of Price'!$B$1:$AI$1,0)))</f>
        <v>0</v>
      </c>
      <c r="H7" s="35">
        <f>'Total Fuel Prices'!H184*(INDEX(Tax_share,MATCH('Total Fuel Prices'!$A$177,tax_fuel_labels,0),MATCH(H$1,'Tax_Share of Price'!$B$1:$AI$1,0)))</f>
        <v>0</v>
      </c>
      <c r="I7" s="35">
        <f>'Total Fuel Prices'!I184*(INDEX(Tax_share,MATCH('Total Fuel Prices'!$A$177,tax_fuel_labels,0),MATCH(I$1,'Tax_Share of Price'!$B$1:$AI$1,0)))</f>
        <v>0</v>
      </c>
      <c r="J7" s="35">
        <f>'Total Fuel Prices'!J184*(INDEX(Tax_share,MATCH('Total Fuel Prices'!$A$177,tax_fuel_labels,0),MATCH(J$1,'Tax_Share of Price'!$B$1:$AI$1,0)))</f>
        <v>0</v>
      </c>
      <c r="K7" s="35">
        <f>'Total Fuel Prices'!K184*(INDEX(Tax_share,MATCH('Total Fuel Prices'!$A$177,tax_fuel_labels,0),MATCH(K$1,'Tax_Share of Price'!$B$1:$AI$1,0)))</f>
        <v>0</v>
      </c>
      <c r="L7" s="35">
        <f>'Total Fuel Prices'!L184*(INDEX(Tax_share,MATCH('Total Fuel Prices'!$A$177,tax_fuel_labels,0),MATCH(L$1,'Tax_Share of Price'!$B$1:$AI$1,0)))</f>
        <v>0</v>
      </c>
      <c r="M7" s="35">
        <f>'Total Fuel Prices'!M184*(INDEX(Tax_share,MATCH('Total Fuel Prices'!$A$177,tax_fuel_labels,0),MATCH(M$1,'Tax_Share of Price'!$B$1:$AI$1,0)))</f>
        <v>0</v>
      </c>
      <c r="N7" s="35">
        <f>'Total Fuel Prices'!N184*(INDEX(Tax_share,MATCH('Total Fuel Prices'!$A$177,tax_fuel_labels,0),MATCH(N$1,'Tax_Share of Price'!$B$1:$AI$1,0)))</f>
        <v>0</v>
      </c>
      <c r="O7" s="35">
        <f>'Total Fuel Prices'!O184*(INDEX(Tax_share,MATCH('Total Fuel Prices'!$A$177,tax_fuel_labels,0),MATCH(O$1,'Tax_Share of Price'!$B$1:$AI$1,0)))</f>
        <v>0</v>
      </c>
      <c r="P7" s="35">
        <f>'Total Fuel Prices'!P184*(INDEX(Tax_share,MATCH('Total Fuel Prices'!$A$177,tax_fuel_labels,0),MATCH(P$1,'Tax_Share of Price'!$B$1:$AI$1,0)))</f>
        <v>0</v>
      </c>
      <c r="Q7" s="35">
        <f>'Total Fuel Prices'!Q184*(INDEX(Tax_share,MATCH('Total Fuel Prices'!$A$177,tax_fuel_labels,0),MATCH(Q$1,'Tax_Share of Price'!$B$1:$AI$1,0)))</f>
        <v>0</v>
      </c>
      <c r="R7" s="35">
        <f>'Total Fuel Prices'!R184*(INDEX(Tax_share,MATCH('Total Fuel Prices'!$A$177,tax_fuel_labels,0),MATCH(R$1,'Tax_Share of Price'!$B$1:$AI$1,0)))</f>
        <v>0</v>
      </c>
      <c r="S7" s="35">
        <f>'Total Fuel Prices'!S184*(INDEX(Tax_share,MATCH('Total Fuel Prices'!$A$177,tax_fuel_labels,0),MATCH(S$1,'Tax_Share of Price'!$B$1:$AI$1,0)))</f>
        <v>0</v>
      </c>
      <c r="T7" s="35">
        <f>'Total Fuel Prices'!T184*(INDEX(Tax_share,MATCH('Total Fuel Prices'!$A$177,tax_fuel_labels,0),MATCH(T$1,'Tax_Share of Price'!$B$1:$AI$1,0)))</f>
        <v>0</v>
      </c>
      <c r="U7" s="35">
        <f>'Total Fuel Prices'!U184*(INDEX(Tax_share,MATCH('Total Fuel Prices'!$A$177,tax_fuel_labels,0),MATCH(U$1,'Tax_Share of Price'!$B$1:$AI$1,0)))</f>
        <v>0</v>
      </c>
      <c r="V7" s="35">
        <f>'Total Fuel Prices'!V184*(INDEX(Tax_share,MATCH('Total Fuel Prices'!$A$177,tax_fuel_labels,0),MATCH(V$1,'Tax_Share of Price'!$B$1:$AI$1,0)))</f>
        <v>0</v>
      </c>
      <c r="W7" s="35">
        <f>'Total Fuel Prices'!W184*(INDEX(Tax_share,MATCH('Total Fuel Prices'!$A$177,tax_fuel_labels,0),MATCH(W$1,'Tax_Share of Price'!$B$1:$AI$1,0)))</f>
        <v>0</v>
      </c>
      <c r="X7" s="35">
        <f>'Total Fuel Prices'!X184*(INDEX(Tax_share,MATCH('Total Fuel Prices'!$A$177,tax_fuel_labels,0),MATCH(X$1,'Tax_Share of Price'!$B$1:$AI$1,0)))</f>
        <v>0</v>
      </c>
      <c r="Y7" s="35">
        <f>'Total Fuel Prices'!Y184*(INDEX(Tax_share,MATCH('Total Fuel Prices'!$A$177,tax_fuel_labels,0),MATCH(Y$1,'Tax_Share of Price'!$B$1:$AI$1,0)))</f>
        <v>0</v>
      </c>
      <c r="Z7" s="35">
        <f>'Total Fuel Prices'!Z184*(INDEX(Tax_share,MATCH('Total Fuel Prices'!$A$177,tax_fuel_labels,0),MATCH(Z$1,'Tax_Share of Price'!$B$1:$AI$1,0)))</f>
        <v>0</v>
      </c>
      <c r="AA7" s="35">
        <f>'Total Fuel Prices'!AA184*(INDEX(Tax_share,MATCH('Total Fuel Prices'!$A$177,tax_fuel_labels,0),MATCH(AA$1,'Tax_Share of Price'!$B$1:$AI$1,0)))</f>
        <v>0</v>
      </c>
      <c r="AB7" s="35">
        <f>'Total Fuel Prices'!AB184*(INDEX(Tax_share,MATCH('Total Fuel Prices'!$A$177,tax_fuel_labels,0),MATCH(AB$1,'Tax_Share of Price'!$B$1:$AI$1,0)))</f>
        <v>0</v>
      </c>
      <c r="AC7" s="35">
        <f>'Total Fuel Prices'!AC184*(INDEX(Tax_share,MATCH('Total Fuel Prices'!$A$177,tax_fuel_labels,0),MATCH(AC$1,'Tax_Share of Price'!$B$1:$AI$1,0)))</f>
        <v>0</v>
      </c>
      <c r="AD7" s="35">
        <f>'Total Fuel Prices'!AD184*(INDEX(Tax_share,MATCH('Total Fuel Prices'!$A$177,tax_fuel_labels,0),MATCH(AD$1,'Tax_Share of Price'!$B$1:$AI$1,0)))</f>
        <v>0</v>
      </c>
      <c r="AE7" s="35">
        <f>'Total Fuel Prices'!AE184*(INDEX(Tax_share,MATCH('Total Fuel Prices'!$A$177,tax_fuel_labels,0),MATCH(AE$1,'Tax_Share of Price'!$B$1:$AI$1,0)))</f>
        <v>0</v>
      </c>
      <c r="AF7" s="35">
        <f>'Total Fuel Prices'!AF184*(INDEX(Tax_share,MATCH('Total Fuel Prices'!$A$177,tax_fuel_labels,0),MATCH(AF$1,'Tax_Share of Price'!$B$1:$AI$1,0)))</f>
        <v>0</v>
      </c>
      <c r="AG7" s="35">
        <f>'Total Fuel Prices'!AG184*(INDEX(Tax_share,MATCH('Total Fuel Prices'!$A$177,tax_fuel_labels,0),MATCH(AG$1,'Tax_Share of Price'!$B$1:$AI$1,0)))</f>
        <v>0</v>
      </c>
      <c r="AH7" s="35">
        <f>'Total Fuel Prices'!AH184*(INDEX(Tax_share,MATCH('Total Fuel Prices'!$A$177,tax_fuel_labels,0),MATCH(AH$1,'Tax_Share of Price'!$B$1:$AI$1,0)))</f>
        <v>0</v>
      </c>
      <c r="AI7" s="35">
        <f>'Total Fuel Prices'!AI184*(INDEX(Tax_share,MATCH('Total Fuel Prices'!$A$177,tax_fuel_labels,0),MATCH(AI$1,'Tax_Share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Prices'!B185*(INDEX(Tax_share,MATCH('Total Fuel Prices'!$A$177,tax_fuel_labels,0),MATCH(B$1,'Tax_Share of Price'!$B$1:$AI$1,0)))</f>
        <v>0</v>
      </c>
      <c r="C8" s="35">
        <f>'Total Fuel Prices'!C185*(INDEX(Tax_share,MATCH('Total Fuel Prices'!$A$177,tax_fuel_labels,0),MATCH(C$1,'Tax_Share of Price'!$B$1:$AI$1,0)))</f>
        <v>0</v>
      </c>
      <c r="D8" s="35">
        <f>'Total Fuel Prices'!D185*(INDEX(Tax_share,MATCH('Total Fuel Prices'!$A$177,tax_fuel_labels,0),MATCH(D$1,'Tax_Share of Price'!$B$1:$AI$1,0)))</f>
        <v>0</v>
      </c>
      <c r="E8" s="35">
        <f>'Total Fuel Prices'!E185*(INDEX(Tax_share,MATCH('Total Fuel Prices'!$A$177,tax_fuel_labels,0),MATCH(E$1,'Tax_Share of Price'!$B$1:$AI$1,0)))</f>
        <v>0</v>
      </c>
      <c r="F8" s="35">
        <f>'Total Fuel Prices'!F185*(INDEX(Tax_share,MATCH('Total Fuel Prices'!$A$177,tax_fuel_labels,0),MATCH(F$1,'Tax_Share of Price'!$B$1:$AI$1,0)))</f>
        <v>0</v>
      </c>
      <c r="G8" s="35">
        <f>'Total Fuel Prices'!G185*(INDEX(Tax_share,MATCH('Total Fuel Prices'!$A$177,tax_fuel_labels,0),MATCH(G$1,'Tax_Share of Price'!$B$1:$AI$1,0)))</f>
        <v>0</v>
      </c>
      <c r="H8" s="35">
        <f>'Total Fuel Prices'!H185*(INDEX(Tax_share,MATCH('Total Fuel Prices'!$A$177,tax_fuel_labels,0),MATCH(H$1,'Tax_Share of Price'!$B$1:$AI$1,0)))</f>
        <v>0</v>
      </c>
      <c r="I8" s="35">
        <f>'Total Fuel Prices'!I185*(INDEX(Tax_share,MATCH('Total Fuel Prices'!$A$177,tax_fuel_labels,0),MATCH(I$1,'Tax_Share of Price'!$B$1:$AI$1,0)))</f>
        <v>0</v>
      </c>
      <c r="J8" s="35">
        <f>'Total Fuel Prices'!J185*(INDEX(Tax_share,MATCH('Total Fuel Prices'!$A$177,tax_fuel_labels,0),MATCH(J$1,'Tax_Share of Price'!$B$1:$AI$1,0)))</f>
        <v>0</v>
      </c>
      <c r="K8" s="35">
        <f>'Total Fuel Prices'!K185*(INDEX(Tax_share,MATCH('Total Fuel Prices'!$A$177,tax_fuel_labels,0),MATCH(K$1,'Tax_Share of Price'!$B$1:$AI$1,0)))</f>
        <v>0</v>
      </c>
      <c r="L8" s="35">
        <f>'Total Fuel Prices'!L185*(INDEX(Tax_share,MATCH('Total Fuel Prices'!$A$177,tax_fuel_labels,0),MATCH(L$1,'Tax_Share of Price'!$B$1:$AI$1,0)))</f>
        <v>0</v>
      </c>
      <c r="M8" s="35">
        <f>'Total Fuel Prices'!M185*(INDEX(Tax_share,MATCH('Total Fuel Prices'!$A$177,tax_fuel_labels,0),MATCH(M$1,'Tax_Share of Price'!$B$1:$AI$1,0)))</f>
        <v>0</v>
      </c>
      <c r="N8" s="35">
        <f>'Total Fuel Prices'!N185*(INDEX(Tax_share,MATCH('Total Fuel Prices'!$A$177,tax_fuel_labels,0),MATCH(N$1,'Tax_Share of Price'!$B$1:$AI$1,0)))</f>
        <v>0</v>
      </c>
      <c r="O8" s="35">
        <f>'Total Fuel Prices'!O185*(INDEX(Tax_share,MATCH('Total Fuel Prices'!$A$177,tax_fuel_labels,0),MATCH(O$1,'Tax_Share of Price'!$B$1:$AI$1,0)))</f>
        <v>0</v>
      </c>
      <c r="P8" s="35">
        <f>'Total Fuel Prices'!P185*(INDEX(Tax_share,MATCH('Total Fuel Prices'!$A$177,tax_fuel_labels,0),MATCH(P$1,'Tax_Share of Price'!$B$1:$AI$1,0)))</f>
        <v>0</v>
      </c>
      <c r="Q8" s="35">
        <f>'Total Fuel Prices'!Q185*(INDEX(Tax_share,MATCH('Total Fuel Prices'!$A$177,tax_fuel_labels,0),MATCH(Q$1,'Tax_Share of Price'!$B$1:$AI$1,0)))</f>
        <v>0</v>
      </c>
      <c r="R8" s="35">
        <f>'Total Fuel Prices'!R185*(INDEX(Tax_share,MATCH('Total Fuel Prices'!$A$177,tax_fuel_labels,0),MATCH(R$1,'Tax_Share of Price'!$B$1:$AI$1,0)))</f>
        <v>0</v>
      </c>
      <c r="S8" s="35">
        <f>'Total Fuel Prices'!S185*(INDEX(Tax_share,MATCH('Total Fuel Prices'!$A$177,tax_fuel_labels,0),MATCH(S$1,'Tax_Share of Price'!$B$1:$AI$1,0)))</f>
        <v>0</v>
      </c>
      <c r="T8" s="35">
        <f>'Total Fuel Prices'!T185*(INDEX(Tax_share,MATCH('Total Fuel Prices'!$A$177,tax_fuel_labels,0),MATCH(T$1,'Tax_Share of Price'!$B$1:$AI$1,0)))</f>
        <v>0</v>
      </c>
      <c r="U8" s="35">
        <f>'Total Fuel Prices'!U185*(INDEX(Tax_share,MATCH('Total Fuel Prices'!$A$177,tax_fuel_labels,0),MATCH(U$1,'Tax_Share of Price'!$B$1:$AI$1,0)))</f>
        <v>0</v>
      </c>
      <c r="V8" s="35">
        <f>'Total Fuel Prices'!V185*(INDEX(Tax_share,MATCH('Total Fuel Prices'!$A$177,tax_fuel_labels,0),MATCH(V$1,'Tax_Share of Price'!$B$1:$AI$1,0)))</f>
        <v>0</v>
      </c>
      <c r="W8" s="35">
        <f>'Total Fuel Prices'!W185*(INDEX(Tax_share,MATCH('Total Fuel Prices'!$A$177,tax_fuel_labels,0),MATCH(W$1,'Tax_Share of Price'!$B$1:$AI$1,0)))</f>
        <v>0</v>
      </c>
      <c r="X8" s="35">
        <f>'Total Fuel Prices'!X185*(INDEX(Tax_share,MATCH('Total Fuel Prices'!$A$177,tax_fuel_labels,0),MATCH(X$1,'Tax_Share of Price'!$B$1:$AI$1,0)))</f>
        <v>0</v>
      </c>
      <c r="Y8" s="35">
        <f>'Total Fuel Prices'!Y185*(INDEX(Tax_share,MATCH('Total Fuel Prices'!$A$177,tax_fuel_labels,0),MATCH(Y$1,'Tax_Share of Price'!$B$1:$AI$1,0)))</f>
        <v>0</v>
      </c>
      <c r="Z8" s="35">
        <f>'Total Fuel Prices'!Z185*(INDEX(Tax_share,MATCH('Total Fuel Prices'!$A$177,tax_fuel_labels,0),MATCH(Z$1,'Tax_Share of Price'!$B$1:$AI$1,0)))</f>
        <v>0</v>
      </c>
      <c r="AA8" s="35">
        <f>'Total Fuel Prices'!AA185*(INDEX(Tax_share,MATCH('Total Fuel Prices'!$A$177,tax_fuel_labels,0),MATCH(AA$1,'Tax_Share of Price'!$B$1:$AI$1,0)))</f>
        <v>0</v>
      </c>
      <c r="AB8" s="35">
        <f>'Total Fuel Prices'!AB185*(INDEX(Tax_share,MATCH('Total Fuel Prices'!$A$177,tax_fuel_labels,0),MATCH(AB$1,'Tax_Share of Price'!$B$1:$AI$1,0)))</f>
        <v>0</v>
      </c>
      <c r="AC8" s="35">
        <f>'Total Fuel Prices'!AC185*(INDEX(Tax_share,MATCH('Total Fuel Prices'!$A$177,tax_fuel_labels,0),MATCH(AC$1,'Tax_Share of Price'!$B$1:$AI$1,0)))</f>
        <v>0</v>
      </c>
      <c r="AD8" s="35">
        <f>'Total Fuel Prices'!AD185*(INDEX(Tax_share,MATCH('Total Fuel Prices'!$A$177,tax_fuel_labels,0),MATCH(AD$1,'Tax_Share of Price'!$B$1:$AI$1,0)))</f>
        <v>0</v>
      </c>
      <c r="AE8" s="35">
        <f>'Total Fuel Prices'!AE185*(INDEX(Tax_share,MATCH('Total Fuel Prices'!$A$177,tax_fuel_labels,0),MATCH(AE$1,'Tax_Share of Price'!$B$1:$AI$1,0)))</f>
        <v>0</v>
      </c>
      <c r="AF8" s="35">
        <f>'Total Fuel Prices'!AF185*(INDEX(Tax_share,MATCH('Total Fuel Prices'!$A$177,tax_fuel_labels,0),MATCH(AF$1,'Tax_Share of Price'!$B$1:$AI$1,0)))</f>
        <v>0</v>
      </c>
      <c r="AG8" s="35">
        <f>'Total Fuel Prices'!AG185*(INDEX(Tax_share,MATCH('Total Fuel Prices'!$A$177,tax_fuel_labels,0),MATCH(AG$1,'Tax_Share of Price'!$B$1:$AI$1,0)))</f>
        <v>0</v>
      </c>
      <c r="AH8" s="35">
        <f>'Total Fuel Prices'!AH185*(INDEX(Tax_share,MATCH('Total Fuel Prices'!$A$177,tax_fuel_labels,0),MATCH(AH$1,'Tax_Share of Price'!$B$1:$AI$1,0)))</f>
        <v>0</v>
      </c>
      <c r="AI8" s="35">
        <f>'Total Fuel Prices'!AI185*(INDEX(Tax_share,MATCH('Total Fuel Prices'!$A$177,tax_fuel_labels,0),MATCH(AI$1,'Tax_Share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Prices'!B186*(INDEX(Tax_share,MATCH('Total Fuel Prices'!$A$177,tax_fuel_labels,0),MATCH(B$1,'Tax_Share of Price'!$B$1:$AI$1,0)))</f>
        <v>3.1157999999999995E-6</v>
      </c>
      <c r="C9" s="35">
        <f>'Total Fuel Prices'!C186*(INDEX(Tax_share,MATCH('Total Fuel Prices'!$A$177,tax_fuel_labels,0),MATCH(C$1,'Tax_Share of Price'!$B$1:$AI$1,0)))</f>
        <v>3.1157999999999995E-6</v>
      </c>
      <c r="D9" s="35">
        <f>'Total Fuel Prices'!D186*(INDEX(Tax_share,MATCH('Total Fuel Prices'!$A$177,tax_fuel_labels,0),MATCH(D$1,'Tax_Share of Price'!$B$1:$AI$1,0)))</f>
        <v>5.5774541436464079E-6</v>
      </c>
      <c r="E9" s="35">
        <f>'Total Fuel Prices'!E186*(INDEX(Tax_share,MATCH('Total Fuel Prices'!$A$177,tax_fuel_labels,0),MATCH(E$1,'Tax_Share of Price'!$B$1:$AI$1,0)))</f>
        <v>3.1157999999999995E-6</v>
      </c>
      <c r="F9" s="35">
        <f>'Total Fuel Prices'!F186*(INDEX(Tax_share,MATCH('Total Fuel Prices'!$A$177,tax_fuel_labels,0),MATCH(F$1,'Tax_Share of Price'!$B$1:$AI$1,0)))</f>
        <v>4.5359850828729278E-6</v>
      </c>
      <c r="G9" s="35">
        <f>'Total Fuel Prices'!G186*(INDEX(Tax_share,MATCH('Total Fuel Prices'!$A$177,tax_fuel_labels,0),MATCH(G$1,'Tax_Share of Price'!$B$1:$AI$1,0)))</f>
        <v>6.0078132596685074E-6</v>
      </c>
      <c r="H9" s="35">
        <f>'Total Fuel Prices'!H186*(INDEX(Tax_share,MATCH('Total Fuel Prices'!$A$177,tax_fuel_labels,0),MATCH(H$1,'Tax_Share of Price'!$B$1:$AI$1,0)))</f>
        <v>7.3677480662983422E-6</v>
      </c>
      <c r="I9" s="35">
        <f>'Total Fuel Prices'!I186*(INDEX(Tax_share,MATCH('Total Fuel Prices'!$A$177,tax_fuel_labels,0),MATCH(I$1,'Tax_Share of Price'!$B$1:$AI$1,0)))</f>
        <v>8.8826121546961308E-6</v>
      </c>
      <c r="J9" s="35">
        <f>'Total Fuel Prices'!J186*(INDEX(Tax_share,MATCH('Total Fuel Prices'!$A$177,tax_fuel_labels,0),MATCH(J$1,'Tax_Share of Price'!$B$1:$AI$1,0)))</f>
        <v>1.0345833149171269E-5</v>
      </c>
      <c r="K9" s="35">
        <f>'Total Fuel Prices'!K186*(INDEX(Tax_share,MATCH('Total Fuel Prices'!$A$177,tax_fuel_labels,0),MATCH(K$1,'Tax_Share of Price'!$B$1:$AI$1,0)))</f>
        <v>1.0320011602209944E-5</v>
      </c>
      <c r="L9" s="35">
        <f>'Total Fuel Prices'!L186*(INDEX(Tax_share,MATCH('Total Fuel Prices'!$A$177,tax_fuel_labels,0),MATCH(L$1,'Tax_Share of Price'!$B$1:$AI$1,0)))</f>
        <v>1.0715941988950274E-5</v>
      </c>
      <c r="M9" s="35">
        <f>'Total Fuel Prices'!M186*(INDEX(Tax_share,MATCH('Total Fuel Prices'!$A$177,tax_fuel_labels,0),MATCH(M$1,'Tax_Share of Price'!$B$1:$AI$1,0)))</f>
        <v>1.0578227071823202E-5</v>
      </c>
      <c r="N9" s="35">
        <f>'Total Fuel Prices'!N186*(INDEX(Tax_share,MATCH('Total Fuel Prices'!$A$177,tax_fuel_labels,0),MATCH(N$1,'Tax_Share of Price'!$B$1:$AI$1,0)))</f>
        <v>1.0965550276243093E-5</v>
      </c>
      <c r="O9" s="35">
        <f>'Total Fuel Prices'!O186*(INDEX(Tax_share,MATCH('Total Fuel Prices'!$A$177,tax_fuel_labels,0),MATCH(O$1,'Tax_Share of Price'!$B$1:$AI$1,0)))</f>
        <v>1.1137693922651933E-5</v>
      </c>
      <c r="P9" s="35">
        <f>'Total Fuel Prices'!P186*(INDEX(Tax_share,MATCH('Total Fuel Prices'!$A$177,tax_fuel_labels,0),MATCH(P$1,'Tax_Share of Price'!$B$1:$AI$1,0)))</f>
        <v>1.143033812154696E-5</v>
      </c>
      <c r="Q9" s="35">
        <f>'Total Fuel Prices'!Q186*(INDEX(Tax_share,MATCH('Total Fuel Prices'!$A$177,tax_fuel_labels,0),MATCH(Q$1,'Tax_Share of Price'!$B$1:$AI$1,0)))</f>
        <v>1.1499195580110495E-5</v>
      </c>
      <c r="R9" s="35">
        <f>'Total Fuel Prices'!R186*(INDEX(Tax_share,MATCH('Total Fuel Prices'!$A$177,tax_fuel_labels,0),MATCH(R$1,'Tax_Share of Price'!$B$1:$AI$1,0)))</f>
        <v>1.1705767955801102E-5</v>
      </c>
      <c r="S9" s="35">
        <f>'Total Fuel Prices'!S186*(INDEX(Tax_share,MATCH('Total Fuel Prices'!$A$177,tax_fuel_labels,0),MATCH(S$1,'Tax_Share of Price'!$B$1:$AI$1,0)))</f>
        <v>1.1766018232044196E-5</v>
      </c>
      <c r="T9" s="35">
        <f>'Total Fuel Prices'!T186*(INDEX(Tax_share,MATCH('Total Fuel Prices'!$A$177,tax_fuel_labels,0),MATCH(T$1,'Tax_Share of Price'!$B$1:$AI$1,0)))</f>
        <v>1.1972590607734803E-5</v>
      </c>
      <c r="U9" s="35">
        <f>'Total Fuel Prices'!U186*(INDEX(Tax_share,MATCH('Total Fuel Prices'!$A$177,tax_fuel_labels,0),MATCH(U$1,'Tax_Share of Price'!$B$1:$AI$1,0)))</f>
        <v>1.2170555801104969E-5</v>
      </c>
      <c r="V9" s="35">
        <f>'Total Fuel Prices'!V186*(INDEX(Tax_share,MATCH('Total Fuel Prices'!$A$177,tax_fuel_labels,0),MATCH(V$1,'Tax_Share of Price'!$B$1:$AI$1,0)))</f>
        <v>1.234269944751381E-5</v>
      </c>
      <c r="W9" s="35">
        <f>'Total Fuel Prices'!W186*(INDEX(Tax_share,MATCH('Total Fuel Prices'!$A$177,tax_fuel_labels,0),MATCH(W$1,'Tax_Share of Price'!$B$1:$AI$1,0)))</f>
        <v>1.2506235911602208E-5</v>
      </c>
      <c r="X9" s="35">
        <f>'Total Fuel Prices'!X186*(INDEX(Tax_share,MATCH('Total Fuel Prices'!$A$177,tax_fuel_labels,0),MATCH(X$1,'Tax_Share of Price'!$B$1:$AI$1,0)))</f>
        <v>1.2764451381215467E-5</v>
      </c>
      <c r="Y9" s="35">
        <f>'Total Fuel Prices'!Y186*(INDEX(Tax_share,MATCH('Total Fuel Prices'!$A$177,tax_fuel_labels,0),MATCH(Y$1,'Tax_Share of Price'!$B$1:$AI$1,0)))</f>
        <v>1.3065702762430937E-5</v>
      </c>
      <c r="Z9" s="35">
        <f>'Total Fuel Prices'!Z186*(INDEX(Tax_share,MATCH('Total Fuel Prices'!$A$177,tax_fuel_labels,0),MATCH(Z$1,'Tax_Share of Price'!$B$1:$AI$1,0)))</f>
        <v>1.3315311049723756E-5</v>
      </c>
      <c r="AA9" s="35">
        <f>'Total Fuel Prices'!AA186*(INDEX(Tax_share,MATCH('Total Fuel Prices'!$A$177,tax_fuel_labels,0),MATCH(AA$1,'Tax_Share of Price'!$B$1:$AI$1,0)))</f>
        <v>1.3513276243093922E-5</v>
      </c>
      <c r="AB9" s="35">
        <f>'Total Fuel Prices'!AB186*(INDEX(Tax_share,MATCH('Total Fuel Prices'!$A$177,tax_fuel_labels,0),MATCH(AB$1,'Tax_Share of Price'!$B$1:$AI$1,0)))</f>
        <v>1.3694027071823204E-5</v>
      </c>
      <c r="AC9" s="35">
        <f>'Total Fuel Prices'!AC186*(INDEX(Tax_share,MATCH('Total Fuel Prices'!$A$177,tax_fuel_labels,0),MATCH(AC$1,'Tax_Share of Price'!$B$1:$AI$1,0)))</f>
        <v>1.3831741988950276E-5</v>
      </c>
      <c r="AD9" s="35">
        <f>'Total Fuel Prices'!AD186*(INDEX(Tax_share,MATCH('Total Fuel Prices'!$A$177,tax_fuel_labels,0),MATCH(AD$1,'Tax_Share of Price'!$B$1:$AI$1,0)))</f>
        <v>1.3900599447513809E-5</v>
      </c>
      <c r="AE9" s="35">
        <f>'Total Fuel Prices'!AE186*(INDEX(Tax_share,MATCH('Total Fuel Prices'!$A$177,tax_fuel_labels,0),MATCH(AE$1,'Tax_Share of Price'!$B$1:$AI$1,0)))</f>
        <v>1.4184636464088396E-5</v>
      </c>
      <c r="AF9" s="35">
        <f>'Total Fuel Prices'!AF186*(INDEX(Tax_share,MATCH('Total Fuel Prices'!$A$177,tax_fuel_labels,0),MATCH(AF$1,'Tax_Share of Price'!$B$1:$AI$1,0)))</f>
        <v>1.4227672375690606E-5</v>
      </c>
      <c r="AG9" s="35">
        <f>'Total Fuel Prices'!AG186*(INDEX(Tax_share,MATCH('Total Fuel Prices'!$A$177,tax_fuel_labels,0),MATCH(AG$1,'Tax_Share of Price'!$B$1:$AI$1,0)))</f>
        <v>1.4365387292817678E-5</v>
      </c>
      <c r="AH9" s="35">
        <f>'Total Fuel Prices'!AH186*(INDEX(Tax_share,MATCH('Total Fuel Prices'!$A$177,tax_fuel_labels,0),MATCH(AH$1,'Tax_Share of Price'!$B$1:$AI$1,0)))</f>
        <v>1.4546138121546958E-5</v>
      </c>
      <c r="AI9" s="35">
        <f>'Total Fuel Prices'!AI186*(INDEX(Tax_share,MATCH('Total Fuel Prices'!$A$177,tax_fuel_labels,0),MATCH(AI$1,'Tax_Share of Price'!$B$1:$AI$1,0)))</f>
        <v>1.4812960773480663E-5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B6</f>
        <v>6.8344883725189215E-7</v>
      </c>
      <c r="C2" s="35">
        <f t="shared" ref="C2:AI2" si="0">C6</f>
        <v>6.8344883725189215E-7</v>
      </c>
      <c r="D2" s="35">
        <f t="shared" si="0"/>
        <v>7.4848289615994419E-7</v>
      </c>
      <c r="E2" s="35">
        <f t="shared" si="0"/>
        <v>6.8344883725189215E-7</v>
      </c>
      <c r="F2" s="35">
        <f t="shared" si="0"/>
        <v>7.1655708542326397E-7</v>
      </c>
      <c r="G2" s="35">
        <f t="shared" si="0"/>
        <v>7.6267214537624641E-7</v>
      </c>
      <c r="H2" s="35">
        <f t="shared" si="0"/>
        <v>7.9105064380885096E-7</v>
      </c>
      <c r="I2" s="35">
        <f t="shared" si="0"/>
        <v>8.2297645454553107E-7</v>
      </c>
      <c r="J2" s="35">
        <f t="shared" si="0"/>
        <v>8.7027395193320522E-7</v>
      </c>
      <c r="K2" s="35">
        <f t="shared" si="0"/>
        <v>9.1579779316884175E-7</v>
      </c>
      <c r="L2" s="35">
        <f t="shared" si="0"/>
        <v>9.3826410442798669E-7</v>
      </c>
      <c r="M2" s="35">
        <f t="shared" si="0"/>
        <v>9.5127091620959731E-7</v>
      </c>
      <c r="N2" s="35">
        <f t="shared" si="0"/>
        <v>9.571831033830566E-7</v>
      </c>
      <c r="O2" s="35">
        <f t="shared" si="0"/>
        <v>9.5245335364428902E-7</v>
      </c>
      <c r="P2" s="35">
        <f t="shared" si="0"/>
        <v>9.5363579107898083E-7</v>
      </c>
      <c r="Q2" s="35">
        <f t="shared" si="0"/>
        <v>9.5895675953509422E-7</v>
      </c>
      <c r="R2" s="35">
        <f t="shared" si="0"/>
        <v>9.766933210554721E-7</v>
      </c>
      <c r="S2" s="35">
        <f t="shared" si="0"/>
        <v>9.9206500770646636E-7</v>
      </c>
      <c r="T2" s="35">
        <f t="shared" si="0"/>
        <v>1.0074366943574604E-6</v>
      </c>
      <c r="U2" s="35">
        <f t="shared" si="0"/>
        <v>1.0257644745951841E-6</v>
      </c>
      <c r="V2" s="35">
        <f t="shared" si="0"/>
        <v>1.0452746922675996E-6</v>
      </c>
      <c r="W2" s="35">
        <f t="shared" si="0"/>
        <v>1.0630112537879775E-6</v>
      </c>
      <c r="X2" s="35">
        <f t="shared" si="0"/>
        <v>1.0795653778736635E-6</v>
      </c>
      <c r="Y2" s="35">
        <f t="shared" si="0"/>
        <v>1.093754627089966E-6</v>
      </c>
      <c r="Z2" s="35">
        <f t="shared" si="0"/>
        <v>1.107352657588922E-6</v>
      </c>
      <c r="AA2" s="35">
        <f t="shared" si="0"/>
        <v>1.1292277501307215E-6</v>
      </c>
      <c r="AB2" s="35">
        <f t="shared" si="0"/>
        <v>1.1451906554990616E-6</v>
      </c>
      <c r="AC2" s="35">
        <f t="shared" si="0"/>
        <v>1.1611535608674016E-6</v>
      </c>
      <c r="AD2" s="35">
        <f t="shared" si="0"/>
        <v>1.1777076849530875E-6</v>
      </c>
      <c r="AE2" s="35">
        <f t="shared" si="0"/>
        <v>1.1930793716040818E-6</v>
      </c>
      <c r="AF2" s="35">
        <f t="shared" si="0"/>
        <v>1.2143632454285349E-6</v>
      </c>
      <c r="AG2" s="35">
        <f t="shared" si="0"/>
        <v>1.2356471192529884E-6</v>
      </c>
      <c r="AH2" s="35">
        <f t="shared" si="0"/>
        <v>1.2516100246213285E-6</v>
      </c>
      <c r="AI2" s="35">
        <f t="shared" si="0"/>
        <v>1.2663904925549767E-6</v>
      </c>
      <c r="AJ2" s="4"/>
      <c r="AK2" s="4"/>
    </row>
    <row r="3" spans="1:37" x14ac:dyDescent="0.45">
      <c r="A3" s="12" t="s">
        <v>271</v>
      </c>
      <c r="B3" s="35">
        <f>'Total Fuel Prices'!B190*(INDEX(Tax_share,MATCH('Total Fuel Prices'!$A$187,tax_fuel_labels,0),MATCH(B$1,'Tax_Share of Price'!$B$1:$AI$1,0)))</f>
        <v>0</v>
      </c>
      <c r="C3" s="35">
        <f>'Total Fuel Prices'!C190*(INDEX(Tax_share,MATCH('Total Fuel Prices'!$A$187,tax_fuel_labels,0),MATCH(C$1,'Tax_Share of Price'!$B$1:$AI$1,0)))</f>
        <v>0</v>
      </c>
      <c r="D3" s="35">
        <f>'Total Fuel Prices'!D190*(INDEX(Tax_share,MATCH('Total Fuel Prices'!$A$187,tax_fuel_labels,0),MATCH(D$1,'Tax_Share of Price'!$B$1:$AI$1,0)))</f>
        <v>0</v>
      </c>
      <c r="E3" s="35">
        <f>'Total Fuel Prices'!E190*(INDEX(Tax_share,MATCH('Total Fuel Prices'!$A$187,tax_fuel_labels,0),MATCH(E$1,'Tax_Share of Price'!$B$1:$AI$1,0)))</f>
        <v>0</v>
      </c>
      <c r="F3" s="35">
        <f>'Total Fuel Prices'!F190*(INDEX(Tax_share,MATCH('Total Fuel Prices'!$A$187,tax_fuel_labels,0),MATCH(F$1,'Tax_Share of Price'!$B$1:$AI$1,0)))</f>
        <v>0</v>
      </c>
      <c r="G3" s="35">
        <f>'Total Fuel Prices'!G190*(INDEX(Tax_share,MATCH('Total Fuel Prices'!$A$187,tax_fuel_labels,0),MATCH(G$1,'Tax_Share of Price'!$B$1:$AI$1,0)))</f>
        <v>0</v>
      </c>
      <c r="H3" s="35">
        <f>'Total Fuel Prices'!H190*(INDEX(Tax_share,MATCH('Total Fuel Prices'!$A$187,tax_fuel_labels,0),MATCH(H$1,'Tax_Share of Price'!$B$1:$AI$1,0)))</f>
        <v>0</v>
      </c>
      <c r="I3" s="35">
        <f>'Total Fuel Prices'!I190*(INDEX(Tax_share,MATCH('Total Fuel Prices'!$A$187,tax_fuel_labels,0),MATCH(I$1,'Tax_Share of Price'!$B$1:$AI$1,0)))</f>
        <v>0</v>
      </c>
      <c r="J3" s="35">
        <f>'Total Fuel Prices'!J190*(INDEX(Tax_share,MATCH('Total Fuel Prices'!$A$187,tax_fuel_labels,0),MATCH(J$1,'Tax_Share of Price'!$B$1:$AI$1,0)))</f>
        <v>0</v>
      </c>
      <c r="K3" s="35">
        <f>'Total Fuel Prices'!K190*(INDEX(Tax_share,MATCH('Total Fuel Prices'!$A$187,tax_fuel_labels,0),MATCH(K$1,'Tax_Share of Price'!$B$1:$AI$1,0)))</f>
        <v>0</v>
      </c>
      <c r="L3" s="35">
        <f>'Total Fuel Prices'!L190*(INDEX(Tax_share,MATCH('Total Fuel Prices'!$A$187,tax_fuel_labels,0),MATCH(L$1,'Tax_Share of Price'!$B$1:$AI$1,0)))</f>
        <v>0</v>
      </c>
      <c r="M3" s="35">
        <f>'Total Fuel Prices'!M190*(INDEX(Tax_share,MATCH('Total Fuel Prices'!$A$187,tax_fuel_labels,0),MATCH(M$1,'Tax_Share of Price'!$B$1:$AI$1,0)))</f>
        <v>0</v>
      </c>
      <c r="N3" s="35">
        <f>'Total Fuel Prices'!N190*(INDEX(Tax_share,MATCH('Total Fuel Prices'!$A$187,tax_fuel_labels,0),MATCH(N$1,'Tax_Share of Price'!$B$1:$AI$1,0)))</f>
        <v>0</v>
      </c>
      <c r="O3" s="35">
        <f>'Total Fuel Prices'!O190*(INDEX(Tax_share,MATCH('Total Fuel Prices'!$A$187,tax_fuel_labels,0),MATCH(O$1,'Tax_Share of Price'!$B$1:$AI$1,0)))</f>
        <v>0</v>
      </c>
      <c r="P3" s="35">
        <f>'Total Fuel Prices'!P190*(INDEX(Tax_share,MATCH('Total Fuel Prices'!$A$187,tax_fuel_labels,0),MATCH(P$1,'Tax_Share of Price'!$B$1:$AI$1,0)))</f>
        <v>0</v>
      </c>
      <c r="Q3" s="35">
        <f>'Total Fuel Prices'!Q190*(INDEX(Tax_share,MATCH('Total Fuel Prices'!$A$187,tax_fuel_labels,0),MATCH(Q$1,'Tax_Share of Price'!$B$1:$AI$1,0)))</f>
        <v>0</v>
      </c>
      <c r="R3" s="35">
        <f>'Total Fuel Prices'!R190*(INDEX(Tax_share,MATCH('Total Fuel Prices'!$A$187,tax_fuel_labels,0),MATCH(R$1,'Tax_Share of Price'!$B$1:$AI$1,0)))</f>
        <v>0</v>
      </c>
      <c r="S3" s="35">
        <f>'Total Fuel Prices'!S190*(INDEX(Tax_share,MATCH('Total Fuel Prices'!$A$187,tax_fuel_labels,0),MATCH(S$1,'Tax_Share of Price'!$B$1:$AI$1,0)))</f>
        <v>0</v>
      </c>
      <c r="T3" s="35">
        <f>'Total Fuel Prices'!T190*(INDEX(Tax_share,MATCH('Total Fuel Prices'!$A$187,tax_fuel_labels,0),MATCH(T$1,'Tax_Share of Price'!$B$1:$AI$1,0)))</f>
        <v>0</v>
      </c>
      <c r="U3" s="35">
        <f>'Total Fuel Prices'!U190*(INDEX(Tax_share,MATCH('Total Fuel Prices'!$A$187,tax_fuel_labels,0),MATCH(U$1,'Tax_Share of Price'!$B$1:$AI$1,0)))</f>
        <v>0</v>
      </c>
      <c r="V3" s="35">
        <f>'Total Fuel Prices'!V190*(INDEX(Tax_share,MATCH('Total Fuel Prices'!$A$187,tax_fuel_labels,0),MATCH(V$1,'Tax_Share of Price'!$B$1:$AI$1,0)))</f>
        <v>0</v>
      </c>
      <c r="W3" s="35">
        <f>'Total Fuel Prices'!W190*(INDEX(Tax_share,MATCH('Total Fuel Prices'!$A$187,tax_fuel_labels,0),MATCH(W$1,'Tax_Share of Price'!$B$1:$AI$1,0)))</f>
        <v>0</v>
      </c>
      <c r="X3" s="35">
        <f>'Total Fuel Prices'!X190*(INDEX(Tax_share,MATCH('Total Fuel Prices'!$A$187,tax_fuel_labels,0),MATCH(X$1,'Tax_Share of Price'!$B$1:$AI$1,0)))</f>
        <v>0</v>
      </c>
      <c r="Y3" s="35">
        <f>'Total Fuel Prices'!Y190*(INDEX(Tax_share,MATCH('Total Fuel Prices'!$A$187,tax_fuel_labels,0),MATCH(Y$1,'Tax_Share of Price'!$B$1:$AI$1,0)))</f>
        <v>0</v>
      </c>
      <c r="Z3" s="35">
        <f>'Total Fuel Prices'!Z190*(INDEX(Tax_share,MATCH('Total Fuel Prices'!$A$187,tax_fuel_labels,0),MATCH(Z$1,'Tax_Share of Price'!$B$1:$AI$1,0)))</f>
        <v>0</v>
      </c>
      <c r="AA3" s="35">
        <f>'Total Fuel Prices'!AA190*(INDEX(Tax_share,MATCH('Total Fuel Prices'!$A$187,tax_fuel_labels,0),MATCH(AA$1,'Tax_Share of Price'!$B$1:$AI$1,0)))</f>
        <v>0</v>
      </c>
      <c r="AB3" s="35">
        <f>'Total Fuel Prices'!AB190*(INDEX(Tax_share,MATCH('Total Fuel Prices'!$A$187,tax_fuel_labels,0),MATCH(AB$1,'Tax_Share of Price'!$B$1:$AI$1,0)))</f>
        <v>0</v>
      </c>
      <c r="AC3" s="35">
        <f>'Total Fuel Prices'!AC190*(INDEX(Tax_share,MATCH('Total Fuel Prices'!$A$187,tax_fuel_labels,0),MATCH(AC$1,'Tax_Share of Price'!$B$1:$AI$1,0)))</f>
        <v>0</v>
      </c>
      <c r="AD3" s="35">
        <f>'Total Fuel Prices'!AD190*(INDEX(Tax_share,MATCH('Total Fuel Prices'!$A$187,tax_fuel_labels,0),MATCH(AD$1,'Tax_Share of Price'!$B$1:$AI$1,0)))</f>
        <v>0</v>
      </c>
      <c r="AE3" s="35">
        <f>'Total Fuel Prices'!AE190*(INDEX(Tax_share,MATCH('Total Fuel Prices'!$A$187,tax_fuel_labels,0),MATCH(AE$1,'Tax_Share of Price'!$B$1:$AI$1,0)))</f>
        <v>0</v>
      </c>
      <c r="AF3" s="35">
        <f>'Total Fuel Prices'!AF190*(INDEX(Tax_share,MATCH('Total Fuel Prices'!$A$187,tax_fuel_labels,0),MATCH(AF$1,'Tax_Share of Price'!$B$1:$AI$1,0)))</f>
        <v>0</v>
      </c>
      <c r="AG3" s="35">
        <f>'Total Fuel Prices'!AG190*(INDEX(Tax_share,MATCH('Total Fuel Prices'!$A$187,tax_fuel_labels,0),MATCH(AG$1,'Tax_Share of Price'!$B$1:$AI$1,0)))</f>
        <v>0</v>
      </c>
      <c r="AH3" s="35">
        <f>'Total Fuel Prices'!AH190*(INDEX(Tax_share,MATCH('Total Fuel Prices'!$A$187,tax_fuel_labels,0),MATCH(AH$1,'Tax_Share of Price'!$B$1:$AI$1,0)))</f>
        <v>0</v>
      </c>
      <c r="AI3" s="35">
        <f>'Total Fuel Prices'!AI190*(INDEX(Tax_share,MATCH('Total Fuel Prices'!$A$187,tax_fuel_labels,0),MATCH(AI$1,'Tax_Share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Prices'!B191*(INDEX(Tax_share,MATCH('Total Fuel Prices'!$A$187,tax_fuel_labels,0),MATCH(B$1,'Tax_Share of Price'!$B$1:$AI$1,0)))</f>
        <v>6.8344883725189215E-7</v>
      </c>
      <c r="C4" s="35">
        <f>'Total Fuel Prices'!C191*(INDEX(Tax_share,MATCH('Total Fuel Prices'!$A$187,tax_fuel_labels,0),MATCH(C$1,'Tax_Share of Price'!$B$1:$AI$1,0)))</f>
        <v>6.8344883725189215E-7</v>
      </c>
      <c r="D4" s="35">
        <f>'Total Fuel Prices'!D191*(INDEX(Tax_share,MATCH('Total Fuel Prices'!$A$187,tax_fuel_labels,0),MATCH(D$1,'Tax_Share of Price'!$B$1:$AI$1,0)))</f>
        <v>6.9219439109350407E-7</v>
      </c>
      <c r="E4" s="35">
        <f>'Total Fuel Prices'!E191*(INDEX(Tax_share,MATCH('Total Fuel Prices'!$A$187,tax_fuel_labels,0),MATCH(E$1,'Tax_Share of Price'!$B$1:$AI$1,0)))</f>
        <v>6.8344883725189215E-7</v>
      </c>
      <c r="F4" s="35">
        <f>'Total Fuel Prices'!F191*(INDEX(Tax_share,MATCH('Total Fuel Prices'!$A$187,tax_fuel_labels,0),MATCH(F$1,'Tax_Share of Price'!$B$1:$AI$1,0)))</f>
        <v>6.954334851089157E-7</v>
      </c>
      <c r="G4" s="35">
        <f>'Total Fuel Prices'!G191*(INDEX(Tax_share,MATCH('Total Fuel Prices'!$A$187,tax_fuel_labels,0),MATCH(G$1,'Tax_Share of Price'!$B$1:$AI$1,0)))</f>
        <v>7.1843105261833962E-7</v>
      </c>
      <c r="H4" s="35">
        <f>'Total Fuel Prices'!H191*(INDEX(Tax_share,MATCH('Total Fuel Prices'!$A$187,tax_fuel_labels,0),MATCH(H$1,'Tax_Share of Price'!$B$1:$AI$1,0)))</f>
        <v>7.4110471072622225E-7</v>
      </c>
      <c r="I4" s="35">
        <f>'Total Fuel Prices'!I191*(INDEX(Tax_share,MATCH('Total Fuel Prices'!$A$187,tax_fuel_labels,0),MATCH(I$1,'Tax_Share of Price'!$B$1:$AI$1,0)))</f>
        <v>7.6604573464489324E-7</v>
      </c>
      <c r="J4" s="35">
        <f>'Total Fuel Prices'!J191*(INDEX(Tax_share,MATCH('Total Fuel Prices'!$A$187,tax_fuel_labels,0),MATCH(J$1,'Tax_Share of Price'!$B$1:$AI$1,0)))</f>
        <v>7.9778885599592898E-7</v>
      </c>
      <c r="K4" s="35">
        <f>'Total Fuel Prices'!K191*(INDEX(Tax_share,MATCH('Total Fuel Prices'!$A$187,tax_fuel_labels,0),MATCH(K$1,'Tax_Share of Price'!$B$1:$AI$1,0)))</f>
        <v>8.3212325255929427E-7</v>
      </c>
      <c r="L4" s="35">
        <f>'Total Fuel Prices'!L191*(INDEX(Tax_share,MATCH('Total Fuel Prices'!$A$187,tax_fuel_labels,0),MATCH(L$1,'Tax_Share of Price'!$B$1:$AI$1,0)))</f>
        <v>8.596555516902946E-7</v>
      </c>
      <c r="M4" s="35">
        <f>'Total Fuel Prices'!M191*(INDEX(Tax_share,MATCH('Total Fuel Prices'!$A$187,tax_fuel_labels,0),MATCH(M$1,'Tax_Share of Price'!$B$1:$AI$1,0)))</f>
        <v>8.8070966279047147E-7</v>
      </c>
      <c r="N4" s="35">
        <f>'Total Fuel Prices'!N191*(INDEX(Tax_share,MATCH('Total Fuel Prices'!$A$187,tax_fuel_labels,0),MATCH(N$1,'Tax_Share of Price'!$B$1:$AI$1,0)))</f>
        <v>8.9560949526136576E-7</v>
      </c>
      <c r="O4" s="35">
        <f>'Total Fuel Prices'!O191*(INDEX(Tax_share,MATCH('Total Fuel Prices'!$A$187,tax_fuel_labels,0),MATCH(O$1,'Tax_Share of Price'!$B$1:$AI$1,0)))</f>
        <v>9.082419619214719E-7</v>
      </c>
      <c r="P4" s="35">
        <f>'Total Fuel Prices'!P191*(INDEX(Tax_share,MATCH('Total Fuel Prices'!$A$187,tax_fuel_labels,0),MATCH(P$1,'Tax_Share of Price'!$B$1:$AI$1,0)))</f>
        <v>9.131006029445896E-7</v>
      </c>
      <c r="Q4" s="35">
        <f>'Total Fuel Prices'!Q191*(INDEX(Tax_share,MATCH('Total Fuel Prices'!$A$187,tax_fuel_labels,0),MATCH(Q$1,'Tax_Share of Price'!$B$1:$AI$1,0)))</f>
        <v>9.1828315336924849E-7</v>
      </c>
      <c r="R4" s="35">
        <f>'Total Fuel Prices'!R191*(INDEX(Tax_share,MATCH('Total Fuel Prices'!$A$187,tax_fuel_labels,0),MATCH(R$1,'Tax_Share of Price'!$B$1:$AI$1,0)))</f>
        <v>9.2864825421856617E-7</v>
      </c>
      <c r="S4" s="35">
        <f>'Total Fuel Prices'!S191*(INDEX(Tax_share,MATCH('Total Fuel Prices'!$A$187,tax_fuel_labels,0),MATCH(S$1,'Tax_Share of Price'!$B$1:$AI$1,0)))</f>
        <v>9.3933726446942515E-7</v>
      </c>
      <c r="T4" s="35">
        <f>'Total Fuel Prices'!T191*(INDEX(Tax_share,MATCH('Total Fuel Prices'!$A$187,tax_fuel_labels,0),MATCH(T$1,'Tax_Share of Price'!$B$1:$AI$1,0)))</f>
        <v>9.5132191232644901E-7</v>
      </c>
      <c r="U4" s="35">
        <f>'Total Fuel Prices'!U191*(INDEX(Tax_share,MATCH('Total Fuel Prices'!$A$187,tax_fuel_labels,0),MATCH(U$1,'Tax_Share of Price'!$B$1:$AI$1,0)))</f>
        <v>9.6460219778963722E-7</v>
      </c>
      <c r="V4" s="35">
        <f>'Total Fuel Prices'!V191*(INDEX(Tax_share,MATCH('Total Fuel Prices'!$A$187,tax_fuel_labels,0),MATCH(V$1,'Tax_Share of Price'!$B$1:$AI$1,0)))</f>
        <v>9.7917812085899043E-7</v>
      </c>
      <c r="W4" s="35">
        <f>'Total Fuel Prices'!W191*(INDEX(Tax_share,MATCH('Total Fuel Prices'!$A$187,tax_fuel_labels,0),MATCH(W$1,'Tax_Share of Price'!$B$1:$AI$1,0)))</f>
        <v>9.9407795332988471E-7</v>
      </c>
      <c r="X4" s="35">
        <f>'Total Fuel Prices'!X191*(INDEX(Tax_share,MATCH('Total Fuel Prices'!$A$187,tax_fuel_labels,0),MATCH(X$1,'Tax_Share of Price'!$B$1:$AI$1,0)))</f>
        <v>1.0083299669976966E-6</v>
      </c>
      <c r="Y4" s="35">
        <f>'Total Fuel Prices'!Y191*(INDEX(Tax_share,MATCH('Total Fuel Prices'!$A$187,tax_fuel_labels,0),MATCH(Y$1,'Tax_Share of Price'!$B$1:$AI$1,0)))</f>
        <v>1.021610252460885E-6</v>
      </c>
      <c r="Z4" s="35">
        <f>'Total Fuel Prices'!Z191*(INDEX(Tax_share,MATCH('Total Fuel Prices'!$A$187,tax_fuel_labels,0),MATCH(Z$1,'Tax_Share of Price'!$B$1:$AI$1,0)))</f>
        <v>1.0342427191209913E-6</v>
      </c>
      <c r="AA4" s="35">
        <f>'Total Fuel Prices'!AA191*(INDEX(Tax_share,MATCH('Total Fuel Prices'!$A$187,tax_fuel_labels,0),MATCH(AA$1,'Tax_Share of Price'!$B$1:$AI$1,0)))</f>
        <v>1.049790370394968E-6</v>
      </c>
      <c r="AB4" s="35">
        <f>'Total Fuel Prices'!AB191*(INDEX(Tax_share,MATCH('Total Fuel Prices'!$A$187,tax_fuel_labels,0),MATCH(AB$1,'Tax_Share of Price'!$B$1:$AI$1,0)))</f>
        <v>1.0640423840627801E-6</v>
      </c>
      <c r="AC4" s="35">
        <f>'Total Fuel Prices'!AC191*(INDEX(Tax_share,MATCH('Total Fuel Prices'!$A$187,tax_fuel_labels,0),MATCH(AC$1,'Tax_Share of Price'!$B$1:$AI$1,0)))</f>
        <v>1.0779704883290507E-6</v>
      </c>
      <c r="AD4" s="35">
        <f>'Total Fuel Prices'!AD191*(INDEX(Tax_share,MATCH('Total Fuel Prices'!$A$187,tax_fuel_labels,0),MATCH(AD$1,'Tax_Share of Price'!$B$1:$AI$1,0)))</f>
        <v>1.0918985925953215E-6</v>
      </c>
      <c r="AE4" s="35">
        <f>'Total Fuel Prices'!AE191*(INDEX(Tax_share,MATCH('Total Fuel Prices'!$A$187,tax_fuel_labels,0),MATCH(AE$1,'Tax_Share of Price'!$B$1:$AI$1,0)))</f>
        <v>1.1051788780585099E-6</v>
      </c>
      <c r="AF4" s="35">
        <f>'Total Fuel Prices'!AF191*(INDEX(Tax_share,MATCH('Total Fuel Prices'!$A$187,tax_fuel_labels,0),MATCH(AF$1,'Tax_Share of Price'!$B$1:$AI$1,0)))</f>
        <v>1.1207265293324866E-6</v>
      </c>
      <c r="AG4" s="35">
        <f>'Total Fuel Prices'!AG191*(INDEX(Tax_share,MATCH('Total Fuel Prices'!$A$187,tax_fuel_labels,0),MATCH(AG$1,'Tax_Share of Price'!$B$1:$AI$1,0)))</f>
        <v>1.1369219994095457E-6</v>
      </c>
      <c r="AH4" s="35">
        <f>'Total Fuel Prices'!AH191*(INDEX(Tax_share,MATCH('Total Fuel Prices'!$A$187,tax_fuel_labels,0),MATCH(AH$1,'Tax_Share of Price'!$B$1:$AI$1,0)))</f>
        <v>1.1518218318804402E-6</v>
      </c>
      <c r="AI4" s="35">
        <f>'Total Fuel Prices'!AI191*(INDEX(Tax_share,MATCH('Total Fuel Prices'!$A$187,tax_fuel_labels,0),MATCH(AI$1,'Tax_Share of Price'!$B$1:$AI$1,0)))</f>
        <v>1.1660738455482519E-6</v>
      </c>
    </row>
    <row r="5" spans="1:37" x14ac:dyDescent="0.45">
      <c r="A5" s="12" t="s">
        <v>273</v>
      </c>
      <c r="B5" s="35">
        <f>'Total Fuel Prices'!B192*(INDEX(Tax_share,MATCH('Total Fuel Prices'!$A$187,tax_fuel_labels,0),MATCH(B$1,'Tax_Share of Price'!$B$1:$AI$1,0)))</f>
        <v>6.8344883725189215E-7</v>
      </c>
      <c r="C5" s="35">
        <f>'Total Fuel Prices'!C192*(INDEX(Tax_share,MATCH('Total Fuel Prices'!$A$187,tax_fuel_labels,0),MATCH(C$1,'Tax_Share of Price'!$B$1:$AI$1,0)))</f>
        <v>6.8344883725189215E-7</v>
      </c>
      <c r="D5" s="35">
        <f>'Total Fuel Prices'!D192*(INDEX(Tax_share,MATCH('Total Fuel Prices'!$A$187,tax_fuel_labels,0),MATCH(D$1,'Tax_Share of Price'!$B$1:$AI$1,0)))</f>
        <v>7.2787716385332143E-7</v>
      </c>
      <c r="E5" s="35">
        <f>'Total Fuel Prices'!E192*(INDEX(Tax_share,MATCH('Total Fuel Prices'!$A$187,tax_fuel_labels,0),MATCH(E$1,'Tax_Share of Price'!$B$1:$AI$1,0)))</f>
        <v>6.8344883725189215E-7</v>
      </c>
      <c r="F5" s="35">
        <f>'Total Fuel Prices'!F192*(INDEX(Tax_share,MATCH('Total Fuel Prices'!$A$187,tax_fuel_labels,0),MATCH(F$1,'Tax_Share of Price'!$B$1:$AI$1,0)))</f>
        <v>7.0171842949920875E-7</v>
      </c>
      <c r="G5" s="35">
        <f>'Total Fuel Prices'!G192*(INDEX(Tax_share,MATCH('Total Fuel Prices'!$A$187,tax_fuel_labels,0),MATCH(G$1,'Tax_Share of Price'!$B$1:$AI$1,0)))</f>
        <v>7.3244456191515053E-7</v>
      </c>
      <c r="H5" s="35">
        <f>'Total Fuel Prices'!H192*(INDEX(Tax_share,MATCH('Total Fuel Prices'!$A$187,tax_fuel_labels,0),MATCH(H$1,'Tax_Share of Price'!$B$1:$AI$1,0)))</f>
        <v>7.5362068020181304E-7</v>
      </c>
      <c r="I5" s="35">
        <f>'Total Fuel Prices'!I192*(INDEX(Tax_share,MATCH('Total Fuel Prices'!$A$187,tax_fuel_labels,0),MATCH(I$1,'Tax_Share of Price'!$B$1:$AI$1,0)))</f>
        <v>7.7687288851657971E-7</v>
      </c>
      <c r="J5" s="35">
        <f>'Total Fuel Prices'!J192*(INDEX(Tax_share,MATCH('Total Fuel Prices'!$A$187,tax_fuel_labels,0),MATCH(J$1,'Tax_Share of Price'!$B$1:$AI$1,0)))</f>
        <v>8.0925989295500478E-7</v>
      </c>
      <c r="K5" s="35">
        <f>'Total Fuel Prices'!K192*(INDEX(Tax_share,MATCH('Total Fuel Prices'!$A$187,tax_fuel_labels,0),MATCH(K$1,'Tax_Share of Price'!$B$1:$AI$1,0)))</f>
        <v>8.40816461382188E-7</v>
      </c>
      <c r="L5" s="35">
        <f>'Total Fuel Prices'!L192*(INDEX(Tax_share,MATCH('Total Fuel Prices'!$A$187,tax_fuel_labels,0),MATCH(L$1,'Tax_Share of Price'!$B$1:$AI$1,0)))</f>
        <v>8.5825561761826326E-7</v>
      </c>
      <c r="M5" s="35">
        <f>'Total Fuel Prices'!M192*(INDEX(Tax_share,MATCH('Total Fuel Prices'!$A$187,tax_fuel_labels,0),MATCH(M$1,'Tax_Share of Price'!$B$1:$AI$1,0)))</f>
        <v>8.6863606775878397E-7</v>
      </c>
      <c r="N5" s="35">
        <f>'Total Fuel Prices'!N192*(INDEX(Tax_share,MATCH('Total Fuel Prices'!$A$187,tax_fuel_labels,0),MATCH(N$1,'Tax_Share of Price'!$B$1:$AI$1,0)))</f>
        <v>8.7320346582061307E-7</v>
      </c>
      <c r="O5" s="35">
        <f>'Total Fuel Prices'!O192*(INDEX(Tax_share,MATCH('Total Fuel Prices'!$A$187,tax_fuel_labels,0),MATCH(O$1,'Tax_Share of Price'!$B$1:$AI$1,0)))</f>
        <v>8.7943173590492556E-7</v>
      </c>
      <c r="P5" s="35">
        <f>'Total Fuel Prices'!P192*(INDEX(Tax_share,MATCH('Total Fuel Prices'!$A$187,tax_fuel_labels,0),MATCH(P$1,'Tax_Share of Price'!$B$1:$AI$1,0)))</f>
        <v>8.7984695391054654E-7</v>
      </c>
      <c r="Q5" s="35">
        <f>'Total Fuel Prices'!Q192*(INDEX(Tax_share,MATCH('Total Fuel Prices'!$A$187,tax_fuel_labels,0),MATCH(Q$1,'Tax_Share of Price'!$B$1:$AI$1,0)))</f>
        <v>8.8316869795551301E-7</v>
      </c>
      <c r="R5" s="35">
        <f>'Total Fuel Prices'!R192*(INDEX(Tax_share,MATCH('Total Fuel Prices'!$A$187,tax_fuel_labels,0),MATCH(R$1,'Tax_Share of Price'!$B$1:$AI$1,0)))</f>
        <v>8.9521002011851722E-7</v>
      </c>
      <c r="S5" s="35">
        <f>'Total Fuel Prices'!S192*(INDEX(Tax_share,MATCH('Total Fuel Prices'!$A$187,tax_fuel_labels,0),MATCH(S$1,'Tax_Share of Price'!$B$1:$AI$1,0)))</f>
        <v>9.0559047025903814E-7</v>
      </c>
      <c r="T5" s="35">
        <f>'Total Fuel Prices'!T192*(INDEX(Tax_share,MATCH('Total Fuel Prices'!$A$187,tax_fuel_labels,0),MATCH(T$1,'Tax_Share of Price'!$B$1:$AI$1,0)))</f>
        <v>9.1638613840517983E-7</v>
      </c>
      <c r="U5" s="35">
        <f>'Total Fuel Prices'!U192*(INDEX(Tax_share,MATCH('Total Fuel Prices'!$A$187,tax_fuel_labels,0),MATCH(U$1,'Tax_Share of Price'!$B$1:$AI$1,0)))</f>
        <v>9.2842746056818404E-7</v>
      </c>
      <c r="V5" s="35">
        <f>'Total Fuel Prices'!V192*(INDEX(Tax_share,MATCH('Total Fuel Prices'!$A$187,tax_fuel_labels,0),MATCH(V$1,'Tax_Share of Price'!$B$1:$AI$1,0)))</f>
        <v>9.4129921874243E-7</v>
      </c>
      <c r="W5" s="35">
        <f>'Total Fuel Prices'!W192*(INDEX(Tax_share,MATCH('Total Fuel Prices'!$A$187,tax_fuel_labels,0),MATCH(W$1,'Tax_Share of Price'!$B$1:$AI$1,0)))</f>
        <v>9.5375575891105477E-7</v>
      </c>
      <c r="X5" s="35">
        <f>'Total Fuel Prices'!X192*(INDEX(Tax_share,MATCH('Total Fuel Prices'!$A$187,tax_fuel_labels,0),MATCH(X$1,'Tax_Share of Price'!$B$1:$AI$1,0)))</f>
        <v>9.6455142705719646E-7</v>
      </c>
      <c r="Y5" s="35">
        <f>'Total Fuel Prices'!Y192*(INDEX(Tax_share,MATCH('Total Fuel Prices'!$A$187,tax_fuel_labels,0),MATCH(Y$1,'Tax_Share of Price'!$B$1:$AI$1,0)))</f>
        <v>9.7410144118647574E-7</v>
      </c>
      <c r="Z5" s="35">
        <f>'Total Fuel Prices'!Z192*(INDEX(Tax_share,MATCH('Total Fuel Prices'!$A$187,tax_fuel_labels,0),MATCH(Z$1,'Tax_Share of Price'!$B$1:$AI$1,0)))</f>
        <v>9.8323623731013393E-7</v>
      </c>
      <c r="AA5" s="35">
        <f>'Total Fuel Prices'!AA192*(INDEX(Tax_share,MATCH('Total Fuel Prices'!$A$187,tax_fuel_labels,0),MATCH(AA$1,'Tax_Share of Price'!$B$1:$AI$1,0)))</f>
        <v>9.9735364950124241E-7</v>
      </c>
      <c r="AB5" s="35">
        <f>'Total Fuel Prices'!AB192*(INDEX(Tax_share,MATCH('Total Fuel Prices'!$A$187,tax_fuel_labels,0),MATCH(AB$1,'Tax_Share of Price'!$B$1:$AI$1,0)))</f>
        <v>1.0081493176473841E-6</v>
      </c>
      <c r="AC5" s="35">
        <f>'Total Fuel Prices'!AC192*(INDEX(Tax_share,MATCH('Total Fuel Prices'!$A$187,tax_fuel_labels,0),MATCH(AC$1,'Tax_Share of Price'!$B$1:$AI$1,0)))</f>
        <v>1.0185297677879049E-6</v>
      </c>
      <c r="AD5" s="35">
        <f>'Total Fuel Prices'!AD192*(INDEX(Tax_share,MATCH('Total Fuel Prices'!$A$187,tax_fuel_labels,0),MATCH(AD$1,'Tax_Share of Price'!$B$1:$AI$1,0)))</f>
        <v>1.0293254359340464E-6</v>
      </c>
      <c r="AE5" s="35">
        <f>'Total Fuel Prices'!AE192*(INDEX(Tax_share,MATCH('Total Fuel Prices'!$A$187,tax_fuel_labels,0),MATCH(AE$1,'Tax_Share of Price'!$B$1:$AI$1,0)))</f>
        <v>1.0392906680689465E-6</v>
      </c>
      <c r="AF5" s="35">
        <f>'Total Fuel Prices'!AF192*(INDEX(Tax_share,MATCH('Total Fuel Prices'!$A$187,tax_fuel_labels,0),MATCH(AF$1,'Tax_Share of Price'!$B$1:$AI$1,0)))</f>
        <v>1.0525776442488133E-6</v>
      </c>
      <c r="AG5" s="35">
        <f>'Total Fuel Prices'!AG192*(INDEX(Tax_share,MATCH('Total Fuel Prices'!$A$187,tax_fuel_labels,0),MATCH(AG$1,'Tax_Share of Price'!$B$1:$AI$1,0)))</f>
        <v>1.0662798384343009E-6</v>
      </c>
      <c r="AH5" s="35">
        <f>'Total Fuel Prices'!AH192*(INDEX(Tax_share,MATCH('Total Fuel Prices'!$A$187,tax_fuel_labels,0),MATCH(AH$1,'Tax_Share of Price'!$B$1:$AI$1,0)))</f>
        <v>1.0770755065804426E-6</v>
      </c>
      <c r="AI5" s="35">
        <f>'Total Fuel Prices'!AI192*(INDEX(Tax_share,MATCH('Total Fuel Prices'!$A$187,tax_fuel_labels,0),MATCH(AI$1,'Tax_Share of Price'!$B$1:$AI$1,0)))</f>
        <v>1.0870407387153423E-6</v>
      </c>
    </row>
    <row r="6" spans="1:37" x14ac:dyDescent="0.45">
      <c r="A6" s="12" t="s">
        <v>274</v>
      </c>
      <c r="B6" s="35">
        <f>'Total Fuel Prices'!B193*(INDEX(Tax_share,MATCH('Total Fuel Prices'!$A$187,tax_fuel_labels,0),MATCH(B$1,'Tax_Share of Price'!$B$1:$AI$1,0)))</f>
        <v>6.8344883725189215E-7</v>
      </c>
      <c r="C6" s="35">
        <f>'Total Fuel Prices'!C193*(INDEX(Tax_share,MATCH('Total Fuel Prices'!$A$187,tax_fuel_labels,0),MATCH(C$1,'Tax_Share of Price'!$B$1:$AI$1,0)))</f>
        <v>6.8344883725189215E-7</v>
      </c>
      <c r="D6" s="35">
        <f>'Total Fuel Prices'!D193*(INDEX(Tax_share,MATCH('Total Fuel Prices'!$A$187,tax_fuel_labels,0),MATCH(D$1,'Tax_Share of Price'!$B$1:$AI$1,0)))</f>
        <v>7.4848289615994419E-7</v>
      </c>
      <c r="E6" s="35">
        <f>'Total Fuel Prices'!E193*(INDEX(Tax_share,MATCH('Total Fuel Prices'!$A$187,tax_fuel_labels,0),MATCH(E$1,'Tax_Share of Price'!$B$1:$AI$1,0)))</f>
        <v>6.8344883725189215E-7</v>
      </c>
      <c r="F6" s="35">
        <f>'Total Fuel Prices'!F193*(INDEX(Tax_share,MATCH('Total Fuel Prices'!$A$187,tax_fuel_labels,0),MATCH(F$1,'Tax_Share of Price'!$B$1:$AI$1,0)))</f>
        <v>7.1655708542326397E-7</v>
      </c>
      <c r="G6" s="35">
        <f>'Total Fuel Prices'!G193*(INDEX(Tax_share,MATCH('Total Fuel Prices'!$A$187,tax_fuel_labels,0),MATCH(G$1,'Tax_Share of Price'!$B$1:$AI$1,0)))</f>
        <v>7.6267214537624641E-7</v>
      </c>
      <c r="H6" s="35">
        <f>'Total Fuel Prices'!H193*(INDEX(Tax_share,MATCH('Total Fuel Prices'!$A$187,tax_fuel_labels,0),MATCH(H$1,'Tax_Share of Price'!$B$1:$AI$1,0)))</f>
        <v>7.9105064380885096E-7</v>
      </c>
      <c r="I6" s="35">
        <f>'Total Fuel Prices'!I193*(INDEX(Tax_share,MATCH('Total Fuel Prices'!$A$187,tax_fuel_labels,0),MATCH(I$1,'Tax_Share of Price'!$B$1:$AI$1,0)))</f>
        <v>8.2297645454553107E-7</v>
      </c>
      <c r="J6" s="35">
        <f>'Total Fuel Prices'!J193*(INDEX(Tax_share,MATCH('Total Fuel Prices'!$A$187,tax_fuel_labels,0),MATCH(J$1,'Tax_Share of Price'!$B$1:$AI$1,0)))</f>
        <v>8.7027395193320522E-7</v>
      </c>
      <c r="K6" s="35">
        <f>'Total Fuel Prices'!K193*(INDEX(Tax_share,MATCH('Total Fuel Prices'!$A$187,tax_fuel_labels,0),MATCH(K$1,'Tax_Share of Price'!$B$1:$AI$1,0)))</f>
        <v>9.1579779316884175E-7</v>
      </c>
      <c r="L6" s="35">
        <f>'Total Fuel Prices'!L193*(INDEX(Tax_share,MATCH('Total Fuel Prices'!$A$187,tax_fuel_labels,0),MATCH(L$1,'Tax_Share of Price'!$B$1:$AI$1,0)))</f>
        <v>9.3826410442798669E-7</v>
      </c>
      <c r="M6" s="35">
        <f>'Total Fuel Prices'!M193*(INDEX(Tax_share,MATCH('Total Fuel Prices'!$A$187,tax_fuel_labels,0),MATCH(M$1,'Tax_Share of Price'!$B$1:$AI$1,0)))</f>
        <v>9.5127091620959731E-7</v>
      </c>
      <c r="N6" s="35">
        <f>'Total Fuel Prices'!N193*(INDEX(Tax_share,MATCH('Total Fuel Prices'!$A$187,tax_fuel_labels,0),MATCH(N$1,'Tax_Share of Price'!$B$1:$AI$1,0)))</f>
        <v>9.571831033830566E-7</v>
      </c>
      <c r="O6" s="35">
        <f>'Total Fuel Prices'!O193*(INDEX(Tax_share,MATCH('Total Fuel Prices'!$A$187,tax_fuel_labels,0),MATCH(O$1,'Tax_Share of Price'!$B$1:$AI$1,0)))</f>
        <v>9.5245335364428902E-7</v>
      </c>
      <c r="P6" s="35">
        <f>'Total Fuel Prices'!P193*(INDEX(Tax_share,MATCH('Total Fuel Prices'!$A$187,tax_fuel_labels,0),MATCH(P$1,'Tax_Share of Price'!$B$1:$AI$1,0)))</f>
        <v>9.5363579107898083E-7</v>
      </c>
      <c r="Q6" s="35">
        <f>'Total Fuel Prices'!Q193*(INDEX(Tax_share,MATCH('Total Fuel Prices'!$A$187,tax_fuel_labels,0),MATCH(Q$1,'Tax_Share of Price'!$B$1:$AI$1,0)))</f>
        <v>9.5895675953509422E-7</v>
      </c>
      <c r="R6" s="35">
        <f>'Total Fuel Prices'!R193*(INDEX(Tax_share,MATCH('Total Fuel Prices'!$A$187,tax_fuel_labels,0),MATCH(R$1,'Tax_Share of Price'!$B$1:$AI$1,0)))</f>
        <v>9.766933210554721E-7</v>
      </c>
      <c r="S6" s="35">
        <f>'Total Fuel Prices'!S193*(INDEX(Tax_share,MATCH('Total Fuel Prices'!$A$187,tax_fuel_labels,0),MATCH(S$1,'Tax_Share of Price'!$B$1:$AI$1,0)))</f>
        <v>9.9206500770646636E-7</v>
      </c>
      <c r="T6" s="35">
        <f>'Total Fuel Prices'!T193*(INDEX(Tax_share,MATCH('Total Fuel Prices'!$A$187,tax_fuel_labels,0),MATCH(T$1,'Tax_Share of Price'!$B$1:$AI$1,0)))</f>
        <v>1.0074366943574604E-6</v>
      </c>
      <c r="U6" s="35">
        <f>'Total Fuel Prices'!U193*(INDEX(Tax_share,MATCH('Total Fuel Prices'!$A$187,tax_fuel_labels,0),MATCH(U$1,'Tax_Share of Price'!$B$1:$AI$1,0)))</f>
        <v>1.0257644745951841E-6</v>
      </c>
      <c r="V6" s="35">
        <f>'Total Fuel Prices'!V193*(INDEX(Tax_share,MATCH('Total Fuel Prices'!$A$187,tax_fuel_labels,0),MATCH(V$1,'Tax_Share of Price'!$B$1:$AI$1,0)))</f>
        <v>1.0452746922675996E-6</v>
      </c>
      <c r="W6" s="35">
        <f>'Total Fuel Prices'!W193*(INDEX(Tax_share,MATCH('Total Fuel Prices'!$A$187,tax_fuel_labels,0),MATCH(W$1,'Tax_Share of Price'!$B$1:$AI$1,0)))</f>
        <v>1.0630112537879775E-6</v>
      </c>
      <c r="X6" s="35">
        <f>'Total Fuel Prices'!X193*(INDEX(Tax_share,MATCH('Total Fuel Prices'!$A$187,tax_fuel_labels,0),MATCH(X$1,'Tax_Share of Price'!$B$1:$AI$1,0)))</f>
        <v>1.0795653778736635E-6</v>
      </c>
      <c r="Y6" s="35">
        <f>'Total Fuel Prices'!Y193*(INDEX(Tax_share,MATCH('Total Fuel Prices'!$A$187,tax_fuel_labels,0),MATCH(Y$1,'Tax_Share of Price'!$B$1:$AI$1,0)))</f>
        <v>1.093754627089966E-6</v>
      </c>
      <c r="Z6" s="35">
        <f>'Total Fuel Prices'!Z193*(INDEX(Tax_share,MATCH('Total Fuel Prices'!$A$187,tax_fuel_labels,0),MATCH(Z$1,'Tax_Share of Price'!$B$1:$AI$1,0)))</f>
        <v>1.107352657588922E-6</v>
      </c>
      <c r="AA6" s="35">
        <f>'Total Fuel Prices'!AA193*(INDEX(Tax_share,MATCH('Total Fuel Prices'!$A$187,tax_fuel_labels,0),MATCH(AA$1,'Tax_Share of Price'!$B$1:$AI$1,0)))</f>
        <v>1.1292277501307215E-6</v>
      </c>
      <c r="AB6" s="35">
        <f>'Total Fuel Prices'!AB193*(INDEX(Tax_share,MATCH('Total Fuel Prices'!$A$187,tax_fuel_labels,0),MATCH(AB$1,'Tax_Share of Price'!$B$1:$AI$1,0)))</f>
        <v>1.1451906554990616E-6</v>
      </c>
      <c r="AC6" s="35">
        <f>'Total Fuel Prices'!AC193*(INDEX(Tax_share,MATCH('Total Fuel Prices'!$A$187,tax_fuel_labels,0),MATCH(AC$1,'Tax_Share of Price'!$B$1:$AI$1,0)))</f>
        <v>1.1611535608674016E-6</v>
      </c>
      <c r="AD6" s="35">
        <f>'Total Fuel Prices'!AD193*(INDEX(Tax_share,MATCH('Total Fuel Prices'!$A$187,tax_fuel_labels,0),MATCH(AD$1,'Tax_Share of Price'!$B$1:$AI$1,0)))</f>
        <v>1.1777076849530875E-6</v>
      </c>
      <c r="AE6" s="35">
        <f>'Total Fuel Prices'!AE193*(INDEX(Tax_share,MATCH('Total Fuel Prices'!$A$187,tax_fuel_labels,0),MATCH(AE$1,'Tax_Share of Price'!$B$1:$AI$1,0)))</f>
        <v>1.1930793716040818E-6</v>
      </c>
      <c r="AF6" s="35">
        <f>'Total Fuel Prices'!AF193*(INDEX(Tax_share,MATCH('Total Fuel Prices'!$A$187,tax_fuel_labels,0),MATCH(AF$1,'Tax_Share of Price'!$B$1:$AI$1,0)))</f>
        <v>1.2143632454285349E-6</v>
      </c>
      <c r="AG6" s="35">
        <f>'Total Fuel Prices'!AG193*(INDEX(Tax_share,MATCH('Total Fuel Prices'!$A$187,tax_fuel_labels,0),MATCH(AG$1,'Tax_Share of Price'!$B$1:$AI$1,0)))</f>
        <v>1.2356471192529884E-6</v>
      </c>
      <c r="AH6" s="35">
        <f>'Total Fuel Prices'!AH193*(INDEX(Tax_share,MATCH('Total Fuel Prices'!$A$187,tax_fuel_labels,0),MATCH(AH$1,'Tax_Share of Price'!$B$1:$AI$1,0)))</f>
        <v>1.2516100246213285E-6</v>
      </c>
      <c r="AI6" s="35">
        <f>'Total Fuel Prices'!AI193*(INDEX(Tax_share,MATCH('Total Fuel Prices'!$A$187,tax_fuel_labels,0),MATCH(AI$1,'Tax_Share of Price'!$B$1:$AI$1,0)))</f>
        <v>1.2663904925549767E-6</v>
      </c>
    </row>
    <row r="7" spans="1:37" x14ac:dyDescent="0.45">
      <c r="A7" s="12" t="s">
        <v>275</v>
      </c>
      <c r="B7" s="35">
        <f>B6</f>
        <v>6.8344883725189215E-7</v>
      </c>
      <c r="C7" s="35">
        <f t="shared" ref="C7:AI7" si="1">C6</f>
        <v>6.8344883725189215E-7</v>
      </c>
      <c r="D7" s="35">
        <f t="shared" si="1"/>
        <v>7.4848289615994419E-7</v>
      </c>
      <c r="E7" s="35">
        <f t="shared" si="1"/>
        <v>6.8344883725189215E-7</v>
      </c>
      <c r="F7" s="35">
        <f t="shared" si="1"/>
        <v>7.1655708542326397E-7</v>
      </c>
      <c r="G7" s="35">
        <f t="shared" si="1"/>
        <v>7.6267214537624641E-7</v>
      </c>
      <c r="H7" s="35">
        <f t="shared" si="1"/>
        <v>7.9105064380885096E-7</v>
      </c>
      <c r="I7" s="35">
        <f t="shared" si="1"/>
        <v>8.2297645454553107E-7</v>
      </c>
      <c r="J7" s="35">
        <f t="shared" si="1"/>
        <v>8.7027395193320522E-7</v>
      </c>
      <c r="K7" s="35">
        <f t="shared" si="1"/>
        <v>9.1579779316884175E-7</v>
      </c>
      <c r="L7" s="35">
        <f t="shared" si="1"/>
        <v>9.3826410442798669E-7</v>
      </c>
      <c r="M7" s="35">
        <f t="shared" si="1"/>
        <v>9.5127091620959731E-7</v>
      </c>
      <c r="N7" s="35">
        <f t="shared" si="1"/>
        <v>9.571831033830566E-7</v>
      </c>
      <c r="O7" s="35">
        <f t="shared" si="1"/>
        <v>9.5245335364428902E-7</v>
      </c>
      <c r="P7" s="35">
        <f t="shared" si="1"/>
        <v>9.5363579107898083E-7</v>
      </c>
      <c r="Q7" s="35">
        <f t="shared" si="1"/>
        <v>9.5895675953509422E-7</v>
      </c>
      <c r="R7" s="35">
        <f t="shared" si="1"/>
        <v>9.766933210554721E-7</v>
      </c>
      <c r="S7" s="35">
        <f t="shared" si="1"/>
        <v>9.9206500770646636E-7</v>
      </c>
      <c r="T7" s="35">
        <f t="shared" si="1"/>
        <v>1.0074366943574604E-6</v>
      </c>
      <c r="U7" s="35">
        <f t="shared" si="1"/>
        <v>1.0257644745951841E-6</v>
      </c>
      <c r="V7" s="35">
        <f t="shared" si="1"/>
        <v>1.0452746922675996E-6</v>
      </c>
      <c r="W7" s="35">
        <f t="shared" si="1"/>
        <v>1.0630112537879775E-6</v>
      </c>
      <c r="X7" s="35">
        <f t="shared" si="1"/>
        <v>1.0795653778736635E-6</v>
      </c>
      <c r="Y7" s="35">
        <f t="shared" si="1"/>
        <v>1.093754627089966E-6</v>
      </c>
      <c r="Z7" s="35">
        <f t="shared" si="1"/>
        <v>1.107352657588922E-6</v>
      </c>
      <c r="AA7" s="35">
        <f t="shared" si="1"/>
        <v>1.1292277501307215E-6</v>
      </c>
      <c r="AB7" s="35">
        <f t="shared" si="1"/>
        <v>1.1451906554990616E-6</v>
      </c>
      <c r="AC7" s="35">
        <f t="shared" si="1"/>
        <v>1.1611535608674016E-6</v>
      </c>
      <c r="AD7" s="35">
        <f t="shared" si="1"/>
        <v>1.1777076849530875E-6</v>
      </c>
      <c r="AE7" s="35">
        <f t="shared" si="1"/>
        <v>1.1930793716040818E-6</v>
      </c>
      <c r="AF7" s="35">
        <f t="shared" si="1"/>
        <v>1.2143632454285349E-6</v>
      </c>
      <c r="AG7" s="35">
        <f t="shared" si="1"/>
        <v>1.2356471192529884E-6</v>
      </c>
      <c r="AH7" s="35">
        <f t="shared" si="1"/>
        <v>1.2516100246213285E-6</v>
      </c>
      <c r="AI7" s="35">
        <f t="shared" si="1"/>
        <v>1.2663904925549767E-6</v>
      </c>
    </row>
    <row r="8" spans="1:37" x14ac:dyDescent="0.45">
      <c r="A8" s="12" t="s">
        <v>276</v>
      </c>
      <c r="B8" s="35">
        <f>'Total Fuel Prices'!B195*(INDEX(Tax_share,MATCH('Total Fuel Prices'!$A$187,tax_fuel_labels,0),MATCH(B$1,'Tax_Share of Price'!$B$1:$AI$1,0)))</f>
        <v>0</v>
      </c>
      <c r="C8" s="35">
        <f>'Total Fuel Prices'!C195*(INDEX(Tax_share,MATCH('Total Fuel Prices'!$A$187,tax_fuel_labels,0),MATCH(C$1,'Tax_Share of Price'!$B$1:$AI$1,0)))</f>
        <v>0</v>
      </c>
      <c r="D8" s="35">
        <f>'Total Fuel Prices'!D195*(INDEX(Tax_share,MATCH('Total Fuel Prices'!$A$187,tax_fuel_labels,0),MATCH(D$1,'Tax_Share of Price'!$B$1:$AI$1,0)))</f>
        <v>0</v>
      </c>
      <c r="E8" s="35">
        <f>'Total Fuel Prices'!E195*(INDEX(Tax_share,MATCH('Total Fuel Prices'!$A$187,tax_fuel_labels,0),MATCH(E$1,'Tax_Share of Price'!$B$1:$AI$1,0)))</f>
        <v>0</v>
      </c>
      <c r="F8" s="35">
        <f>'Total Fuel Prices'!F195*(INDEX(Tax_share,MATCH('Total Fuel Prices'!$A$187,tax_fuel_labels,0),MATCH(F$1,'Tax_Share of Price'!$B$1:$AI$1,0)))</f>
        <v>0</v>
      </c>
      <c r="G8" s="35">
        <f>'Total Fuel Prices'!G195*(INDEX(Tax_share,MATCH('Total Fuel Prices'!$A$187,tax_fuel_labels,0),MATCH(G$1,'Tax_Share of Price'!$B$1:$AI$1,0)))</f>
        <v>0</v>
      </c>
      <c r="H8" s="35">
        <f>'Total Fuel Prices'!H195*(INDEX(Tax_share,MATCH('Total Fuel Prices'!$A$187,tax_fuel_labels,0),MATCH(H$1,'Tax_Share of Price'!$B$1:$AI$1,0)))</f>
        <v>0</v>
      </c>
      <c r="I8" s="35">
        <f>'Total Fuel Prices'!I195*(INDEX(Tax_share,MATCH('Total Fuel Prices'!$A$187,tax_fuel_labels,0),MATCH(I$1,'Tax_Share of Price'!$B$1:$AI$1,0)))</f>
        <v>0</v>
      </c>
      <c r="J8" s="35">
        <f>'Total Fuel Prices'!J195*(INDEX(Tax_share,MATCH('Total Fuel Prices'!$A$187,tax_fuel_labels,0),MATCH(J$1,'Tax_Share of Price'!$B$1:$AI$1,0)))</f>
        <v>0</v>
      </c>
      <c r="K8" s="35">
        <f>'Total Fuel Prices'!K195*(INDEX(Tax_share,MATCH('Total Fuel Prices'!$A$187,tax_fuel_labels,0),MATCH(K$1,'Tax_Share of Price'!$B$1:$AI$1,0)))</f>
        <v>0</v>
      </c>
      <c r="L8" s="35">
        <f>'Total Fuel Prices'!L195*(INDEX(Tax_share,MATCH('Total Fuel Prices'!$A$187,tax_fuel_labels,0),MATCH(L$1,'Tax_Share of Price'!$B$1:$AI$1,0)))</f>
        <v>0</v>
      </c>
      <c r="M8" s="35">
        <f>'Total Fuel Prices'!M195*(INDEX(Tax_share,MATCH('Total Fuel Prices'!$A$187,tax_fuel_labels,0),MATCH(M$1,'Tax_Share of Price'!$B$1:$AI$1,0)))</f>
        <v>0</v>
      </c>
      <c r="N8" s="35">
        <f>'Total Fuel Prices'!N195*(INDEX(Tax_share,MATCH('Total Fuel Prices'!$A$187,tax_fuel_labels,0),MATCH(N$1,'Tax_Share of Price'!$B$1:$AI$1,0)))</f>
        <v>0</v>
      </c>
      <c r="O8" s="35">
        <f>'Total Fuel Prices'!O195*(INDEX(Tax_share,MATCH('Total Fuel Prices'!$A$187,tax_fuel_labels,0),MATCH(O$1,'Tax_Share of Price'!$B$1:$AI$1,0)))</f>
        <v>0</v>
      </c>
      <c r="P8" s="35">
        <f>'Total Fuel Prices'!P195*(INDEX(Tax_share,MATCH('Total Fuel Prices'!$A$187,tax_fuel_labels,0),MATCH(P$1,'Tax_Share of Price'!$B$1:$AI$1,0)))</f>
        <v>0</v>
      </c>
      <c r="Q8" s="35">
        <f>'Total Fuel Prices'!Q195*(INDEX(Tax_share,MATCH('Total Fuel Prices'!$A$187,tax_fuel_labels,0),MATCH(Q$1,'Tax_Share of Price'!$B$1:$AI$1,0)))</f>
        <v>0</v>
      </c>
      <c r="R8" s="35">
        <f>'Total Fuel Prices'!R195*(INDEX(Tax_share,MATCH('Total Fuel Prices'!$A$187,tax_fuel_labels,0),MATCH(R$1,'Tax_Share of Price'!$B$1:$AI$1,0)))</f>
        <v>0</v>
      </c>
      <c r="S8" s="35">
        <f>'Total Fuel Prices'!S195*(INDEX(Tax_share,MATCH('Total Fuel Prices'!$A$187,tax_fuel_labels,0),MATCH(S$1,'Tax_Share of Price'!$B$1:$AI$1,0)))</f>
        <v>0</v>
      </c>
      <c r="T8" s="35">
        <f>'Total Fuel Prices'!T195*(INDEX(Tax_share,MATCH('Total Fuel Prices'!$A$187,tax_fuel_labels,0),MATCH(T$1,'Tax_Share of Price'!$B$1:$AI$1,0)))</f>
        <v>0</v>
      </c>
      <c r="U8" s="35">
        <f>'Total Fuel Prices'!U195*(INDEX(Tax_share,MATCH('Total Fuel Prices'!$A$187,tax_fuel_labels,0),MATCH(U$1,'Tax_Share of Price'!$B$1:$AI$1,0)))</f>
        <v>0</v>
      </c>
      <c r="V8" s="35">
        <f>'Total Fuel Prices'!V195*(INDEX(Tax_share,MATCH('Total Fuel Prices'!$A$187,tax_fuel_labels,0),MATCH(V$1,'Tax_Share of Price'!$B$1:$AI$1,0)))</f>
        <v>0</v>
      </c>
      <c r="W8" s="35">
        <f>'Total Fuel Prices'!W195*(INDEX(Tax_share,MATCH('Total Fuel Prices'!$A$187,tax_fuel_labels,0),MATCH(W$1,'Tax_Share of Price'!$B$1:$AI$1,0)))</f>
        <v>0</v>
      </c>
      <c r="X8" s="35">
        <f>'Total Fuel Prices'!X195*(INDEX(Tax_share,MATCH('Total Fuel Prices'!$A$187,tax_fuel_labels,0),MATCH(X$1,'Tax_Share of Price'!$B$1:$AI$1,0)))</f>
        <v>0</v>
      </c>
      <c r="Y8" s="35">
        <f>'Total Fuel Prices'!Y195*(INDEX(Tax_share,MATCH('Total Fuel Prices'!$A$187,tax_fuel_labels,0),MATCH(Y$1,'Tax_Share of Price'!$B$1:$AI$1,0)))</f>
        <v>0</v>
      </c>
      <c r="Z8" s="35">
        <f>'Total Fuel Prices'!Z195*(INDEX(Tax_share,MATCH('Total Fuel Prices'!$A$187,tax_fuel_labels,0),MATCH(Z$1,'Tax_Share of Price'!$B$1:$AI$1,0)))</f>
        <v>0</v>
      </c>
      <c r="AA8" s="35">
        <f>'Total Fuel Prices'!AA195*(INDEX(Tax_share,MATCH('Total Fuel Prices'!$A$187,tax_fuel_labels,0),MATCH(AA$1,'Tax_Share of Price'!$B$1:$AI$1,0)))</f>
        <v>0</v>
      </c>
      <c r="AB8" s="35">
        <f>'Total Fuel Prices'!AB195*(INDEX(Tax_share,MATCH('Total Fuel Prices'!$A$187,tax_fuel_labels,0),MATCH(AB$1,'Tax_Share of Price'!$B$1:$AI$1,0)))</f>
        <v>0</v>
      </c>
      <c r="AC8" s="35">
        <f>'Total Fuel Prices'!AC195*(INDEX(Tax_share,MATCH('Total Fuel Prices'!$A$187,tax_fuel_labels,0),MATCH(AC$1,'Tax_Share of Price'!$B$1:$AI$1,0)))</f>
        <v>0</v>
      </c>
      <c r="AD8" s="35">
        <f>'Total Fuel Prices'!AD195*(INDEX(Tax_share,MATCH('Total Fuel Prices'!$A$187,tax_fuel_labels,0),MATCH(AD$1,'Tax_Share of Price'!$B$1:$AI$1,0)))</f>
        <v>0</v>
      </c>
      <c r="AE8" s="35">
        <f>'Total Fuel Prices'!AE195*(INDEX(Tax_share,MATCH('Total Fuel Prices'!$A$187,tax_fuel_labels,0),MATCH(AE$1,'Tax_Share of Price'!$B$1:$AI$1,0)))</f>
        <v>0</v>
      </c>
      <c r="AF8" s="35">
        <f>'Total Fuel Prices'!AF195*(INDEX(Tax_share,MATCH('Total Fuel Prices'!$A$187,tax_fuel_labels,0),MATCH(AF$1,'Tax_Share of Price'!$B$1:$AI$1,0)))</f>
        <v>0</v>
      </c>
      <c r="AG8" s="35">
        <f>'Total Fuel Prices'!AG195*(INDEX(Tax_share,MATCH('Total Fuel Prices'!$A$187,tax_fuel_labels,0),MATCH(AG$1,'Tax_Share of Price'!$B$1:$AI$1,0)))</f>
        <v>0</v>
      </c>
      <c r="AH8" s="35">
        <f>'Total Fuel Prices'!AH195*(INDEX(Tax_share,MATCH('Total Fuel Prices'!$A$187,tax_fuel_labels,0),MATCH(AH$1,'Tax_Share of Price'!$B$1:$AI$1,0)))</f>
        <v>0</v>
      </c>
      <c r="AI8" s="35">
        <f>'Total Fuel Prices'!AI195*(INDEX(Tax_share,MATCH('Total Fuel Prices'!$A$187,tax_fuel_labels,0),MATCH(AI$1,'Tax_Share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Prices'!B196*(INDEX(Tax_share,MATCH('Total Fuel Prices'!$A$187,tax_fuel_labels,0),MATCH(B$1,'Tax_Share of Price'!$B$1:$AI$1,0)))</f>
        <v>6.8344883725189215E-7</v>
      </c>
      <c r="C9" s="35">
        <f>'Total Fuel Prices'!C196*(INDEX(Tax_share,MATCH('Total Fuel Prices'!$A$187,tax_fuel_labels,0),MATCH(C$1,'Tax_Share of Price'!$B$1:$AI$1,0)))</f>
        <v>6.8344883725189215E-7</v>
      </c>
      <c r="D9" s="35">
        <f>'Total Fuel Prices'!D196*(INDEX(Tax_share,MATCH('Total Fuel Prices'!$A$187,tax_fuel_labels,0),MATCH(D$1,'Tax_Share of Price'!$B$1:$AI$1,0)))</f>
        <v>7.4848289615994419E-7</v>
      </c>
      <c r="E9" s="35">
        <f>'Total Fuel Prices'!E196*(INDEX(Tax_share,MATCH('Total Fuel Prices'!$A$187,tax_fuel_labels,0),MATCH(E$1,'Tax_Share of Price'!$B$1:$AI$1,0)))</f>
        <v>6.8344883725189215E-7</v>
      </c>
      <c r="F9" s="35">
        <f>'Total Fuel Prices'!F196*(INDEX(Tax_share,MATCH('Total Fuel Prices'!$A$187,tax_fuel_labels,0),MATCH(F$1,'Tax_Share of Price'!$B$1:$AI$1,0)))</f>
        <v>7.1655708542326397E-7</v>
      </c>
      <c r="G9" s="35">
        <f>'Total Fuel Prices'!G196*(INDEX(Tax_share,MATCH('Total Fuel Prices'!$A$187,tax_fuel_labels,0),MATCH(G$1,'Tax_Share of Price'!$B$1:$AI$1,0)))</f>
        <v>7.6267214537624641E-7</v>
      </c>
      <c r="H9" s="35">
        <f>'Total Fuel Prices'!H196*(INDEX(Tax_share,MATCH('Total Fuel Prices'!$A$187,tax_fuel_labels,0),MATCH(H$1,'Tax_Share of Price'!$B$1:$AI$1,0)))</f>
        <v>7.9105064380885096E-7</v>
      </c>
      <c r="I9" s="35">
        <f>'Total Fuel Prices'!I196*(INDEX(Tax_share,MATCH('Total Fuel Prices'!$A$187,tax_fuel_labels,0),MATCH(I$1,'Tax_Share of Price'!$B$1:$AI$1,0)))</f>
        <v>8.2297645454553107E-7</v>
      </c>
      <c r="J9" s="35">
        <f>'Total Fuel Prices'!J196*(INDEX(Tax_share,MATCH('Total Fuel Prices'!$A$187,tax_fuel_labels,0),MATCH(J$1,'Tax_Share of Price'!$B$1:$AI$1,0)))</f>
        <v>8.7027395193320522E-7</v>
      </c>
      <c r="K9" s="35">
        <f>'Total Fuel Prices'!K196*(INDEX(Tax_share,MATCH('Total Fuel Prices'!$A$187,tax_fuel_labels,0),MATCH(K$1,'Tax_Share of Price'!$B$1:$AI$1,0)))</f>
        <v>9.1579779316884175E-7</v>
      </c>
      <c r="L9" s="35">
        <f>'Total Fuel Prices'!L196*(INDEX(Tax_share,MATCH('Total Fuel Prices'!$A$187,tax_fuel_labels,0),MATCH(L$1,'Tax_Share of Price'!$B$1:$AI$1,0)))</f>
        <v>9.3826410442798669E-7</v>
      </c>
      <c r="M9" s="35">
        <f>'Total Fuel Prices'!M196*(INDEX(Tax_share,MATCH('Total Fuel Prices'!$A$187,tax_fuel_labels,0),MATCH(M$1,'Tax_Share of Price'!$B$1:$AI$1,0)))</f>
        <v>9.5127091620959731E-7</v>
      </c>
      <c r="N9" s="35">
        <f>'Total Fuel Prices'!N196*(INDEX(Tax_share,MATCH('Total Fuel Prices'!$A$187,tax_fuel_labels,0),MATCH(N$1,'Tax_Share of Price'!$B$1:$AI$1,0)))</f>
        <v>9.571831033830566E-7</v>
      </c>
      <c r="O9" s="35">
        <f>'Total Fuel Prices'!O196*(INDEX(Tax_share,MATCH('Total Fuel Prices'!$A$187,tax_fuel_labels,0),MATCH(O$1,'Tax_Share of Price'!$B$1:$AI$1,0)))</f>
        <v>9.5245335364428902E-7</v>
      </c>
      <c r="P9" s="35">
        <f>'Total Fuel Prices'!P196*(INDEX(Tax_share,MATCH('Total Fuel Prices'!$A$187,tax_fuel_labels,0),MATCH(P$1,'Tax_Share of Price'!$B$1:$AI$1,0)))</f>
        <v>9.5363579107898083E-7</v>
      </c>
      <c r="Q9" s="35">
        <f>'Total Fuel Prices'!Q196*(INDEX(Tax_share,MATCH('Total Fuel Prices'!$A$187,tax_fuel_labels,0),MATCH(Q$1,'Tax_Share of Price'!$B$1:$AI$1,0)))</f>
        <v>9.5895675953509422E-7</v>
      </c>
      <c r="R9" s="35">
        <f>'Total Fuel Prices'!R196*(INDEX(Tax_share,MATCH('Total Fuel Prices'!$A$187,tax_fuel_labels,0),MATCH(R$1,'Tax_Share of Price'!$B$1:$AI$1,0)))</f>
        <v>9.766933210554721E-7</v>
      </c>
      <c r="S9" s="35">
        <f>'Total Fuel Prices'!S196*(INDEX(Tax_share,MATCH('Total Fuel Prices'!$A$187,tax_fuel_labels,0),MATCH(S$1,'Tax_Share of Price'!$B$1:$AI$1,0)))</f>
        <v>9.9206500770646636E-7</v>
      </c>
      <c r="T9" s="35">
        <f>'Total Fuel Prices'!T196*(INDEX(Tax_share,MATCH('Total Fuel Prices'!$A$187,tax_fuel_labels,0),MATCH(T$1,'Tax_Share of Price'!$B$1:$AI$1,0)))</f>
        <v>1.0074366943574604E-6</v>
      </c>
      <c r="U9" s="35">
        <f>'Total Fuel Prices'!U196*(INDEX(Tax_share,MATCH('Total Fuel Prices'!$A$187,tax_fuel_labels,0),MATCH(U$1,'Tax_Share of Price'!$B$1:$AI$1,0)))</f>
        <v>1.0257644745951841E-6</v>
      </c>
      <c r="V9" s="35">
        <f>'Total Fuel Prices'!V196*(INDEX(Tax_share,MATCH('Total Fuel Prices'!$A$187,tax_fuel_labels,0),MATCH(V$1,'Tax_Share of Price'!$B$1:$AI$1,0)))</f>
        <v>1.0452746922675996E-6</v>
      </c>
      <c r="W9" s="35">
        <f>'Total Fuel Prices'!W196*(INDEX(Tax_share,MATCH('Total Fuel Prices'!$A$187,tax_fuel_labels,0),MATCH(W$1,'Tax_Share of Price'!$B$1:$AI$1,0)))</f>
        <v>1.0630112537879775E-6</v>
      </c>
      <c r="X9" s="35">
        <f>'Total Fuel Prices'!X196*(INDEX(Tax_share,MATCH('Total Fuel Prices'!$A$187,tax_fuel_labels,0),MATCH(X$1,'Tax_Share of Price'!$B$1:$AI$1,0)))</f>
        <v>1.0795653778736635E-6</v>
      </c>
      <c r="Y9" s="35">
        <f>'Total Fuel Prices'!Y196*(INDEX(Tax_share,MATCH('Total Fuel Prices'!$A$187,tax_fuel_labels,0),MATCH(Y$1,'Tax_Share of Price'!$B$1:$AI$1,0)))</f>
        <v>1.093754627089966E-6</v>
      </c>
      <c r="Z9" s="35">
        <f>'Total Fuel Prices'!Z196*(INDEX(Tax_share,MATCH('Total Fuel Prices'!$A$187,tax_fuel_labels,0),MATCH(Z$1,'Tax_Share of Price'!$B$1:$AI$1,0)))</f>
        <v>1.107352657588922E-6</v>
      </c>
      <c r="AA9" s="35">
        <f>'Total Fuel Prices'!AA196*(INDEX(Tax_share,MATCH('Total Fuel Prices'!$A$187,tax_fuel_labels,0),MATCH(AA$1,'Tax_Share of Price'!$B$1:$AI$1,0)))</f>
        <v>1.1292277501307215E-6</v>
      </c>
      <c r="AB9" s="35">
        <f>'Total Fuel Prices'!AB196*(INDEX(Tax_share,MATCH('Total Fuel Prices'!$A$187,tax_fuel_labels,0),MATCH(AB$1,'Tax_Share of Price'!$B$1:$AI$1,0)))</f>
        <v>1.1451906554990616E-6</v>
      </c>
      <c r="AC9" s="35">
        <f>'Total Fuel Prices'!AC196*(INDEX(Tax_share,MATCH('Total Fuel Prices'!$A$187,tax_fuel_labels,0),MATCH(AC$1,'Tax_Share of Price'!$B$1:$AI$1,0)))</f>
        <v>1.1611535608674016E-6</v>
      </c>
      <c r="AD9" s="35">
        <f>'Total Fuel Prices'!AD196*(INDEX(Tax_share,MATCH('Total Fuel Prices'!$A$187,tax_fuel_labels,0),MATCH(AD$1,'Tax_Share of Price'!$B$1:$AI$1,0)))</f>
        <v>1.1777076849530875E-6</v>
      </c>
      <c r="AE9" s="35">
        <f>'Total Fuel Prices'!AE196*(INDEX(Tax_share,MATCH('Total Fuel Prices'!$A$187,tax_fuel_labels,0),MATCH(AE$1,'Tax_Share of Price'!$B$1:$AI$1,0)))</f>
        <v>1.1930793716040818E-6</v>
      </c>
      <c r="AF9" s="35">
        <f>'Total Fuel Prices'!AF196*(INDEX(Tax_share,MATCH('Total Fuel Prices'!$A$187,tax_fuel_labels,0),MATCH(AF$1,'Tax_Share of Price'!$B$1:$AI$1,0)))</f>
        <v>1.2143632454285349E-6</v>
      </c>
      <c r="AG9" s="35">
        <f>'Total Fuel Prices'!AG196*(INDEX(Tax_share,MATCH('Total Fuel Prices'!$A$187,tax_fuel_labels,0),MATCH(AG$1,'Tax_Share of Price'!$B$1:$AI$1,0)))</f>
        <v>1.2356471192529884E-6</v>
      </c>
      <c r="AH9" s="35">
        <f>'Total Fuel Prices'!AH196*(INDEX(Tax_share,MATCH('Total Fuel Prices'!$A$187,tax_fuel_labels,0),MATCH(AH$1,'Tax_Share of Price'!$B$1:$AI$1,0)))</f>
        <v>1.2516100246213285E-6</v>
      </c>
      <c r="AI9" s="35">
        <f>'Total Fuel Prices'!AI196*(INDEX(Tax_share,MATCH('Total Fuel Prices'!$A$187,tax_fuel_labels,0),MATCH(AI$1,'Tax_Share of Price'!$B$1:$AI$1,0)))</f>
        <v>1.2663904925549767E-6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Prices'!B199*(INDEX(Tax_share,MATCH('Total Fuel Prices'!$A$197,tax_fuel_labels,0),MATCH(B$1,'Tax_Share of Price'!$B$1:$AI$1,0)))</f>
        <v>0</v>
      </c>
      <c r="C2" s="35">
        <f>'Total Fuel Prices'!C199*(INDEX(Tax_share,MATCH('Total Fuel Prices'!$A$197,tax_fuel_labels,0),MATCH(C$1,'Tax_Share of Price'!$B$1:$AI$1,0)))</f>
        <v>0</v>
      </c>
      <c r="D2" s="35">
        <f>'Total Fuel Prices'!D199*(INDEX(Tax_share,MATCH('Total Fuel Prices'!$A$197,tax_fuel_labels,0),MATCH(D$1,'Tax_Share of Price'!$B$1:$AI$1,0)))</f>
        <v>0</v>
      </c>
      <c r="E2" s="35">
        <f>'Total Fuel Prices'!E199*(INDEX(Tax_share,MATCH('Total Fuel Prices'!$A$197,tax_fuel_labels,0),MATCH(E$1,'Tax_Share of Price'!$B$1:$AI$1,0)))</f>
        <v>0</v>
      </c>
      <c r="F2" s="35">
        <f>'Total Fuel Prices'!F199*(INDEX(Tax_share,MATCH('Total Fuel Prices'!$A$197,tax_fuel_labels,0),MATCH(F$1,'Tax_Share of Price'!$B$1:$AI$1,0)))</f>
        <v>0</v>
      </c>
      <c r="G2" s="35">
        <f>'Total Fuel Prices'!G199*(INDEX(Tax_share,MATCH('Total Fuel Prices'!$A$197,tax_fuel_labels,0),MATCH(G$1,'Tax_Share of Price'!$B$1:$AI$1,0)))</f>
        <v>0</v>
      </c>
      <c r="H2" s="35">
        <f>'Total Fuel Prices'!H199*(INDEX(Tax_share,MATCH('Total Fuel Prices'!$A$197,tax_fuel_labels,0),MATCH(H$1,'Tax_Share of Price'!$B$1:$AI$1,0)))</f>
        <v>0</v>
      </c>
      <c r="I2" s="35">
        <f>'Total Fuel Prices'!I199*(INDEX(Tax_share,MATCH('Total Fuel Prices'!$A$197,tax_fuel_labels,0),MATCH(I$1,'Tax_Share of Price'!$B$1:$AI$1,0)))</f>
        <v>0</v>
      </c>
      <c r="J2" s="35">
        <f>'Total Fuel Prices'!J199*(INDEX(Tax_share,MATCH('Total Fuel Prices'!$A$197,tax_fuel_labels,0),MATCH(J$1,'Tax_Share of Price'!$B$1:$AI$1,0)))</f>
        <v>0</v>
      </c>
      <c r="K2" s="35">
        <f>'Total Fuel Prices'!K199*(INDEX(Tax_share,MATCH('Total Fuel Prices'!$A$197,tax_fuel_labels,0),MATCH(K$1,'Tax_Share of Price'!$B$1:$AI$1,0)))</f>
        <v>0</v>
      </c>
      <c r="L2" s="35">
        <f>'Total Fuel Prices'!L199*(INDEX(Tax_share,MATCH('Total Fuel Prices'!$A$197,tax_fuel_labels,0),MATCH(L$1,'Tax_Share of Price'!$B$1:$AI$1,0)))</f>
        <v>0</v>
      </c>
      <c r="M2" s="35">
        <f>'Total Fuel Prices'!M199*(INDEX(Tax_share,MATCH('Total Fuel Prices'!$A$197,tax_fuel_labels,0),MATCH(M$1,'Tax_Share of Price'!$B$1:$AI$1,0)))</f>
        <v>0</v>
      </c>
      <c r="N2" s="35">
        <f>'Total Fuel Prices'!N199*(INDEX(Tax_share,MATCH('Total Fuel Prices'!$A$197,tax_fuel_labels,0),MATCH(N$1,'Tax_Share of Price'!$B$1:$AI$1,0)))</f>
        <v>0</v>
      </c>
      <c r="O2" s="35">
        <f>'Total Fuel Prices'!O199*(INDEX(Tax_share,MATCH('Total Fuel Prices'!$A$197,tax_fuel_labels,0),MATCH(O$1,'Tax_Share of Price'!$B$1:$AI$1,0)))</f>
        <v>0</v>
      </c>
      <c r="P2" s="35">
        <f>'Total Fuel Prices'!P199*(INDEX(Tax_share,MATCH('Total Fuel Prices'!$A$197,tax_fuel_labels,0),MATCH(P$1,'Tax_Share of Price'!$B$1:$AI$1,0)))</f>
        <v>0</v>
      </c>
      <c r="Q2" s="35">
        <f>'Total Fuel Prices'!Q199*(INDEX(Tax_share,MATCH('Total Fuel Prices'!$A$197,tax_fuel_labels,0),MATCH(Q$1,'Tax_Share of Price'!$B$1:$AI$1,0)))</f>
        <v>0</v>
      </c>
      <c r="R2" s="35">
        <f>'Total Fuel Prices'!R199*(INDEX(Tax_share,MATCH('Total Fuel Prices'!$A$197,tax_fuel_labels,0),MATCH(R$1,'Tax_Share of Price'!$B$1:$AI$1,0)))</f>
        <v>0</v>
      </c>
      <c r="S2" s="35">
        <f>'Total Fuel Prices'!S199*(INDEX(Tax_share,MATCH('Total Fuel Prices'!$A$197,tax_fuel_labels,0),MATCH(S$1,'Tax_Share of Price'!$B$1:$AI$1,0)))</f>
        <v>0</v>
      </c>
      <c r="T2" s="35">
        <f>'Total Fuel Prices'!T199*(INDEX(Tax_share,MATCH('Total Fuel Prices'!$A$197,tax_fuel_labels,0),MATCH(T$1,'Tax_Share of Price'!$B$1:$AI$1,0)))</f>
        <v>0</v>
      </c>
      <c r="U2" s="35">
        <f>'Total Fuel Prices'!U199*(INDEX(Tax_share,MATCH('Total Fuel Prices'!$A$197,tax_fuel_labels,0),MATCH(U$1,'Tax_Share of Price'!$B$1:$AI$1,0)))</f>
        <v>0</v>
      </c>
      <c r="V2" s="35">
        <f>'Total Fuel Prices'!V199*(INDEX(Tax_share,MATCH('Total Fuel Prices'!$A$197,tax_fuel_labels,0),MATCH(V$1,'Tax_Share of Price'!$B$1:$AI$1,0)))</f>
        <v>0</v>
      </c>
      <c r="W2" s="35">
        <f>'Total Fuel Prices'!W199*(INDEX(Tax_share,MATCH('Total Fuel Prices'!$A$197,tax_fuel_labels,0),MATCH(W$1,'Tax_Share of Price'!$B$1:$AI$1,0)))</f>
        <v>0</v>
      </c>
      <c r="X2" s="35">
        <f>'Total Fuel Prices'!X199*(INDEX(Tax_share,MATCH('Total Fuel Prices'!$A$197,tax_fuel_labels,0),MATCH(X$1,'Tax_Share of Price'!$B$1:$AI$1,0)))</f>
        <v>0</v>
      </c>
      <c r="Y2" s="35">
        <f>'Total Fuel Prices'!Y199*(INDEX(Tax_share,MATCH('Total Fuel Prices'!$A$197,tax_fuel_labels,0),MATCH(Y$1,'Tax_Share of Price'!$B$1:$AI$1,0)))</f>
        <v>0</v>
      </c>
      <c r="Z2" s="35">
        <f>'Total Fuel Prices'!Z199*(INDEX(Tax_share,MATCH('Total Fuel Prices'!$A$197,tax_fuel_labels,0),MATCH(Z$1,'Tax_Share of Price'!$B$1:$AI$1,0)))</f>
        <v>0</v>
      </c>
      <c r="AA2" s="35">
        <f>'Total Fuel Prices'!AA199*(INDEX(Tax_share,MATCH('Total Fuel Prices'!$A$197,tax_fuel_labels,0),MATCH(AA$1,'Tax_Share of Price'!$B$1:$AI$1,0)))</f>
        <v>0</v>
      </c>
      <c r="AB2" s="35">
        <f>'Total Fuel Prices'!AB199*(INDEX(Tax_share,MATCH('Total Fuel Prices'!$A$197,tax_fuel_labels,0),MATCH(AB$1,'Tax_Share of Price'!$B$1:$AI$1,0)))</f>
        <v>0</v>
      </c>
      <c r="AC2" s="35">
        <f>'Total Fuel Prices'!AC199*(INDEX(Tax_share,MATCH('Total Fuel Prices'!$A$197,tax_fuel_labels,0),MATCH(AC$1,'Tax_Share of Price'!$B$1:$AI$1,0)))</f>
        <v>0</v>
      </c>
      <c r="AD2" s="35">
        <f>'Total Fuel Prices'!AD199*(INDEX(Tax_share,MATCH('Total Fuel Prices'!$A$197,tax_fuel_labels,0),MATCH(AD$1,'Tax_Share of Price'!$B$1:$AI$1,0)))</f>
        <v>0</v>
      </c>
      <c r="AE2" s="35">
        <f>'Total Fuel Prices'!AE199*(INDEX(Tax_share,MATCH('Total Fuel Prices'!$A$197,tax_fuel_labels,0),MATCH(AE$1,'Tax_Share of Price'!$B$1:$AI$1,0)))</f>
        <v>0</v>
      </c>
      <c r="AF2" s="35">
        <f>'Total Fuel Prices'!AF199*(INDEX(Tax_share,MATCH('Total Fuel Prices'!$A$197,tax_fuel_labels,0),MATCH(AF$1,'Tax_Share of Price'!$B$1:$AI$1,0)))</f>
        <v>0</v>
      </c>
      <c r="AG2" s="35">
        <f>'Total Fuel Prices'!AG199*(INDEX(Tax_share,MATCH('Total Fuel Prices'!$A$197,tax_fuel_labels,0),MATCH(AG$1,'Tax_Share of Price'!$B$1:$AI$1,0)))</f>
        <v>0</v>
      </c>
      <c r="AH2" s="35">
        <f>'Total Fuel Prices'!AH199*(INDEX(Tax_share,MATCH('Total Fuel Prices'!$A$197,tax_fuel_labels,0),MATCH(AH$1,'Tax_Share of Price'!$B$1:$AI$1,0)))</f>
        <v>0</v>
      </c>
      <c r="AI2" s="35">
        <f>'Total Fuel Prices'!AI199*(INDEX(Tax_share,MATCH('Total Fuel Prices'!$A$197,tax_fuel_labels,0),MATCH(AI$1,'Tax_Share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0">
        <f>'Total Fuel Prices'!B200*(INDEX(Tax_share,MATCH('Total Fuel Prices'!$A$197,tax_fuel_labels,0),MATCH(B$1,'Tax_Share of Price'!$B$1:$AI$1,0)))</f>
        <v>0</v>
      </c>
      <c r="C3" s="270">
        <f>'Total Fuel Prices'!C200*(INDEX(Tax_share,MATCH('Total Fuel Prices'!$A$197,tax_fuel_labels,0),MATCH(C$1,'Tax_Share of Price'!$B$1:$AI$1,0)))</f>
        <v>0</v>
      </c>
      <c r="D3" s="270">
        <f>'Total Fuel Prices'!D200*(INDEX(Tax_share,MATCH('Total Fuel Prices'!$A$197,tax_fuel_labels,0),MATCH(D$1,'Tax_Share of Price'!$B$1:$AI$1,0)))</f>
        <v>0</v>
      </c>
      <c r="E3" s="270">
        <f>'Total Fuel Prices'!E200*(INDEX(Tax_share,MATCH('Total Fuel Prices'!$A$197,tax_fuel_labels,0),MATCH(E$1,'Tax_Share of Price'!$B$1:$AI$1,0)))</f>
        <v>0</v>
      </c>
      <c r="F3" s="270">
        <f>'Total Fuel Prices'!F200*(INDEX(Tax_share,MATCH('Total Fuel Prices'!$A$197,tax_fuel_labels,0),MATCH(F$1,'Tax_Share of Price'!$B$1:$AI$1,0)))</f>
        <v>0</v>
      </c>
      <c r="G3" s="270">
        <f>'Total Fuel Prices'!G200*(INDEX(Tax_share,MATCH('Total Fuel Prices'!$A$197,tax_fuel_labels,0),MATCH(G$1,'Tax_Share of Price'!$B$1:$AI$1,0)))</f>
        <v>0</v>
      </c>
      <c r="H3" s="270">
        <f>'Total Fuel Prices'!H200*(INDEX(Tax_share,MATCH('Total Fuel Prices'!$A$197,tax_fuel_labels,0),MATCH(H$1,'Tax_Share of Price'!$B$1:$AI$1,0)))</f>
        <v>0</v>
      </c>
      <c r="I3" s="270">
        <f>'Total Fuel Prices'!I200*(INDEX(Tax_share,MATCH('Total Fuel Prices'!$A$197,tax_fuel_labels,0),MATCH(I$1,'Tax_Share of Price'!$B$1:$AI$1,0)))</f>
        <v>0</v>
      </c>
      <c r="J3" s="270">
        <f>'Total Fuel Prices'!J200*(INDEX(Tax_share,MATCH('Total Fuel Prices'!$A$197,tax_fuel_labels,0),MATCH(J$1,'Tax_Share of Price'!$B$1:$AI$1,0)))</f>
        <v>0</v>
      </c>
      <c r="K3" s="270">
        <f>'Total Fuel Prices'!K200*(INDEX(Tax_share,MATCH('Total Fuel Prices'!$A$197,tax_fuel_labels,0),MATCH(K$1,'Tax_Share of Price'!$B$1:$AI$1,0)))</f>
        <v>0</v>
      </c>
      <c r="L3" s="270">
        <f>'Total Fuel Prices'!L200*(INDEX(Tax_share,MATCH('Total Fuel Prices'!$A$197,tax_fuel_labels,0),MATCH(L$1,'Tax_Share of Price'!$B$1:$AI$1,0)))</f>
        <v>0</v>
      </c>
      <c r="M3" s="270">
        <f>'Total Fuel Prices'!M200*(INDEX(Tax_share,MATCH('Total Fuel Prices'!$A$197,tax_fuel_labels,0),MATCH(M$1,'Tax_Share of Price'!$B$1:$AI$1,0)))</f>
        <v>0</v>
      </c>
      <c r="N3" s="270">
        <f>'Total Fuel Prices'!N200*(INDEX(Tax_share,MATCH('Total Fuel Prices'!$A$197,tax_fuel_labels,0),MATCH(N$1,'Tax_Share of Price'!$B$1:$AI$1,0)))</f>
        <v>0</v>
      </c>
      <c r="O3" s="270">
        <f>'Total Fuel Prices'!O200*(INDEX(Tax_share,MATCH('Total Fuel Prices'!$A$197,tax_fuel_labels,0),MATCH(O$1,'Tax_Share of Price'!$B$1:$AI$1,0)))</f>
        <v>0</v>
      </c>
      <c r="P3" s="270">
        <f>'Total Fuel Prices'!P200*(INDEX(Tax_share,MATCH('Total Fuel Prices'!$A$197,tax_fuel_labels,0),MATCH(P$1,'Tax_Share of Price'!$B$1:$AI$1,0)))</f>
        <v>0</v>
      </c>
      <c r="Q3" s="270">
        <f>'Total Fuel Prices'!Q200*(INDEX(Tax_share,MATCH('Total Fuel Prices'!$A$197,tax_fuel_labels,0),MATCH(Q$1,'Tax_Share of Price'!$B$1:$AI$1,0)))</f>
        <v>0</v>
      </c>
      <c r="R3" s="270">
        <f>'Total Fuel Prices'!R200*(INDEX(Tax_share,MATCH('Total Fuel Prices'!$A$197,tax_fuel_labels,0),MATCH(R$1,'Tax_Share of Price'!$B$1:$AI$1,0)))</f>
        <v>0</v>
      </c>
      <c r="S3" s="270">
        <f>'Total Fuel Prices'!S200*(INDEX(Tax_share,MATCH('Total Fuel Prices'!$A$197,tax_fuel_labels,0),MATCH(S$1,'Tax_Share of Price'!$B$1:$AI$1,0)))</f>
        <v>0</v>
      </c>
      <c r="T3" s="270">
        <f>'Total Fuel Prices'!T200*(INDEX(Tax_share,MATCH('Total Fuel Prices'!$A$197,tax_fuel_labels,0),MATCH(T$1,'Tax_Share of Price'!$B$1:$AI$1,0)))</f>
        <v>0</v>
      </c>
      <c r="U3" s="270">
        <f>'Total Fuel Prices'!U200*(INDEX(Tax_share,MATCH('Total Fuel Prices'!$A$197,tax_fuel_labels,0),MATCH(U$1,'Tax_Share of Price'!$B$1:$AI$1,0)))</f>
        <v>0</v>
      </c>
      <c r="V3" s="270">
        <f>'Total Fuel Prices'!V200*(INDEX(Tax_share,MATCH('Total Fuel Prices'!$A$197,tax_fuel_labels,0),MATCH(V$1,'Tax_Share of Price'!$B$1:$AI$1,0)))</f>
        <v>0</v>
      </c>
      <c r="W3" s="270">
        <f>'Total Fuel Prices'!W200*(INDEX(Tax_share,MATCH('Total Fuel Prices'!$A$197,tax_fuel_labels,0),MATCH(W$1,'Tax_Share of Price'!$B$1:$AI$1,0)))</f>
        <v>0</v>
      </c>
      <c r="X3" s="270">
        <f>'Total Fuel Prices'!X200*(INDEX(Tax_share,MATCH('Total Fuel Prices'!$A$197,tax_fuel_labels,0),MATCH(X$1,'Tax_Share of Price'!$B$1:$AI$1,0)))</f>
        <v>0</v>
      </c>
      <c r="Y3" s="270">
        <f>'Total Fuel Prices'!Y200*(INDEX(Tax_share,MATCH('Total Fuel Prices'!$A$197,tax_fuel_labels,0),MATCH(Y$1,'Tax_Share of Price'!$B$1:$AI$1,0)))</f>
        <v>0</v>
      </c>
      <c r="Z3" s="270">
        <f>'Total Fuel Prices'!Z200*(INDEX(Tax_share,MATCH('Total Fuel Prices'!$A$197,tax_fuel_labels,0),MATCH(Z$1,'Tax_Share of Price'!$B$1:$AI$1,0)))</f>
        <v>0</v>
      </c>
      <c r="AA3" s="270">
        <f>'Total Fuel Prices'!AA200*(INDEX(Tax_share,MATCH('Total Fuel Prices'!$A$197,tax_fuel_labels,0),MATCH(AA$1,'Tax_Share of Price'!$B$1:$AI$1,0)))</f>
        <v>0</v>
      </c>
      <c r="AB3" s="270">
        <f>'Total Fuel Prices'!AB200*(INDEX(Tax_share,MATCH('Total Fuel Prices'!$A$197,tax_fuel_labels,0),MATCH(AB$1,'Tax_Share of Price'!$B$1:$AI$1,0)))</f>
        <v>0</v>
      </c>
      <c r="AC3" s="270">
        <f>'Total Fuel Prices'!AC200*(INDEX(Tax_share,MATCH('Total Fuel Prices'!$A$197,tax_fuel_labels,0),MATCH(AC$1,'Tax_Share of Price'!$B$1:$AI$1,0)))</f>
        <v>0</v>
      </c>
      <c r="AD3" s="270">
        <f>'Total Fuel Prices'!AD200*(INDEX(Tax_share,MATCH('Total Fuel Prices'!$A$197,tax_fuel_labels,0),MATCH(AD$1,'Tax_Share of Price'!$B$1:$AI$1,0)))</f>
        <v>0</v>
      </c>
      <c r="AE3" s="270">
        <f>'Total Fuel Prices'!AE200*(INDEX(Tax_share,MATCH('Total Fuel Prices'!$A$197,tax_fuel_labels,0),MATCH(AE$1,'Tax_Share of Price'!$B$1:$AI$1,0)))</f>
        <v>0</v>
      </c>
      <c r="AF3" s="270">
        <f>'Total Fuel Prices'!AF200*(INDEX(Tax_share,MATCH('Total Fuel Prices'!$A$197,tax_fuel_labels,0),MATCH(AF$1,'Tax_Share of Price'!$B$1:$AI$1,0)))</f>
        <v>0</v>
      </c>
      <c r="AG3" s="270">
        <f>'Total Fuel Prices'!AG200*(INDEX(Tax_share,MATCH('Total Fuel Prices'!$A$197,tax_fuel_labels,0),MATCH(AG$1,'Tax_Share of Price'!$B$1:$AI$1,0)))</f>
        <v>0</v>
      </c>
      <c r="AH3" s="270">
        <f>'Total Fuel Prices'!AH200*(INDEX(Tax_share,MATCH('Total Fuel Prices'!$A$197,tax_fuel_labels,0),MATCH(AH$1,'Tax_Share of Price'!$B$1:$AI$1,0)))</f>
        <v>0</v>
      </c>
      <c r="AI3" s="270">
        <f>'Total Fuel Prices'!AI200*(INDEX(Tax_share,MATCH('Total Fuel Prices'!$A$197,tax_fuel_labels,0),MATCH(AI$1,'Tax_Share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Prices'!B201*(INDEX(Tax_share,MATCH('Total Fuel Prices'!$A$197,tax_fuel_labels,0),MATCH(B$1,'Tax_Share of Price'!$B$1:$AI$1,0)))</f>
        <v>0</v>
      </c>
      <c r="C4" s="35">
        <f>'Total Fuel Prices'!C201*(INDEX(Tax_share,MATCH('Total Fuel Prices'!$A$197,tax_fuel_labels,0),MATCH(C$1,'Tax_Share of Price'!$B$1:$AI$1,0)))</f>
        <v>0</v>
      </c>
      <c r="D4" s="35">
        <f>'Total Fuel Prices'!D201*(INDEX(Tax_share,MATCH('Total Fuel Prices'!$A$197,tax_fuel_labels,0),MATCH(D$1,'Tax_Share of Price'!$B$1:$AI$1,0)))</f>
        <v>0</v>
      </c>
      <c r="E4" s="35">
        <f>'Total Fuel Prices'!E201*(INDEX(Tax_share,MATCH('Total Fuel Prices'!$A$197,tax_fuel_labels,0),MATCH(E$1,'Tax_Share of Price'!$B$1:$AI$1,0)))</f>
        <v>0</v>
      </c>
      <c r="F4" s="35">
        <f>'Total Fuel Prices'!F201*(INDEX(Tax_share,MATCH('Total Fuel Prices'!$A$197,tax_fuel_labels,0),MATCH(F$1,'Tax_Share of Price'!$B$1:$AI$1,0)))</f>
        <v>0</v>
      </c>
      <c r="G4" s="35">
        <f>'Total Fuel Prices'!G201*(INDEX(Tax_share,MATCH('Total Fuel Prices'!$A$197,tax_fuel_labels,0),MATCH(G$1,'Tax_Share of Price'!$B$1:$AI$1,0)))</f>
        <v>0</v>
      </c>
      <c r="H4" s="35">
        <f>'Total Fuel Prices'!H201*(INDEX(Tax_share,MATCH('Total Fuel Prices'!$A$197,tax_fuel_labels,0),MATCH(H$1,'Tax_Share of Price'!$B$1:$AI$1,0)))</f>
        <v>0</v>
      </c>
      <c r="I4" s="35">
        <f>'Total Fuel Prices'!I201*(INDEX(Tax_share,MATCH('Total Fuel Prices'!$A$197,tax_fuel_labels,0),MATCH(I$1,'Tax_Share of Price'!$B$1:$AI$1,0)))</f>
        <v>0</v>
      </c>
      <c r="J4" s="35">
        <f>'Total Fuel Prices'!J201*(INDEX(Tax_share,MATCH('Total Fuel Prices'!$A$197,tax_fuel_labels,0),MATCH(J$1,'Tax_Share of Price'!$B$1:$AI$1,0)))</f>
        <v>0</v>
      </c>
      <c r="K4" s="35">
        <f>'Total Fuel Prices'!K201*(INDEX(Tax_share,MATCH('Total Fuel Prices'!$A$197,tax_fuel_labels,0),MATCH(K$1,'Tax_Share of Price'!$B$1:$AI$1,0)))</f>
        <v>0</v>
      </c>
      <c r="L4" s="35">
        <f>'Total Fuel Prices'!L201*(INDEX(Tax_share,MATCH('Total Fuel Prices'!$A$197,tax_fuel_labels,0),MATCH(L$1,'Tax_Share of Price'!$B$1:$AI$1,0)))</f>
        <v>0</v>
      </c>
      <c r="M4" s="35">
        <f>'Total Fuel Prices'!M201*(INDEX(Tax_share,MATCH('Total Fuel Prices'!$A$197,tax_fuel_labels,0),MATCH(M$1,'Tax_Share of Price'!$B$1:$AI$1,0)))</f>
        <v>0</v>
      </c>
      <c r="N4" s="35">
        <f>'Total Fuel Prices'!N201*(INDEX(Tax_share,MATCH('Total Fuel Prices'!$A$197,tax_fuel_labels,0),MATCH(N$1,'Tax_Share of Price'!$B$1:$AI$1,0)))</f>
        <v>0</v>
      </c>
      <c r="O4" s="35">
        <f>'Total Fuel Prices'!O201*(INDEX(Tax_share,MATCH('Total Fuel Prices'!$A$197,tax_fuel_labels,0),MATCH(O$1,'Tax_Share of Price'!$B$1:$AI$1,0)))</f>
        <v>0</v>
      </c>
      <c r="P4" s="35">
        <f>'Total Fuel Prices'!P201*(INDEX(Tax_share,MATCH('Total Fuel Prices'!$A$197,tax_fuel_labels,0),MATCH(P$1,'Tax_Share of Price'!$B$1:$AI$1,0)))</f>
        <v>0</v>
      </c>
      <c r="Q4" s="35">
        <f>'Total Fuel Prices'!Q201*(INDEX(Tax_share,MATCH('Total Fuel Prices'!$A$197,tax_fuel_labels,0),MATCH(Q$1,'Tax_Share of Price'!$B$1:$AI$1,0)))</f>
        <v>0</v>
      </c>
      <c r="R4" s="35">
        <f>'Total Fuel Prices'!R201*(INDEX(Tax_share,MATCH('Total Fuel Prices'!$A$197,tax_fuel_labels,0),MATCH(R$1,'Tax_Share of Price'!$B$1:$AI$1,0)))</f>
        <v>0</v>
      </c>
      <c r="S4" s="35">
        <f>'Total Fuel Prices'!S201*(INDEX(Tax_share,MATCH('Total Fuel Prices'!$A$197,tax_fuel_labels,0),MATCH(S$1,'Tax_Share of Price'!$B$1:$AI$1,0)))</f>
        <v>0</v>
      </c>
      <c r="T4" s="35">
        <f>'Total Fuel Prices'!T201*(INDEX(Tax_share,MATCH('Total Fuel Prices'!$A$197,tax_fuel_labels,0),MATCH(T$1,'Tax_Share of Price'!$B$1:$AI$1,0)))</f>
        <v>0</v>
      </c>
      <c r="U4" s="35">
        <f>'Total Fuel Prices'!U201*(INDEX(Tax_share,MATCH('Total Fuel Prices'!$A$197,tax_fuel_labels,0),MATCH(U$1,'Tax_Share of Price'!$B$1:$AI$1,0)))</f>
        <v>0</v>
      </c>
      <c r="V4" s="35">
        <f>'Total Fuel Prices'!V201*(INDEX(Tax_share,MATCH('Total Fuel Prices'!$A$197,tax_fuel_labels,0),MATCH(V$1,'Tax_Share of Price'!$B$1:$AI$1,0)))</f>
        <v>0</v>
      </c>
      <c r="W4" s="35">
        <f>'Total Fuel Prices'!W201*(INDEX(Tax_share,MATCH('Total Fuel Prices'!$A$197,tax_fuel_labels,0),MATCH(W$1,'Tax_Share of Price'!$B$1:$AI$1,0)))</f>
        <v>0</v>
      </c>
      <c r="X4" s="35">
        <f>'Total Fuel Prices'!X201*(INDEX(Tax_share,MATCH('Total Fuel Prices'!$A$197,tax_fuel_labels,0),MATCH(X$1,'Tax_Share of Price'!$B$1:$AI$1,0)))</f>
        <v>0</v>
      </c>
      <c r="Y4" s="35">
        <f>'Total Fuel Prices'!Y201*(INDEX(Tax_share,MATCH('Total Fuel Prices'!$A$197,tax_fuel_labels,0),MATCH(Y$1,'Tax_Share of Price'!$B$1:$AI$1,0)))</f>
        <v>0</v>
      </c>
      <c r="Z4" s="35">
        <f>'Total Fuel Prices'!Z201*(INDEX(Tax_share,MATCH('Total Fuel Prices'!$A$197,tax_fuel_labels,0),MATCH(Z$1,'Tax_Share of Price'!$B$1:$AI$1,0)))</f>
        <v>0</v>
      </c>
      <c r="AA4" s="35">
        <f>'Total Fuel Prices'!AA201*(INDEX(Tax_share,MATCH('Total Fuel Prices'!$A$197,tax_fuel_labels,0),MATCH(AA$1,'Tax_Share of Price'!$B$1:$AI$1,0)))</f>
        <v>0</v>
      </c>
      <c r="AB4" s="35">
        <f>'Total Fuel Prices'!AB201*(INDEX(Tax_share,MATCH('Total Fuel Prices'!$A$197,tax_fuel_labels,0),MATCH(AB$1,'Tax_Share of Price'!$B$1:$AI$1,0)))</f>
        <v>0</v>
      </c>
      <c r="AC4" s="35">
        <f>'Total Fuel Prices'!AC201*(INDEX(Tax_share,MATCH('Total Fuel Prices'!$A$197,tax_fuel_labels,0),MATCH(AC$1,'Tax_Share of Price'!$B$1:$AI$1,0)))</f>
        <v>0</v>
      </c>
      <c r="AD4" s="35">
        <f>'Total Fuel Prices'!AD201*(INDEX(Tax_share,MATCH('Total Fuel Prices'!$A$197,tax_fuel_labels,0),MATCH(AD$1,'Tax_Share of Price'!$B$1:$AI$1,0)))</f>
        <v>0</v>
      </c>
      <c r="AE4" s="35">
        <f>'Total Fuel Prices'!AE201*(INDEX(Tax_share,MATCH('Total Fuel Prices'!$A$197,tax_fuel_labels,0),MATCH(AE$1,'Tax_Share of Price'!$B$1:$AI$1,0)))</f>
        <v>0</v>
      </c>
      <c r="AF4" s="35">
        <f>'Total Fuel Prices'!AF201*(INDEX(Tax_share,MATCH('Total Fuel Prices'!$A$197,tax_fuel_labels,0),MATCH(AF$1,'Tax_Share of Price'!$B$1:$AI$1,0)))</f>
        <v>0</v>
      </c>
      <c r="AG4" s="35">
        <f>'Total Fuel Prices'!AG201*(INDEX(Tax_share,MATCH('Total Fuel Prices'!$A$197,tax_fuel_labels,0),MATCH(AG$1,'Tax_Share of Price'!$B$1:$AI$1,0)))</f>
        <v>0</v>
      </c>
      <c r="AH4" s="35">
        <f>'Total Fuel Prices'!AH201*(INDEX(Tax_share,MATCH('Total Fuel Prices'!$A$197,tax_fuel_labels,0),MATCH(AH$1,'Tax_Share of Price'!$B$1:$AI$1,0)))</f>
        <v>0</v>
      </c>
      <c r="AI4" s="35">
        <f>'Total Fuel Prices'!AI201*(INDEX(Tax_share,MATCH('Total Fuel Prices'!$A$197,tax_fuel_labels,0),MATCH(AI$1,'Tax_Share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Prices'!B202*(INDEX(Tax_share,MATCH('Total Fuel Prices'!$A$197,tax_fuel_labels,0),MATCH(B$1,'Tax_Share of Price'!$B$1:$AI$1,0)))</f>
        <v>0</v>
      </c>
      <c r="C5" s="35">
        <f>'Total Fuel Prices'!C202*(INDEX(Tax_share,MATCH('Total Fuel Prices'!$A$197,tax_fuel_labels,0),MATCH(C$1,'Tax_Share of Price'!$B$1:$AI$1,0)))</f>
        <v>0</v>
      </c>
      <c r="D5" s="35">
        <f>'Total Fuel Prices'!D202*(INDEX(Tax_share,MATCH('Total Fuel Prices'!$A$197,tax_fuel_labels,0),MATCH(D$1,'Tax_Share of Price'!$B$1:$AI$1,0)))</f>
        <v>0</v>
      </c>
      <c r="E5" s="35">
        <f>'Total Fuel Prices'!E202*(INDEX(Tax_share,MATCH('Total Fuel Prices'!$A$197,tax_fuel_labels,0),MATCH(E$1,'Tax_Share of Price'!$B$1:$AI$1,0)))</f>
        <v>0</v>
      </c>
      <c r="F5" s="35">
        <f>'Total Fuel Prices'!F202*(INDEX(Tax_share,MATCH('Total Fuel Prices'!$A$197,tax_fuel_labels,0),MATCH(F$1,'Tax_Share of Price'!$B$1:$AI$1,0)))</f>
        <v>0</v>
      </c>
      <c r="G5" s="35">
        <f>'Total Fuel Prices'!G202*(INDEX(Tax_share,MATCH('Total Fuel Prices'!$A$197,tax_fuel_labels,0),MATCH(G$1,'Tax_Share of Price'!$B$1:$AI$1,0)))</f>
        <v>0</v>
      </c>
      <c r="H5" s="35">
        <f>'Total Fuel Prices'!H202*(INDEX(Tax_share,MATCH('Total Fuel Prices'!$A$197,tax_fuel_labels,0),MATCH(H$1,'Tax_Share of Price'!$B$1:$AI$1,0)))</f>
        <v>0</v>
      </c>
      <c r="I5" s="35">
        <f>'Total Fuel Prices'!I202*(INDEX(Tax_share,MATCH('Total Fuel Prices'!$A$197,tax_fuel_labels,0),MATCH(I$1,'Tax_Share of Price'!$B$1:$AI$1,0)))</f>
        <v>0</v>
      </c>
      <c r="J5" s="35">
        <f>'Total Fuel Prices'!J202*(INDEX(Tax_share,MATCH('Total Fuel Prices'!$A$197,tax_fuel_labels,0),MATCH(J$1,'Tax_Share of Price'!$B$1:$AI$1,0)))</f>
        <v>0</v>
      </c>
      <c r="K5" s="35">
        <f>'Total Fuel Prices'!K202*(INDEX(Tax_share,MATCH('Total Fuel Prices'!$A$197,tax_fuel_labels,0),MATCH(K$1,'Tax_Share of Price'!$B$1:$AI$1,0)))</f>
        <v>0</v>
      </c>
      <c r="L5" s="35">
        <f>'Total Fuel Prices'!L202*(INDEX(Tax_share,MATCH('Total Fuel Prices'!$A$197,tax_fuel_labels,0),MATCH(L$1,'Tax_Share of Price'!$B$1:$AI$1,0)))</f>
        <v>0</v>
      </c>
      <c r="M5" s="35">
        <f>'Total Fuel Prices'!M202*(INDEX(Tax_share,MATCH('Total Fuel Prices'!$A$197,tax_fuel_labels,0),MATCH(M$1,'Tax_Share of Price'!$B$1:$AI$1,0)))</f>
        <v>0</v>
      </c>
      <c r="N5" s="35">
        <f>'Total Fuel Prices'!N202*(INDEX(Tax_share,MATCH('Total Fuel Prices'!$A$197,tax_fuel_labels,0),MATCH(N$1,'Tax_Share of Price'!$B$1:$AI$1,0)))</f>
        <v>0</v>
      </c>
      <c r="O5" s="35">
        <f>'Total Fuel Prices'!O202*(INDEX(Tax_share,MATCH('Total Fuel Prices'!$A$197,tax_fuel_labels,0),MATCH(O$1,'Tax_Share of Price'!$B$1:$AI$1,0)))</f>
        <v>0</v>
      </c>
      <c r="P5" s="35">
        <f>'Total Fuel Prices'!P202*(INDEX(Tax_share,MATCH('Total Fuel Prices'!$A$197,tax_fuel_labels,0),MATCH(P$1,'Tax_Share of Price'!$B$1:$AI$1,0)))</f>
        <v>0</v>
      </c>
      <c r="Q5" s="35">
        <f>'Total Fuel Prices'!Q202*(INDEX(Tax_share,MATCH('Total Fuel Prices'!$A$197,tax_fuel_labels,0),MATCH(Q$1,'Tax_Share of Price'!$B$1:$AI$1,0)))</f>
        <v>0</v>
      </c>
      <c r="R5" s="35">
        <f>'Total Fuel Prices'!R202*(INDEX(Tax_share,MATCH('Total Fuel Prices'!$A$197,tax_fuel_labels,0),MATCH(R$1,'Tax_Share of Price'!$B$1:$AI$1,0)))</f>
        <v>0</v>
      </c>
      <c r="S5" s="35">
        <f>'Total Fuel Prices'!S202*(INDEX(Tax_share,MATCH('Total Fuel Prices'!$A$197,tax_fuel_labels,0),MATCH(S$1,'Tax_Share of Price'!$B$1:$AI$1,0)))</f>
        <v>0</v>
      </c>
      <c r="T5" s="35">
        <f>'Total Fuel Prices'!T202*(INDEX(Tax_share,MATCH('Total Fuel Prices'!$A$197,tax_fuel_labels,0),MATCH(T$1,'Tax_Share of Price'!$B$1:$AI$1,0)))</f>
        <v>0</v>
      </c>
      <c r="U5" s="35">
        <f>'Total Fuel Prices'!U202*(INDEX(Tax_share,MATCH('Total Fuel Prices'!$A$197,tax_fuel_labels,0),MATCH(U$1,'Tax_Share of Price'!$B$1:$AI$1,0)))</f>
        <v>0</v>
      </c>
      <c r="V5" s="35">
        <f>'Total Fuel Prices'!V202*(INDEX(Tax_share,MATCH('Total Fuel Prices'!$A$197,tax_fuel_labels,0),MATCH(V$1,'Tax_Share of Price'!$B$1:$AI$1,0)))</f>
        <v>0</v>
      </c>
      <c r="W5" s="35">
        <f>'Total Fuel Prices'!W202*(INDEX(Tax_share,MATCH('Total Fuel Prices'!$A$197,tax_fuel_labels,0),MATCH(W$1,'Tax_Share of Price'!$B$1:$AI$1,0)))</f>
        <v>0</v>
      </c>
      <c r="X5" s="35">
        <f>'Total Fuel Prices'!X202*(INDEX(Tax_share,MATCH('Total Fuel Prices'!$A$197,tax_fuel_labels,0),MATCH(X$1,'Tax_Share of Price'!$B$1:$AI$1,0)))</f>
        <v>0</v>
      </c>
      <c r="Y5" s="35">
        <f>'Total Fuel Prices'!Y202*(INDEX(Tax_share,MATCH('Total Fuel Prices'!$A$197,tax_fuel_labels,0),MATCH(Y$1,'Tax_Share of Price'!$B$1:$AI$1,0)))</f>
        <v>0</v>
      </c>
      <c r="Z5" s="35">
        <f>'Total Fuel Prices'!Z202*(INDEX(Tax_share,MATCH('Total Fuel Prices'!$A$197,tax_fuel_labels,0),MATCH(Z$1,'Tax_Share of Price'!$B$1:$AI$1,0)))</f>
        <v>0</v>
      </c>
      <c r="AA5" s="35">
        <f>'Total Fuel Prices'!AA202*(INDEX(Tax_share,MATCH('Total Fuel Prices'!$A$197,tax_fuel_labels,0),MATCH(AA$1,'Tax_Share of Price'!$B$1:$AI$1,0)))</f>
        <v>0</v>
      </c>
      <c r="AB5" s="35">
        <f>'Total Fuel Prices'!AB202*(INDEX(Tax_share,MATCH('Total Fuel Prices'!$A$197,tax_fuel_labels,0),MATCH(AB$1,'Tax_Share of Price'!$B$1:$AI$1,0)))</f>
        <v>0</v>
      </c>
      <c r="AC5" s="35">
        <f>'Total Fuel Prices'!AC202*(INDEX(Tax_share,MATCH('Total Fuel Prices'!$A$197,tax_fuel_labels,0),MATCH(AC$1,'Tax_Share of Price'!$B$1:$AI$1,0)))</f>
        <v>0</v>
      </c>
      <c r="AD5" s="35">
        <f>'Total Fuel Prices'!AD202*(INDEX(Tax_share,MATCH('Total Fuel Prices'!$A$197,tax_fuel_labels,0),MATCH(AD$1,'Tax_Share of Price'!$B$1:$AI$1,0)))</f>
        <v>0</v>
      </c>
      <c r="AE5" s="35">
        <f>'Total Fuel Prices'!AE202*(INDEX(Tax_share,MATCH('Total Fuel Prices'!$A$197,tax_fuel_labels,0),MATCH(AE$1,'Tax_Share of Price'!$B$1:$AI$1,0)))</f>
        <v>0</v>
      </c>
      <c r="AF5" s="35">
        <f>'Total Fuel Prices'!AF202*(INDEX(Tax_share,MATCH('Total Fuel Prices'!$A$197,tax_fuel_labels,0),MATCH(AF$1,'Tax_Share of Price'!$B$1:$AI$1,0)))</f>
        <v>0</v>
      </c>
      <c r="AG5" s="35">
        <f>'Total Fuel Prices'!AG202*(INDEX(Tax_share,MATCH('Total Fuel Prices'!$A$197,tax_fuel_labels,0),MATCH(AG$1,'Tax_Share of Price'!$B$1:$AI$1,0)))</f>
        <v>0</v>
      </c>
      <c r="AH5" s="35">
        <f>'Total Fuel Prices'!AH202*(INDEX(Tax_share,MATCH('Total Fuel Prices'!$A$197,tax_fuel_labels,0),MATCH(AH$1,'Tax_Share of Price'!$B$1:$AI$1,0)))</f>
        <v>0</v>
      </c>
      <c r="AI5" s="35">
        <f>'Total Fuel Prices'!AI202*(INDEX(Tax_share,MATCH('Total Fuel Prices'!$A$197,tax_fuel_labels,0),MATCH(AI$1,'Tax_Share of Price'!$B$1:$AI$1,0)))</f>
        <v>0</v>
      </c>
    </row>
    <row r="6" spans="1:37" x14ac:dyDescent="0.45">
      <c r="A6" s="12" t="s">
        <v>274</v>
      </c>
      <c r="B6" s="270">
        <f>'Total Fuel Prices'!B203*(INDEX(Tax_share,MATCH('Total Fuel Prices'!$A$197,tax_fuel_labels,0),MATCH(B$1,'Tax_Share of Price'!$B$1:$AI$1,0)))</f>
        <v>0</v>
      </c>
      <c r="C6" s="270">
        <f>'Total Fuel Prices'!C203*(INDEX(Tax_share,MATCH('Total Fuel Prices'!$A$197,tax_fuel_labels,0),MATCH(C$1,'Tax_Share of Price'!$B$1:$AI$1,0)))</f>
        <v>0</v>
      </c>
      <c r="D6" s="270">
        <f>'Total Fuel Prices'!D203*(INDEX(Tax_share,MATCH('Total Fuel Prices'!$A$197,tax_fuel_labels,0),MATCH(D$1,'Tax_Share of Price'!$B$1:$AI$1,0)))</f>
        <v>0</v>
      </c>
      <c r="E6" s="270">
        <f>'Total Fuel Prices'!E203*(INDEX(Tax_share,MATCH('Total Fuel Prices'!$A$197,tax_fuel_labels,0),MATCH(E$1,'Tax_Share of Price'!$B$1:$AI$1,0)))</f>
        <v>0</v>
      </c>
      <c r="F6" s="270">
        <f>'Total Fuel Prices'!F203*(INDEX(Tax_share,MATCH('Total Fuel Prices'!$A$197,tax_fuel_labels,0),MATCH(F$1,'Tax_Share of Price'!$B$1:$AI$1,0)))</f>
        <v>0</v>
      </c>
      <c r="G6" s="270">
        <f>'Total Fuel Prices'!G203*(INDEX(Tax_share,MATCH('Total Fuel Prices'!$A$197,tax_fuel_labels,0),MATCH(G$1,'Tax_Share of Price'!$B$1:$AI$1,0)))</f>
        <v>0</v>
      </c>
      <c r="H6" s="270">
        <f>'Total Fuel Prices'!H203*(INDEX(Tax_share,MATCH('Total Fuel Prices'!$A$197,tax_fuel_labels,0),MATCH(H$1,'Tax_Share of Price'!$B$1:$AI$1,0)))</f>
        <v>0</v>
      </c>
      <c r="I6" s="270">
        <f>'Total Fuel Prices'!I203*(INDEX(Tax_share,MATCH('Total Fuel Prices'!$A$197,tax_fuel_labels,0),MATCH(I$1,'Tax_Share of Price'!$B$1:$AI$1,0)))</f>
        <v>0</v>
      </c>
      <c r="J6" s="270">
        <f>'Total Fuel Prices'!J203*(INDEX(Tax_share,MATCH('Total Fuel Prices'!$A$197,tax_fuel_labels,0),MATCH(J$1,'Tax_Share of Price'!$B$1:$AI$1,0)))</f>
        <v>0</v>
      </c>
      <c r="K6" s="270">
        <f>'Total Fuel Prices'!K203*(INDEX(Tax_share,MATCH('Total Fuel Prices'!$A$197,tax_fuel_labels,0),MATCH(K$1,'Tax_Share of Price'!$B$1:$AI$1,0)))</f>
        <v>0</v>
      </c>
      <c r="L6" s="270">
        <f>'Total Fuel Prices'!L203*(INDEX(Tax_share,MATCH('Total Fuel Prices'!$A$197,tax_fuel_labels,0),MATCH(L$1,'Tax_Share of Price'!$B$1:$AI$1,0)))</f>
        <v>0</v>
      </c>
      <c r="M6" s="270">
        <f>'Total Fuel Prices'!M203*(INDEX(Tax_share,MATCH('Total Fuel Prices'!$A$197,tax_fuel_labels,0),MATCH(M$1,'Tax_Share of Price'!$B$1:$AI$1,0)))</f>
        <v>0</v>
      </c>
      <c r="N6" s="270">
        <f>'Total Fuel Prices'!N203*(INDEX(Tax_share,MATCH('Total Fuel Prices'!$A$197,tax_fuel_labels,0),MATCH(N$1,'Tax_Share of Price'!$B$1:$AI$1,0)))</f>
        <v>0</v>
      </c>
      <c r="O6" s="270">
        <f>'Total Fuel Prices'!O203*(INDEX(Tax_share,MATCH('Total Fuel Prices'!$A$197,tax_fuel_labels,0),MATCH(O$1,'Tax_Share of Price'!$B$1:$AI$1,0)))</f>
        <v>0</v>
      </c>
      <c r="P6" s="270">
        <f>'Total Fuel Prices'!P203*(INDEX(Tax_share,MATCH('Total Fuel Prices'!$A$197,tax_fuel_labels,0),MATCH(P$1,'Tax_Share of Price'!$B$1:$AI$1,0)))</f>
        <v>0</v>
      </c>
      <c r="Q6" s="270">
        <f>'Total Fuel Prices'!Q203*(INDEX(Tax_share,MATCH('Total Fuel Prices'!$A$197,tax_fuel_labels,0),MATCH(Q$1,'Tax_Share of Price'!$B$1:$AI$1,0)))</f>
        <v>0</v>
      </c>
      <c r="R6" s="270">
        <f>'Total Fuel Prices'!R203*(INDEX(Tax_share,MATCH('Total Fuel Prices'!$A$197,tax_fuel_labels,0),MATCH(R$1,'Tax_Share of Price'!$B$1:$AI$1,0)))</f>
        <v>0</v>
      </c>
      <c r="S6" s="270">
        <f>'Total Fuel Prices'!S203*(INDEX(Tax_share,MATCH('Total Fuel Prices'!$A$197,tax_fuel_labels,0),MATCH(S$1,'Tax_Share of Price'!$B$1:$AI$1,0)))</f>
        <v>0</v>
      </c>
      <c r="T6" s="270">
        <f>'Total Fuel Prices'!T203*(INDEX(Tax_share,MATCH('Total Fuel Prices'!$A$197,tax_fuel_labels,0),MATCH(T$1,'Tax_Share of Price'!$B$1:$AI$1,0)))</f>
        <v>0</v>
      </c>
      <c r="U6" s="270">
        <f>'Total Fuel Prices'!U203*(INDEX(Tax_share,MATCH('Total Fuel Prices'!$A$197,tax_fuel_labels,0),MATCH(U$1,'Tax_Share of Price'!$B$1:$AI$1,0)))</f>
        <v>0</v>
      </c>
      <c r="V6" s="270">
        <f>'Total Fuel Prices'!V203*(INDEX(Tax_share,MATCH('Total Fuel Prices'!$A$197,tax_fuel_labels,0),MATCH(V$1,'Tax_Share of Price'!$B$1:$AI$1,0)))</f>
        <v>0</v>
      </c>
      <c r="W6" s="270">
        <f>'Total Fuel Prices'!W203*(INDEX(Tax_share,MATCH('Total Fuel Prices'!$A$197,tax_fuel_labels,0),MATCH(W$1,'Tax_Share of Price'!$B$1:$AI$1,0)))</f>
        <v>0</v>
      </c>
      <c r="X6" s="270">
        <f>'Total Fuel Prices'!X203*(INDEX(Tax_share,MATCH('Total Fuel Prices'!$A$197,tax_fuel_labels,0),MATCH(X$1,'Tax_Share of Price'!$B$1:$AI$1,0)))</f>
        <v>0</v>
      </c>
      <c r="Y6" s="270">
        <f>'Total Fuel Prices'!Y203*(INDEX(Tax_share,MATCH('Total Fuel Prices'!$A$197,tax_fuel_labels,0),MATCH(Y$1,'Tax_Share of Price'!$B$1:$AI$1,0)))</f>
        <v>0</v>
      </c>
      <c r="Z6" s="270">
        <f>'Total Fuel Prices'!Z203*(INDEX(Tax_share,MATCH('Total Fuel Prices'!$A$197,tax_fuel_labels,0),MATCH(Z$1,'Tax_Share of Price'!$B$1:$AI$1,0)))</f>
        <v>0</v>
      </c>
      <c r="AA6" s="270">
        <f>'Total Fuel Prices'!AA203*(INDEX(Tax_share,MATCH('Total Fuel Prices'!$A$197,tax_fuel_labels,0),MATCH(AA$1,'Tax_Share of Price'!$B$1:$AI$1,0)))</f>
        <v>0</v>
      </c>
      <c r="AB6" s="270">
        <f>'Total Fuel Prices'!AB203*(INDEX(Tax_share,MATCH('Total Fuel Prices'!$A$197,tax_fuel_labels,0),MATCH(AB$1,'Tax_Share of Price'!$B$1:$AI$1,0)))</f>
        <v>0</v>
      </c>
      <c r="AC6" s="270">
        <f>'Total Fuel Prices'!AC203*(INDEX(Tax_share,MATCH('Total Fuel Prices'!$A$197,tax_fuel_labels,0),MATCH(AC$1,'Tax_Share of Price'!$B$1:$AI$1,0)))</f>
        <v>0</v>
      </c>
      <c r="AD6" s="270">
        <f>'Total Fuel Prices'!AD203*(INDEX(Tax_share,MATCH('Total Fuel Prices'!$A$197,tax_fuel_labels,0),MATCH(AD$1,'Tax_Share of Price'!$B$1:$AI$1,0)))</f>
        <v>0</v>
      </c>
      <c r="AE6" s="270">
        <f>'Total Fuel Prices'!AE203*(INDEX(Tax_share,MATCH('Total Fuel Prices'!$A$197,tax_fuel_labels,0),MATCH(AE$1,'Tax_Share of Price'!$B$1:$AI$1,0)))</f>
        <v>0</v>
      </c>
      <c r="AF6" s="270">
        <f>'Total Fuel Prices'!AF203*(INDEX(Tax_share,MATCH('Total Fuel Prices'!$A$197,tax_fuel_labels,0),MATCH(AF$1,'Tax_Share of Price'!$B$1:$AI$1,0)))</f>
        <v>0</v>
      </c>
      <c r="AG6" s="270">
        <f>'Total Fuel Prices'!AG203*(INDEX(Tax_share,MATCH('Total Fuel Prices'!$A$197,tax_fuel_labels,0),MATCH(AG$1,'Tax_Share of Price'!$B$1:$AI$1,0)))</f>
        <v>0</v>
      </c>
      <c r="AH6" s="270">
        <f>'Total Fuel Prices'!AH203*(INDEX(Tax_share,MATCH('Total Fuel Prices'!$A$197,tax_fuel_labels,0),MATCH(AH$1,'Tax_Share of Price'!$B$1:$AI$1,0)))</f>
        <v>0</v>
      </c>
      <c r="AI6" s="270">
        <f>'Total Fuel Prices'!AI203*(INDEX(Tax_share,MATCH('Total Fuel Prices'!$A$197,tax_fuel_labels,0),MATCH(AI$1,'Tax_Share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Prices'!B204*(INDEX(Tax_share,MATCH('Total Fuel Prices'!$A$197,tax_fuel_labels,0),MATCH(B$1,'Tax_Share of Price'!$B$1:$AI$1,0)))</f>
        <v>0</v>
      </c>
      <c r="C7" s="35">
        <f>'Total Fuel Prices'!C204*(INDEX(Tax_share,MATCH('Total Fuel Prices'!$A$197,tax_fuel_labels,0),MATCH(C$1,'Tax_Share of Price'!$B$1:$AI$1,0)))</f>
        <v>0</v>
      </c>
      <c r="D7" s="35">
        <f>'Total Fuel Prices'!D204*(INDEX(Tax_share,MATCH('Total Fuel Prices'!$A$197,tax_fuel_labels,0),MATCH(D$1,'Tax_Share of Price'!$B$1:$AI$1,0)))</f>
        <v>0</v>
      </c>
      <c r="E7" s="35">
        <f>'Total Fuel Prices'!E204*(INDEX(Tax_share,MATCH('Total Fuel Prices'!$A$197,tax_fuel_labels,0),MATCH(E$1,'Tax_Share of Price'!$B$1:$AI$1,0)))</f>
        <v>0</v>
      </c>
      <c r="F7" s="35">
        <f>'Total Fuel Prices'!F204*(INDEX(Tax_share,MATCH('Total Fuel Prices'!$A$197,tax_fuel_labels,0),MATCH(F$1,'Tax_Share of Price'!$B$1:$AI$1,0)))</f>
        <v>0</v>
      </c>
      <c r="G7" s="35">
        <f>'Total Fuel Prices'!G204*(INDEX(Tax_share,MATCH('Total Fuel Prices'!$A$197,tax_fuel_labels,0),MATCH(G$1,'Tax_Share of Price'!$B$1:$AI$1,0)))</f>
        <v>0</v>
      </c>
      <c r="H7" s="35">
        <f>'Total Fuel Prices'!H204*(INDEX(Tax_share,MATCH('Total Fuel Prices'!$A$197,tax_fuel_labels,0),MATCH(H$1,'Tax_Share of Price'!$B$1:$AI$1,0)))</f>
        <v>0</v>
      </c>
      <c r="I7" s="35">
        <f>'Total Fuel Prices'!I204*(INDEX(Tax_share,MATCH('Total Fuel Prices'!$A$197,tax_fuel_labels,0),MATCH(I$1,'Tax_Share of Price'!$B$1:$AI$1,0)))</f>
        <v>0</v>
      </c>
      <c r="J7" s="35">
        <f>'Total Fuel Prices'!J204*(INDEX(Tax_share,MATCH('Total Fuel Prices'!$A$197,tax_fuel_labels,0),MATCH(J$1,'Tax_Share of Price'!$B$1:$AI$1,0)))</f>
        <v>0</v>
      </c>
      <c r="K7" s="35">
        <f>'Total Fuel Prices'!K204*(INDEX(Tax_share,MATCH('Total Fuel Prices'!$A$197,tax_fuel_labels,0),MATCH(K$1,'Tax_Share of Price'!$B$1:$AI$1,0)))</f>
        <v>0</v>
      </c>
      <c r="L7" s="35">
        <f>'Total Fuel Prices'!L204*(INDEX(Tax_share,MATCH('Total Fuel Prices'!$A$197,tax_fuel_labels,0),MATCH(L$1,'Tax_Share of Price'!$B$1:$AI$1,0)))</f>
        <v>0</v>
      </c>
      <c r="M7" s="35">
        <f>'Total Fuel Prices'!M204*(INDEX(Tax_share,MATCH('Total Fuel Prices'!$A$197,tax_fuel_labels,0),MATCH(M$1,'Tax_Share of Price'!$B$1:$AI$1,0)))</f>
        <v>0</v>
      </c>
      <c r="N7" s="35">
        <f>'Total Fuel Prices'!N204*(INDEX(Tax_share,MATCH('Total Fuel Prices'!$A$197,tax_fuel_labels,0),MATCH(N$1,'Tax_Share of Price'!$B$1:$AI$1,0)))</f>
        <v>0</v>
      </c>
      <c r="O7" s="35">
        <f>'Total Fuel Prices'!O204*(INDEX(Tax_share,MATCH('Total Fuel Prices'!$A$197,tax_fuel_labels,0),MATCH(O$1,'Tax_Share of Price'!$B$1:$AI$1,0)))</f>
        <v>0</v>
      </c>
      <c r="P7" s="35">
        <f>'Total Fuel Prices'!P204*(INDEX(Tax_share,MATCH('Total Fuel Prices'!$A$197,tax_fuel_labels,0),MATCH(P$1,'Tax_Share of Price'!$B$1:$AI$1,0)))</f>
        <v>0</v>
      </c>
      <c r="Q7" s="35">
        <f>'Total Fuel Prices'!Q204*(INDEX(Tax_share,MATCH('Total Fuel Prices'!$A$197,tax_fuel_labels,0),MATCH(Q$1,'Tax_Share of Price'!$B$1:$AI$1,0)))</f>
        <v>0</v>
      </c>
      <c r="R7" s="35">
        <f>'Total Fuel Prices'!R204*(INDEX(Tax_share,MATCH('Total Fuel Prices'!$A$197,tax_fuel_labels,0),MATCH(R$1,'Tax_Share of Price'!$B$1:$AI$1,0)))</f>
        <v>0</v>
      </c>
      <c r="S7" s="35">
        <f>'Total Fuel Prices'!S204*(INDEX(Tax_share,MATCH('Total Fuel Prices'!$A$197,tax_fuel_labels,0),MATCH(S$1,'Tax_Share of Price'!$B$1:$AI$1,0)))</f>
        <v>0</v>
      </c>
      <c r="T7" s="35">
        <f>'Total Fuel Prices'!T204*(INDEX(Tax_share,MATCH('Total Fuel Prices'!$A$197,tax_fuel_labels,0),MATCH(T$1,'Tax_Share of Price'!$B$1:$AI$1,0)))</f>
        <v>0</v>
      </c>
      <c r="U7" s="35">
        <f>'Total Fuel Prices'!U204*(INDEX(Tax_share,MATCH('Total Fuel Prices'!$A$197,tax_fuel_labels,0),MATCH(U$1,'Tax_Share of Price'!$B$1:$AI$1,0)))</f>
        <v>0</v>
      </c>
      <c r="V7" s="35">
        <f>'Total Fuel Prices'!V204*(INDEX(Tax_share,MATCH('Total Fuel Prices'!$A$197,tax_fuel_labels,0),MATCH(V$1,'Tax_Share of Price'!$B$1:$AI$1,0)))</f>
        <v>0</v>
      </c>
      <c r="W7" s="35">
        <f>'Total Fuel Prices'!W204*(INDEX(Tax_share,MATCH('Total Fuel Prices'!$A$197,tax_fuel_labels,0),MATCH(W$1,'Tax_Share of Price'!$B$1:$AI$1,0)))</f>
        <v>0</v>
      </c>
      <c r="X7" s="35">
        <f>'Total Fuel Prices'!X204*(INDEX(Tax_share,MATCH('Total Fuel Prices'!$A$197,tax_fuel_labels,0),MATCH(X$1,'Tax_Share of Price'!$B$1:$AI$1,0)))</f>
        <v>0</v>
      </c>
      <c r="Y7" s="35">
        <f>'Total Fuel Prices'!Y204*(INDEX(Tax_share,MATCH('Total Fuel Prices'!$A$197,tax_fuel_labels,0),MATCH(Y$1,'Tax_Share of Price'!$B$1:$AI$1,0)))</f>
        <v>0</v>
      </c>
      <c r="Z7" s="35">
        <f>'Total Fuel Prices'!Z204*(INDEX(Tax_share,MATCH('Total Fuel Prices'!$A$197,tax_fuel_labels,0),MATCH(Z$1,'Tax_Share of Price'!$B$1:$AI$1,0)))</f>
        <v>0</v>
      </c>
      <c r="AA7" s="35">
        <f>'Total Fuel Prices'!AA204*(INDEX(Tax_share,MATCH('Total Fuel Prices'!$A$197,tax_fuel_labels,0),MATCH(AA$1,'Tax_Share of Price'!$B$1:$AI$1,0)))</f>
        <v>0</v>
      </c>
      <c r="AB7" s="35">
        <f>'Total Fuel Prices'!AB204*(INDEX(Tax_share,MATCH('Total Fuel Prices'!$A$197,tax_fuel_labels,0),MATCH(AB$1,'Tax_Share of Price'!$B$1:$AI$1,0)))</f>
        <v>0</v>
      </c>
      <c r="AC7" s="35">
        <f>'Total Fuel Prices'!AC204*(INDEX(Tax_share,MATCH('Total Fuel Prices'!$A$197,tax_fuel_labels,0),MATCH(AC$1,'Tax_Share of Price'!$B$1:$AI$1,0)))</f>
        <v>0</v>
      </c>
      <c r="AD7" s="35">
        <f>'Total Fuel Prices'!AD204*(INDEX(Tax_share,MATCH('Total Fuel Prices'!$A$197,tax_fuel_labels,0),MATCH(AD$1,'Tax_Share of Price'!$B$1:$AI$1,0)))</f>
        <v>0</v>
      </c>
      <c r="AE7" s="35">
        <f>'Total Fuel Prices'!AE204*(INDEX(Tax_share,MATCH('Total Fuel Prices'!$A$197,tax_fuel_labels,0),MATCH(AE$1,'Tax_Share of Price'!$B$1:$AI$1,0)))</f>
        <v>0</v>
      </c>
      <c r="AF7" s="35">
        <f>'Total Fuel Prices'!AF204*(INDEX(Tax_share,MATCH('Total Fuel Prices'!$A$197,tax_fuel_labels,0),MATCH(AF$1,'Tax_Share of Price'!$B$1:$AI$1,0)))</f>
        <v>0</v>
      </c>
      <c r="AG7" s="35">
        <f>'Total Fuel Prices'!AG204*(INDEX(Tax_share,MATCH('Total Fuel Prices'!$A$197,tax_fuel_labels,0),MATCH(AG$1,'Tax_Share of Price'!$B$1:$AI$1,0)))</f>
        <v>0</v>
      </c>
      <c r="AH7" s="35">
        <f>'Total Fuel Prices'!AH204*(INDEX(Tax_share,MATCH('Total Fuel Prices'!$A$197,tax_fuel_labels,0),MATCH(AH$1,'Tax_Share of Price'!$B$1:$AI$1,0)))</f>
        <v>0</v>
      </c>
      <c r="AI7" s="35">
        <f>'Total Fuel Prices'!AI204*(INDEX(Tax_share,MATCH('Total Fuel Prices'!$A$197,tax_fuel_labels,0),MATCH(AI$1,'Tax_Share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Prices'!B205*(INDEX(Tax_share,MATCH('Total Fuel Prices'!$A$197,tax_fuel_labels,0),MATCH(B$1,'Tax_Share of Price'!$B$1:$AI$1,0)))</f>
        <v>0</v>
      </c>
      <c r="C8" s="35">
        <f>'Total Fuel Prices'!C205*(INDEX(Tax_share,MATCH('Total Fuel Prices'!$A$197,tax_fuel_labels,0),MATCH(C$1,'Tax_Share of Price'!$B$1:$AI$1,0)))</f>
        <v>0</v>
      </c>
      <c r="D8" s="35">
        <f>'Total Fuel Prices'!D205*(INDEX(Tax_share,MATCH('Total Fuel Prices'!$A$197,tax_fuel_labels,0),MATCH(D$1,'Tax_Share of Price'!$B$1:$AI$1,0)))</f>
        <v>0</v>
      </c>
      <c r="E8" s="35">
        <f>'Total Fuel Prices'!E205*(INDEX(Tax_share,MATCH('Total Fuel Prices'!$A$197,tax_fuel_labels,0),MATCH(E$1,'Tax_Share of Price'!$B$1:$AI$1,0)))</f>
        <v>0</v>
      </c>
      <c r="F8" s="35">
        <f>'Total Fuel Prices'!F205*(INDEX(Tax_share,MATCH('Total Fuel Prices'!$A$197,tax_fuel_labels,0),MATCH(F$1,'Tax_Share of Price'!$B$1:$AI$1,0)))</f>
        <v>0</v>
      </c>
      <c r="G8" s="35">
        <f>'Total Fuel Prices'!G205*(INDEX(Tax_share,MATCH('Total Fuel Prices'!$A$197,tax_fuel_labels,0),MATCH(G$1,'Tax_Share of Price'!$B$1:$AI$1,0)))</f>
        <v>0</v>
      </c>
      <c r="H8" s="35">
        <f>'Total Fuel Prices'!H205*(INDEX(Tax_share,MATCH('Total Fuel Prices'!$A$197,tax_fuel_labels,0),MATCH(H$1,'Tax_Share of Price'!$B$1:$AI$1,0)))</f>
        <v>0</v>
      </c>
      <c r="I8" s="35">
        <f>'Total Fuel Prices'!I205*(INDEX(Tax_share,MATCH('Total Fuel Prices'!$A$197,tax_fuel_labels,0),MATCH(I$1,'Tax_Share of Price'!$B$1:$AI$1,0)))</f>
        <v>0</v>
      </c>
      <c r="J8" s="35">
        <f>'Total Fuel Prices'!J205*(INDEX(Tax_share,MATCH('Total Fuel Prices'!$A$197,tax_fuel_labels,0),MATCH(J$1,'Tax_Share of Price'!$B$1:$AI$1,0)))</f>
        <v>0</v>
      </c>
      <c r="K8" s="35">
        <f>'Total Fuel Prices'!K205*(INDEX(Tax_share,MATCH('Total Fuel Prices'!$A$197,tax_fuel_labels,0),MATCH(K$1,'Tax_Share of Price'!$B$1:$AI$1,0)))</f>
        <v>0</v>
      </c>
      <c r="L8" s="35">
        <f>'Total Fuel Prices'!L205*(INDEX(Tax_share,MATCH('Total Fuel Prices'!$A$197,tax_fuel_labels,0),MATCH(L$1,'Tax_Share of Price'!$B$1:$AI$1,0)))</f>
        <v>0</v>
      </c>
      <c r="M8" s="35">
        <f>'Total Fuel Prices'!M205*(INDEX(Tax_share,MATCH('Total Fuel Prices'!$A$197,tax_fuel_labels,0),MATCH(M$1,'Tax_Share of Price'!$B$1:$AI$1,0)))</f>
        <v>0</v>
      </c>
      <c r="N8" s="35">
        <f>'Total Fuel Prices'!N205*(INDEX(Tax_share,MATCH('Total Fuel Prices'!$A$197,tax_fuel_labels,0),MATCH(N$1,'Tax_Share of Price'!$B$1:$AI$1,0)))</f>
        <v>0</v>
      </c>
      <c r="O8" s="35">
        <f>'Total Fuel Prices'!O205*(INDEX(Tax_share,MATCH('Total Fuel Prices'!$A$197,tax_fuel_labels,0),MATCH(O$1,'Tax_Share of Price'!$B$1:$AI$1,0)))</f>
        <v>0</v>
      </c>
      <c r="P8" s="35">
        <f>'Total Fuel Prices'!P205*(INDEX(Tax_share,MATCH('Total Fuel Prices'!$A$197,tax_fuel_labels,0),MATCH(P$1,'Tax_Share of Price'!$B$1:$AI$1,0)))</f>
        <v>0</v>
      </c>
      <c r="Q8" s="35">
        <f>'Total Fuel Prices'!Q205*(INDEX(Tax_share,MATCH('Total Fuel Prices'!$A$197,tax_fuel_labels,0),MATCH(Q$1,'Tax_Share of Price'!$B$1:$AI$1,0)))</f>
        <v>0</v>
      </c>
      <c r="R8" s="35">
        <f>'Total Fuel Prices'!R205*(INDEX(Tax_share,MATCH('Total Fuel Prices'!$A$197,tax_fuel_labels,0),MATCH(R$1,'Tax_Share of Price'!$B$1:$AI$1,0)))</f>
        <v>0</v>
      </c>
      <c r="S8" s="35">
        <f>'Total Fuel Prices'!S205*(INDEX(Tax_share,MATCH('Total Fuel Prices'!$A$197,tax_fuel_labels,0),MATCH(S$1,'Tax_Share of Price'!$B$1:$AI$1,0)))</f>
        <v>0</v>
      </c>
      <c r="T8" s="35">
        <f>'Total Fuel Prices'!T205*(INDEX(Tax_share,MATCH('Total Fuel Prices'!$A$197,tax_fuel_labels,0),MATCH(T$1,'Tax_Share of Price'!$B$1:$AI$1,0)))</f>
        <v>0</v>
      </c>
      <c r="U8" s="35">
        <f>'Total Fuel Prices'!U205*(INDEX(Tax_share,MATCH('Total Fuel Prices'!$A$197,tax_fuel_labels,0),MATCH(U$1,'Tax_Share of Price'!$B$1:$AI$1,0)))</f>
        <v>0</v>
      </c>
      <c r="V8" s="35">
        <f>'Total Fuel Prices'!V205*(INDEX(Tax_share,MATCH('Total Fuel Prices'!$A$197,tax_fuel_labels,0),MATCH(V$1,'Tax_Share of Price'!$B$1:$AI$1,0)))</f>
        <v>0</v>
      </c>
      <c r="W8" s="35">
        <f>'Total Fuel Prices'!W205*(INDEX(Tax_share,MATCH('Total Fuel Prices'!$A$197,tax_fuel_labels,0),MATCH(W$1,'Tax_Share of Price'!$B$1:$AI$1,0)))</f>
        <v>0</v>
      </c>
      <c r="X8" s="35">
        <f>'Total Fuel Prices'!X205*(INDEX(Tax_share,MATCH('Total Fuel Prices'!$A$197,tax_fuel_labels,0),MATCH(X$1,'Tax_Share of Price'!$B$1:$AI$1,0)))</f>
        <v>0</v>
      </c>
      <c r="Y8" s="35">
        <f>'Total Fuel Prices'!Y205*(INDEX(Tax_share,MATCH('Total Fuel Prices'!$A$197,tax_fuel_labels,0),MATCH(Y$1,'Tax_Share of Price'!$B$1:$AI$1,0)))</f>
        <v>0</v>
      </c>
      <c r="Z8" s="35">
        <f>'Total Fuel Prices'!Z205*(INDEX(Tax_share,MATCH('Total Fuel Prices'!$A$197,tax_fuel_labels,0),MATCH(Z$1,'Tax_Share of Price'!$B$1:$AI$1,0)))</f>
        <v>0</v>
      </c>
      <c r="AA8" s="35">
        <f>'Total Fuel Prices'!AA205*(INDEX(Tax_share,MATCH('Total Fuel Prices'!$A$197,tax_fuel_labels,0),MATCH(AA$1,'Tax_Share of Price'!$B$1:$AI$1,0)))</f>
        <v>0</v>
      </c>
      <c r="AB8" s="35">
        <f>'Total Fuel Prices'!AB205*(INDEX(Tax_share,MATCH('Total Fuel Prices'!$A$197,tax_fuel_labels,0),MATCH(AB$1,'Tax_Share of Price'!$B$1:$AI$1,0)))</f>
        <v>0</v>
      </c>
      <c r="AC8" s="35">
        <f>'Total Fuel Prices'!AC205*(INDEX(Tax_share,MATCH('Total Fuel Prices'!$A$197,tax_fuel_labels,0),MATCH(AC$1,'Tax_Share of Price'!$B$1:$AI$1,0)))</f>
        <v>0</v>
      </c>
      <c r="AD8" s="35">
        <f>'Total Fuel Prices'!AD205*(INDEX(Tax_share,MATCH('Total Fuel Prices'!$A$197,tax_fuel_labels,0),MATCH(AD$1,'Tax_Share of Price'!$B$1:$AI$1,0)))</f>
        <v>0</v>
      </c>
      <c r="AE8" s="35">
        <f>'Total Fuel Prices'!AE205*(INDEX(Tax_share,MATCH('Total Fuel Prices'!$A$197,tax_fuel_labels,0),MATCH(AE$1,'Tax_Share of Price'!$B$1:$AI$1,0)))</f>
        <v>0</v>
      </c>
      <c r="AF8" s="35">
        <f>'Total Fuel Prices'!AF205*(INDEX(Tax_share,MATCH('Total Fuel Prices'!$A$197,tax_fuel_labels,0),MATCH(AF$1,'Tax_Share of Price'!$B$1:$AI$1,0)))</f>
        <v>0</v>
      </c>
      <c r="AG8" s="35">
        <f>'Total Fuel Prices'!AG205*(INDEX(Tax_share,MATCH('Total Fuel Prices'!$A$197,tax_fuel_labels,0),MATCH(AG$1,'Tax_Share of Price'!$B$1:$AI$1,0)))</f>
        <v>0</v>
      </c>
      <c r="AH8" s="35">
        <f>'Total Fuel Prices'!AH205*(INDEX(Tax_share,MATCH('Total Fuel Prices'!$A$197,tax_fuel_labels,0),MATCH(AH$1,'Tax_Share of Price'!$B$1:$AI$1,0)))</f>
        <v>0</v>
      </c>
      <c r="AI8" s="35">
        <f>'Total Fuel Prices'!AI205*(INDEX(Tax_share,MATCH('Total Fuel Prices'!$A$197,tax_fuel_labels,0),MATCH(AI$1,'Tax_Share of Price'!$B$1:$AI$1,0)))</f>
        <v>0</v>
      </c>
    </row>
    <row r="9" spans="1:37" s="5" customFormat="1" x14ac:dyDescent="0.45">
      <c r="A9" s="38" t="s">
        <v>277</v>
      </c>
      <c r="B9" s="270">
        <f>'Total Fuel Prices'!B206*(INDEX(Tax_share,MATCH('Total Fuel Prices'!$A$197,tax_fuel_labels,0),MATCH(B$1,'Tax_Share of Price'!$B$1:$AI$1,0)))</f>
        <v>0</v>
      </c>
      <c r="C9" s="270">
        <f>'Total Fuel Prices'!C206*(INDEX(Tax_share,MATCH('Total Fuel Prices'!$A$197,tax_fuel_labels,0),MATCH(C$1,'Tax_Share of Price'!$B$1:$AI$1,0)))</f>
        <v>0</v>
      </c>
      <c r="D9" s="270">
        <f>'Total Fuel Prices'!D206*(INDEX(Tax_share,MATCH('Total Fuel Prices'!$A$197,tax_fuel_labels,0),MATCH(D$1,'Tax_Share of Price'!$B$1:$AI$1,0)))</f>
        <v>0</v>
      </c>
      <c r="E9" s="270">
        <f>'Total Fuel Prices'!E206*(INDEX(Tax_share,MATCH('Total Fuel Prices'!$A$197,tax_fuel_labels,0),MATCH(E$1,'Tax_Share of Price'!$B$1:$AI$1,0)))</f>
        <v>0</v>
      </c>
      <c r="F9" s="270">
        <f>'Total Fuel Prices'!F206*(INDEX(Tax_share,MATCH('Total Fuel Prices'!$A$197,tax_fuel_labels,0),MATCH(F$1,'Tax_Share of Price'!$B$1:$AI$1,0)))</f>
        <v>0</v>
      </c>
      <c r="G9" s="270">
        <f>'Total Fuel Prices'!G206*(INDEX(Tax_share,MATCH('Total Fuel Prices'!$A$197,tax_fuel_labels,0),MATCH(G$1,'Tax_Share of Price'!$B$1:$AI$1,0)))</f>
        <v>0</v>
      </c>
      <c r="H9" s="270">
        <f>'Total Fuel Prices'!H206*(INDEX(Tax_share,MATCH('Total Fuel Prices'!$A$197,tax_fuel_labels,0),MATCH(H$1,'Tax_Share of Price'!$B$1:$AI$1,0)))</f>
        <v>0</v>
      </c>
      <c r="I9" s="270">
        <f>'Total Fuel Prices'!I206*(INDEX(Tax_share,MATCH('Total Fuel Prices'!$A$197,tax_fuel_labels,0),MATCH(I$1,'Tax_Share of Price'!$B$1:$AI$1,0)))</f>
        <v>0</v>
      </c>
      <c r="J9" s="270">
        <f>'Total Fuel Prices'!J206*(INDEX(Tax_share,MATCH('Total Fuel Prices'!$A$197,tax_fuel_labels,0),MATCH(J$1,'Tax_Share of Price'!$B$1:$AI$1,0)))</f>
        <v>0</v>
      </c>
      <c r="K9" s="270">
        <f>'Total Fuel Prices'!K206*(INDEX(Tax_share,MATCH('Total Fuel Prices'!$A$197,tax_fuel_labels,0),MATCH(K$1,'Tax_Share of Price'!$B$1:$AI$1,0)))</f>
        <v>0</v>
      </c>
      <c r="L9" s="270">
        <f>'Total Fuel Prices'!L206*(INDEX(Tax_share,MATCH('Total Fuel Prices'!$A$197,tax_fuel_labels,0),MATCH(L$1,'Tax_Share of Price'!$B$1:$AI$1,0)))</f>
        <v>0</v>
      </c>
      <c r="M9" s="270">
        <f>'Total Fuel Prices'!M206*(INDEX(Tax_share,MATCH('Total Fuel Prices'!$A$197,tax_fuel_labels,0),MATCH(M$1,'Tax_Share of Price'!$B$1:$AI$1,0)))</f>
        <v>0</v>
      </c>
      <c r="N9" s="270">
        <f>'Total Fuel Prices'!N206*(INDEX(Tax_share,MATCH('Total Fuel Prices'!$A$197,tax_fuel_labels,0),MATCH(N$1,'Tax_Share of Price'!$B$1:$AI$1,0)))</f>
        <v>0</v>
      </c>
      <c r="O9" s="270">
        <f>'Total Fuel Prices'!O206*(INDEX(Tax_share,MATCH('Total Fuel Prices'!$A$197,tax_fuel_labels,0),MATCH(O$1,'Tax_Share of Price'!$B$1:$AI$1,0)))</f>
        <v>0</v>
      </c>
      <c r="P9" s="270">
        <f>'Total Fuel Prices'!P206*(INDEX(Tax_share,MATCH('Total Fuel Prices'!$A$197,tax_fuel_labels,0),MATCH(P$1,'Tax_Share of Price'!$B$1:$AI$1,0)))</f>
        <v>0</v>
      </c>
      <c r="Q9" s="270">
        <f>'Total Fuel Prices'!Q206*(INDEX(Tax_share,MATCH('Total Fuel Prices'!$A$197,tax_fuel_labels,0),MATCH(Q$1,'Tax_Share of Price'!$B$1:$AI$1,0)))</f>
        <v>0</v>
      </c>
      <c r="R9" s="270">
        <f>'Total Fuel Prices'!R206*(INDEX(Tax_share,MATCH('Total Fuel Prices'!$A$197,tax_fuel_labels,0),MATCH(R$1,'Tax_Share of Price'!$B$1:$AI$1,0)))</f>
        <v>0</v>
      </c>
      <c r="S9" s="270">
        <f>'Total Fuel Prices'!S206*(INDEX(Tax_share,MATCH('Total Fuel Prices'!$A$197,tax_fuel_labels,0),MATCH(S$1,'Tax_Share of Price'!$B$1:$AI$1,0)))</f>
        <v>0</v>
      </c>
      <c r="T9" s="270">
        <f>'Total Fuel Prices'!T206*(INDEX(Tax_share,MATCH('Total Fuel Prices'!$A$197,tax_fuel_labels,0),MATCH(T$1,'Tax_Share of Price'!$B$1:$AI$1,0)))</f>
        <v>0</v>
      </c>
      <c r="U9" s="270">
        <f>'Total Fuel Prices'!U206*(INDEX(Tax_share,MATCH('Total Fuel Prices'!$A$197,tax_fuel_labels,0),MATCH(U$1,'Tax_Share of Price'!$B$1:$AI$1,0)))</f>
        <v>0</v>
      </c>
      <c r="V9" s="270">
        <f>'Total Fuel Prices'!V206*(INDEX(Tax_share,MATCH('Total Fuel Prices'!$A$197,tax_fuel_labels,0),MATCH(V$1,'Tax_Share of Price'!$B$1:$AI$1,0)))</f>
        <v>0</v>
      </c>
      <c r="W9" s="270">
        <f>'Total Fuel Prices'!W206*(INDEX(Tax_share,MATCH('Total Fuel Prices'!$A$197,tax_fuel_labels,0),MATCH(W$1,'Tax_Share of Price'!$B$1:$AI$1,0)))</f>
        <v>0</v>
      </c>
      <c r="X9" s="270">
        <f>'Total Fuel Prices'!X206*(INDEX(Tax_share,MATCH('Total Fuel Prices'!$A$197,tax_fuel_labels,0),MATCH(X$1,'Tax_Share of Price'!$B$1:$AI$1,0)))</f>
        <v>0</v>
      </c>
      <c r="Y9" s="270">
        <f>'Total Fuel Prices'!Y206*(INDEX(Tax_share,MATCH('Total Fuel Prices'!$A$197,tax_fuel_labels,0),MATCH(Y$1,'Tax_Share of Price'!$B$1:$AI$1,0)))</f>
        <v>0</v>
      </c>
      <c r="Z9" s="270">
        <f>'Total Fuel Prices'!Z206*(INDEX(Tax_share,MATCH('Total Fuel Prices'!$A$197,tax_fuel_labels,0),MATCH(Z$1,'Tax_Share of Price'!$B$1:$AI$1,0)))</f>
        <v>0</v>
      </c>
      <c r="AA9" s="270">
        <f>'Total Fuel Prices'!AA206*(INDEX(Tax_share,MATCH('Total Fuel Prices'!$A$197,tax_fuel_labels,0),MATCH(AA$1,'Tax_Share of Price'!$B$1:$AI$1,0)))</f>
        <v>0</v>
      </c>
      <c r="AB9" s="270">
        <f>'Total Fuel Prices'!AB206*(INDEX(Tax_share,MATCH('Total Fuel Prices'!$A$197,tax_fuel_labels,0),MATCH(AB$1,'Tax_Share of Price'!$B$1:$AI$1,0)))</f>
        <v>0</v>
      </c>
      <c r="AC9" s="270">
        <f>'Total Fuel Prices'!AC206*(INDEX(Tax_share,MATCH('Total Fuel Prices'!$A$197,tax_fuel_labels,0),MATCH(AC$1,'Tax_Share of Price'!$B$1:$AI$1,0)))</f>
        <v>0</v>
      </c>
      <c r="AD9" s="270">
        <f>'Total Fuel Prices'!AD206*(INDEX(Tax_share,MATCH('Total Fuel Prices'!$A$197,tax_fuel_labels,0),MATCH(AD$1,'Tax_Share of Price'!$B$1:$AI$1,0)))</f>
        <v>0</v>
      </c>
      <c r="AE9" s="270">
        <f>'Total Fuel Prices'!AE206*(INDEX(Tax_share,MATCH('Total Fuel Prices'!$A$197,tax_fuel_labels,0),MATCH(AE$1,'Tax_Share of Price'!$B$1:$AI$1,0)))</f>
        <v>0</v>
      </c>
      <c r="AF9" s="270">
        <f>'Total Fuel Prices'!AF206*(INDEX(Tax_share,MATCH('Total Fuel Prices'!$A$197,tax_fuel_labels,0),MATCH(AF$1,'Tax_Share of Price'!$B$1:$AI$1,0)))</f>
        <v>0</v>
      </c>
      <c r="AG9" s="270">
        <f>'Total Fuel Prices'!AG206*(INDEX(Tax_share,MATCH('Total Fuel Prices'!$A$197,tax_fuel_labels,0),MATCH(AG$1,'Tax_Share of Price'!$B$1:$AI$1,0)))</f>
        <v>0</v>
      </c>
      <c r="AH9" s="270">
        <f>'Total Fuel Prices'!AH206*(INDEX(Tax_share,MATCH('Total Fuel Prices'!$A$197,tax_fuel_labels,0),MATCH(AH$1,'Tax_Share of Price'!$B$1:$AI$1,0)))</f>
        <v>0</v>
      </c>
      <c r="AI9" s="270">
        <f>'Total Fuel Prices'!AI206*(INDEX(Tax_share,MATCH('Total Fuel Prices'!$A$197,tax_fuel_labels,0),MATCH(AI$1,'Tax_Share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" sqref="B1"/>
    </sheetView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Prices'!B209*(INDEX(Tax_share,MATCH('Total Fuel Prices'!$A$207,tax_fuel_labels,0),MATCH(B$1,'Tax_Share of Price'!$B$1:$AI$1,0)))</f>
        <v>5.5208181053248749E-6</v>
      </c>
      <c r="C2" s="35">
        <f>'Total Fuel Prices'!C209*(INDEX(Tax_share,MATCH('Total Fuel Prices'!$A$207,tax_fuel_labels,0),MATCH(C$1,'Tax_Share of Price'!$B$1:$AI$1,0)))</f>
        <v>5.1581926261346555E-6</v>
      </c>
      <c r="D2" s="35">
        <f>'Total Fuel Prices'!D209*(INDEX(Tax_share,MATCH('Total Fuel Prices'!$A$207,tax_fuel_labels,0),MATCH(D$1,'Tax_Share of Price'!$B$1:$AI$1,0)))</f>
        <v>4.7955671469445327E-6</v>
      </c>
      <c r="E2" s="35">
        <f>'Total Fuel Prices'!E209*(INDEX(Tax_share,MATCH('Total Fuel Prices'!$A$207,tax_fuel_labels,0),MATCH(E$1,'Tax_Share of Price'!$B$1:$AI$1,0)))</f>
        <v>4.4329416677543142E-6</v>
      </c>
      <c r="F2" s="35">
        <f>'Total Fuel Prices'!F209*(INDEX(Tax_share,MATCH('Total Fuel Prices'!$A$207,tax_fuel_labels,0),MATCH(F$1,'Tax_Share of Price'!$B$1:$AI$1,0)))</f>
        <v>4.0703161885640957E-6</v>
      </c>
      <c r="G2" s="35">
        <f>'Total Fuel Prices'!G209*(INDEX(Tax_share,MATCH('Total Fuel Prices'!$A$207,tax_fuel_labels,0),MATCH(G$1,'Tax_Share of Price'!$B$1:$AI$1,0)))</f>
        <v>3.7076907093739724E-6</v>
      </c>
      <c r="H2" s="35">
        <f>'Total Fuel Prices'!H209*(INDEX(Tax_share,MATCH('Total Fuel Prices'!$A$207,tax_fuel_labels,0),MATCH(H$1,'Tax_Share of Price'!$B$1:$AI$1,0)))</f>
        <v>3.3450652301837539E-6</v>
      </c>
      <c r="I2" s="35">
        <f>'Total Fuel Prices'!I209*(INDEX(Tax_share,MATCH('Total Fuel Prices'!$A$207,tax_fuel_labels,0),MATCH(I$1,'Tax_Share of Price'!$B$1:$AI$1,0)))</f>
        <v>2.9824397509935349E-6</v>
      </c>
      <c r="J2" s="35">
        <f>'Total Fuel Prices'!J209*(INDEX(Tax_share,MATCH('Total Fuel Prices'!$A$207,tax_fuel_labels,0),MATCH(J$1,'Tax_Share of Price'!$B$1:$AI$1,0)))</f>
        <v>2.619814271803316E-6</v>
      </c>
      <c r="K2" s="35">
        <f>'Total Fuel Prices'!K209*(INDEX(Tax_share,MATCH('Total Fuel Prices'!$A$207,tax_fuel_labels,0),MATCH(K$1,'Tax_Share of Price'!$B$1:$AI$1,0)))</f>
        <v>2.2571887926131932E-6</v>
      </c>
      <c r="L2" s="35">
        <f>'Total Fuel Prices'!L209*(INDEX(Tax_share,MATCH('Total Fuel Prices'!$A$207,tax_fuel_labels,0),MATCH(L$1,'Tax_Share of Price'!$B$1:$AI$1,0)))</f>
        <v>1.8945633134229744E-6</v>
      </c>
      <c r="M2" s="35">
        <f>'Total Fuel Prices'!M209*(INDEX(Tax_share,MATCH('Total Fuel Prices'!$A$207,tax_fuel_labels,0),MATCH(M$1,'Tax_Share of Price'!$B$1:$AI$1,0)))</f>
        <v>1.5319378342327557E-6</v>
      </c>
      <c r="N2" s="35">
        <f>'Total Fuel Prices'!N209*(INDEX(Tax_share,MATCH('Total Fuel Prices'!$A$207,tax_fuel_labels,0),MATCH(N$1,'Tax_Share of Price'!$B$1:$AI$1,0)))</f>
        <v>1.1693123550426329E-6</v>
      </c>
      <c r="O2" s="35">
        <f>'Total Fuel Prices'!O209*(INDEX(Tax_share,MATCH('Total Fuel Prices'!$A$207,tax_fuel_labels,0),MATCH(O$1,'Tax_Share of Price'!$B$1:$AI$1,0)))</f>
        <v>8.0668687585241412E-7</v>
      </c>
      <c r="P2" s="35">
        <f>'Total Fuel Prices'!P209*(INDEX(Tax_share,MATCH('Total Fuel Prices'!$A$207,tax_fuel_labels,0),MATCH(P$1,'Tax_Share of Price'!$B$1:$AI$1,0)))</f>
        <v>7.87031561110767E-7</v>
      </c>
      <c r="Q2" s="35">
        <f>'Total Fuel Prices'!Q209*(INDEX(Tax_share,MATCH('Total Fuel Prices'!$A$207,tax_fuel_labels,0),MATCH(Q$1,'Tax_Share of Price'!$B$1:$AI$1,0)))</f>
        <v>7.6737624636918584E-7</v>
      </c>
      <c r="R2" s="35">
        <f>'Total Fuel Prices'!R209*(INDEX(Tax_share,MATCH('Total Fuel Prices'!$A$207,tax_fuel_labels,0),MATCH(R$1,'Tax_Share of Price'!$B$1:$AI$1,0)))</f>
        <v>7.4772093162760469E-7</v>
      </c>
      <c r="S2" s="35">
        <f>'Total Fuel Prices'!S209*(INDEX(Tax_share,MATCH('Total Fuel Prices'!$A$207,tax_fuel_labels,0),MATCH(S$1,'Tax_Share of Price'!$B$1:$AI$1,0)))</f>
        <v>7.2806561688602353E-7</v>
      </c>
      <c r="T2" s="35">
        <f>'Total Fuel Prices'!T209*(INDEX(Tax_share,MATCH('Total Fuel Prices'!$A$207,tax_fuel_labels,0),MATCH(T$1,'Tax_Share of Price'!$B$1:$AI$1,0)))</f>
        <v>7.0841030214444841E-7</v>
      </c>
      <c r="U2" s="35">
        <f>'Total Fuel Prices'!U209*(INDEX(Tax_share,MATCH('Total Fuel Prices'!$A$207,tax_fuel_labels,0),MATCH(U$1,'Tax_Share of Price'!$B$1:$AI$1,0)))</f>
        <v>6.8875498740286725E-7</v>
      </c>
      <c r="V2" s="35">
        <f>'Total Fuel Prices'!V209*(INDEX(Tax_share,MATCH('Total Fuel Prices'!$A$207,tax_fuel_labels,0),MATCH(V$1,'Tax_Share of Price'!$B$1:$AI$1,0)))</f>
        <v>6.6909967266128609E-7</v>
      </c>
      <c r="W2" s="35">
        <f>'Total Fuel Prices'!W209*(INDEX(Tax_share,MATCH('Total Fuel Prices'!$A$207,tax_fuel_labels,0),MATCH(W$1,'Tax_Share of Price'!$B$1:$AI$1,0)))</f>
        <v>6.4944435791970493E-7</v>
      </c>
      <c r="X2" s="35">
        <f>'Total Fuel Prices'!X209*(INDEX(Tax_share,MATCH('Total Fuel Prices'!$A$207,tax_fuel_labels,0),MATCH(X$1,'Tax_Share of Price'!$B$1:$AI$1,0)))</f>
        <v>6.2978904317812378E-7</v>
      </c>
      <c r="Y2" s="35">
        <f>'Total Fuel Prices'!Y209*(INDEX(Tax_share,MATCH('Total Fuel Prices'!$A$207,tax_fuel_labels,0),MATCH(Y$1,'Tax_Share of Price'!$B$1:$AI$1,0)))</f>
        <v>6.1013372843654865E-7</v>
      </c>
      <c r="Z2" s="35">
        <f>'Total Fuel Prices'!Z209*(INDEX(Tax_share,MATCH('Total Fuel Prices'!$A$207,tax_fuel_labels,0),MATCH(Z$1,'Tax_Share of Price'!$B$1:$AI$1,0)))</f>
        <v>5.904784136949675E-7</v>
      </c>
      <c r="AA2" s="35">
        <f>'Total Fuel Prices'!AA209*(INDEX(Tax_share,MATCH('Total Fuel Prices'!$A$207,tax_fuel_labels,0),MATCH(AA$1,'Tax_Share of Price'!$B$1:$AI$1,0)))</f>
        <v>5.7082309895338634E-7</v>
      </c>
      <c r="AB2" s="35">
        <f>'Total Fuel Prices'!AB209*(INDEX(Tax_share,MATCH('Total Fuel Prices'!$A$207,tax_fuel_labels,0),MATCH(AB$1,'Tax_Share of Price'!$B$1:$AI$1,0)))</f>
        <v>5.5116778421180518E-7</v>
      </c>
      <c r="AC2" s="35">
        <f>'Total Fuel Prices'!AC209*(INDEX(Tax_share,MATCH('Total Fuel Prices'!$A$207,tax_fuel_labels,0),MATCH(AC$1,'Tax_Share of Price'!$B$1:$AI$1,0)))</f>
        <v>5.3151246947022402E-7</v>
      </c>
      <c r="AD2" s="35">
        <f>'Total Fuel Prices'!AD209*(INDEX(Tax_share,MATCH('Total Fuel Prices'!$A$207,tax_fuel_labels,0),MATCH(AD$1,'Tax_Share of Price'!$B$1:$AI$1,0)))</f>
        <v>5.1185715472864297E-7</v>
      </c>
      <c r="AE2" s="35">
        <f>'Total Fuel Prices'!AE209*(INDEX(Tax_share,MATCH('Total Fuel Prices'!$A$207,tax_fuel_labels,0),MATCH(AE$1,'Tax_Share of Price'!$B$1:$AI$1,0)))</f>
        <v>4.9220183998706774E-7</v>
      </c>
      <c r="AF2" s="35">
        <f>'Total Fuel Prices'!AF209*(INDEX(Tax_share,MATCH('Total Fuel Prices'!$A$207,tax_fuel_labels,0),MATCH(AF$1,'Tax_Share of Price'!$B$1:$AI$1,0)))</f>
        <v>4.7254652524548664E-7</v>
      </c>
      <c r="AG2" s="35">
        <f>'Total Fuel Prices'!AG209*(INDEX(Tax_share,MATCH('Total Fuel Prices'!$A$207,tax_fuel_labels,0),MATCH(AG$1,'Tax_Share of Price'!$B$1:$AI$1,0)))</f>
        <v>4.5289121050390548E-7</v>
      </c>
      <c r="AH2" s="35">
        <f>'Total Fuel Prices'!AH209*(INDEX(Tax_share,MATCH('Total Fuel Prices'!$A$207,tax_fuel_labels,0),MATCH(AH$1,'Tax_Share of Price'!$B$1:$AI$1,0)))</f>
        <v>4.3323589576232432E-7</v>
      </c>
      <c r="AI2" s="35">
        <f>'Total Fuel Prices'!AI209*(INDEX(Tax_share,MATCH('Total Fuel Prices'!$A$207,tax_fuel_labels,0),MATCH(AI$1,'Tax_Share of Price'!$B$1:$AI$1,0)))</f>
        <v>4.1358058102074322E-7</v>
      </c>
      <c r="AJ2" s="4"/>
      <c r="AK2" s="4"/>
    </row>
    <row r="3" spans="1:37" x14ac:dyDescent="0.45">
      <c r="A3" s="12" t="s">
        <v>271</v>
      </c>
      <c r="B3" s="35">
        <f>'Total Fuel Prices'!B210*(INDEX(Tax_share,MATCH('Total Fuel Prices'!$A$207,tax_fuel_labels,0),MATCH(B$1,'Tax_Share of Price'!$B$1:$AI$1,0)))</f>
        <v>0</v>
      </c>
      <c r="C3" s="35">
        <f>'Total Fuel Prices'!C210*(INDEX(Tax_share,MATCH('Total Fuel Prices'!$A$207,tax_fuel_labels,0),MATCH(C$1,'Tax_Share of Price'!$B$1:$AI$1,0)))</f>
        <v>0</v>
      </c>
      <c r="D3" s="35">
        <f>'Total Fuel Prices'!D210*(INDEX(Tax_share,MATCH('Total Fuel Prices'!$A$207,tax_fuel_labels,0),MATCH(D$1,'Tax_Share of Price'!$B$1:$AI$1,0)))</f>
        <v>0</v>
      </c>
      <c r="E3" s="35">
        <f>'Total Fuel Prices'!E210*(INDEX(Tax_share,MATCH('Total Fuel Prices'!$A$207,tax_fuel_labels,0),MATCH(E$1,'Tax_Share of Price'!$B$1:$AI$1,0)))</f>
        <v>0</v>
      </c>
      <c r="F3" s="35">
        <f>'Total Fuel Prices'!F210*(INDEX(Tax_share,MATCH('Total Fuel Prices'!$A$207,tax_fuel_labels,0),MATCH(F$1,'Tax_Share of Price'!$B$1:$AI$1,0)))</f>
        <v>0</v>
      </c>
      <c r="G3" s="35">
        <f>'Total Fuel Prices'!G210*(INDEX(Tax_share,MATCH('Total Fuel Prices'!$A$207,tax_fuel_labels,0),MATCH(G$1,'Tax_Share of Price'!$B$1:$AI$1,0)))</f>
        <v>0</v>
      </c>
      <c r="H3" s="35">
        <f>'Total Fuel Prices'!H210*(INDEX(Tax_share,MATCH('Total Fuel Prices'!$A$207,tax_fuel_labels,0),MATCH(H$1,'Tax_Share of Price'!$B$1:$AI$1,0)))</f>
        <v>0</v>
      </c>
      <c r="I3" s="35">
        <f>'Total Fuel Prices'!I210*(INDEX(Tax_share,MATCH('Total Fuel Prices'!$A$207,tax_fuel_labels,0),MATCH(I$1,'Tax_Share of Price'!$B$1:$AI$1,0)))</f>
        <v>0</v>
      </c>
      <c r="J3" s="35">
        <f>'Total Fuel Prices'!J210*(INDEX(Tax_share,MATCH('Total Fuel Prices'!$A$207,tax_fuel_labels,0),MATCH(J$1,'Tax_Share of Price'!$B$1:$AI$1,0)))</f>
        <v>0</v>
      </c>
      <c r="K3" s="35">
        <f>'Total Fuel Prices'!K210*(INDEX(Tax_share,MATCH('Total Fuel Prices'!$A$207,tax_fuel_labels,0),MATCH(K$1,'Tax_Share of Price'!$B$1:$AI$1,0)))</f>
        <v>0</v>
      </c>
      <c r="L3" s="35">
        <f>'Total Fuel Prices'!L210*(INDEX(Tax_share,MATCH('Total Fuel Prices'!$A$207,tax_fuel_labels,0),MATCH(L$1,'Tax_Share of Price'!$B$1:$AI$1,0)))</f>
        <v>0</v>
      </c>
      <c r="M3" s="35">
        <f>'Total Fuel Prices'!M210*(INDEX(Tax_share,MATCH('Total Fuel Prices'!$A$207,tax_fuel_labels,0),MATCH(M$1,'Tax_Share of Price'!$B$1:$AI$1,0)))</f>
        <v>0</v>
      </c>
      <c r="N3" s="35">
        <f>'Total Fuel Prices'!N210*(INDEX(Tax_share,MATCH('Total Fuel Prices'!$A$207,tax_fuel_labels,0),MATCH(N$1,'Tax_Share of Price'!$B$1:$AI$1,0)))</f>
        <v>0</v>
      </c>
      <c r="O3" s="35">
        <f>'Total Fuel Prices'!O210*(INDEX(Tax_share,MATCH('Total Fuel Prices'!$A$207,tax_fuel_labels,0),MATCH(O$1,'Tax_Share of Price'!$B$1:$AI$1,0)))</f>
        <v>0</v>
      </c>
      <c r="P3" s="35">
        <f>'Total Fuel Prices'!P210*(INDEX(Tax_share,MATCH('Total Fuel Prices'!$A$207,tax_fuel_labels,0),MATCH(P$1,'Tax_Share of Price'!$B$1:$AI$1,0)))</f>
        <v>0</v>
      </c>
      <c r="Q3" s="35">
        <f>'Total Fuel Prices'!Q210*(INDEX(Tax_share,MATCH('Total Fuel Prices'!$A$207,tax_fuel_labels,0),MATCH(Q$1,'Tax_Share of Price'!$B$1:$AI$1,0)))</f>
        <v>0</v>
      </c>
      <c r="R3" s="35">
        <f>'Total Fuel Prices'!R210*(INDEX(Tax_share,MATCH('Total Fuel Prices'!$A$207,tax_fuel_labels,0),MATCH(R$1,'Tax_Share of Price'!$B$1:$AI$1,0)))</f>
        <v>0</v>
      </c>
      <c r="S3" s="35">
        <f>'Total Fuel Prices'!S210*(INDEX(Tax_share,MATCH('Total Fuel Prices'!$A$207,tax_fuel_labels,0),MATCH(S$1,'Tax_Share of Price'!$B$1:$AI$1,0)))</f>
        <v>0</v>
      </c>
      <c r="T3" s="35">
        <f>'Total Fuel Prices'!T210*(INDEX(Tax_share,MATCH('Total Fuel Prices'!$A$207,tax_fuel_labels,0),MATCH(T$1,'Tax_Share of Price'!$B$1:$AI$1,0)))</f>
        <v>0</v>
      </c>
      <c r="U3" s="35">
        <f>'Total Fuel Prices'!U210*(INDEX(Tax_share,MATCH('Total Fuel Prices'!$A$207,tax_fuel_labels,0),MATCH(U$1,'Tax_Share of Price'!$B$1:$AI$1,0)))</f>
        <v>0</v>
      </c>
      <c r="V3" s="35">
        <f>'Total Fuel Prices'!V210*(INDEX(Tax_share,MATCH('Total Fuel Prices'!$A$207,tax_fuel_labels,0),MATCH(V$1,'Tax_Share of Price'!$B$1:$AI$1,0)))</f>
        <v>0</v>
      </c>
      <c r="W3" s="35">
        <f>'Total Fuel Prices'!W210*(INDEX(Tax_share,MATCH('Total Fuel Prices'!$A$207,tax_fuel_labels,0),MATCH(W$1,'Tax_Share of Price'!$B$1:$AI$1,0)))</f>
        <v>0</v>
      </c>
      <c r="X3" s="35">
        <f>'Total Fuel Prices'!X210*(INDEX(Tax_share,MATCH('Total Fuel Prices'!$A$207,tax_fuel_labels,0),MATCH(X$1,'Tax_Share of Price'!$B$1:$AI$1,0)))</f>
        <v>0</v>
      </c>
      <c r="Y3" s="35">
        <f>'Total Fuel Prices'!Y210*(INDEX(Tax_share,MATCH('Total Fuel Prices'!$A$207,tax_fuel_labels,0),MATCH(Y$1,'Tax_Share of Price'!$B$1:$AI$1,0)))</f>
        <v>0</v>
      </c>
      <c r="Z3" s="35">
        <f>'Total Fuel Prices'!Z210*(INDEX(Tax_share,MATCH('Total Fuel Prices'!$A$207,tax_fuel_labels,0),MATCH(Z$1,'Tax_Share of Price'!$B$1:$AI$1,0)))</f>
        <v>0</v>
      </c>
      <c r="AA3" s="35">
        <f>'Total Fuel Prices'!AA210*(INDEX(Tax_share,MATCH('Total Fuel Prices'!$A$207,tax_fuel_labels,0),MATCH(AA$1,'Tax_Share of Price'!$B$1:$AI$1,0)))</f>
        <v>0</v>
      </c>
      <c r="AB3" s="35">
        <f>'Total Fuel Prices'!AB210*(INDEX(Tax_share,MATCH('Total Fuel Prices'!$A$207,tax_fuel_labels,0),MATCH(AB$1,'Tax_Share of Price'!$B$1:$AI$1,0)))</f>
        <v>0</v>
      </c>
      <c r="AC3" s="35">
        <f>'Total Fuel Prices'!AC210*(INDEX(Tax_share,MATCH('Total Fuel Prices'!$A$207,tax_fuel_labels,0),MATCH(AC$1,'Tax_Share of Price'!$B$1:$AI$1,0)))</f>
        <v>0</v>
      </c>
      <c r="AD3" s="35">
        <f>'Total Fuel Prices'!AD210*(INDEX(Tax_share,MATCH('Total Fuel Prices'!$A$207,tax_fuel_labels,0),MATCH(AD$1,'Tax_Share of Price'!$B$1:$AI$1,0)))</f>
        <v>0</v>
      </c>
      <c r="AE3" s="35">
        <f>'Total Fuel Prices'!AE210*(INDEX(Tax_share,MATCH('Total Fuel Prices'!$A$207,tax_fuel_labels,0),MATCH(AE$1,'Tax_Share of Price'!$B$1:$AI$1,0)))</f>
        <v>0</v>
      </c>
      <c r="AF3" s="35">
        <f>'Total Fuel Prices'!AF210*(INDEX(Tax_share,MATCH('Total Fuel Prices'!$A$207,tax_fuel_labels,0),MATCH(AF$1,'Tax_Share of Price'!$B$1:$AI$1,0)))</f>
        <v>0</v>
      </c>
      <c r="AG3" s="35">
        <f>'Total Fuel Prices'!AG210*(INDEX(Tax_share,MATCH('Total Fuel Prices'!$A$207,tax_fuel_labels,0),MATCH(AG$1,'Tax_Share of Price'!$B$1:$AI$1,0)))</f>
        <v>0</v>
      </c>
      <c r="AH3" s="35">
        <f>'Total Fuel Prices'!AH210*(INDEX(Tax_share,MATCH('Total Fuel Prices'!$A$207,tax_fuel_labels,0),MATCH(AH$1,'Tax_Share of Price'!$B$1:$AI$1,0)))</f>
        <v>0</v>
      </c>
      <c r="AI3" s="35">
        <f>'Total Fuel Prices'!AI210*(INDEX(Tax_share,MATCH('Total Fuel Prices'!$A$207,tax_fuel_labels,0),MATCH(AI$1,'Tax_Share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Prices'!B211*(INDEX(Tax_share,MATCH('Total Fuel Prices'!$A$207,tax_fuel_labels,0),MATCH(B$1,'Tax_Share of Price'!$B$1:$AI$1,0)))</f>
        <v>5.5208181053248749E-6</v>
      </c>
      <c r="C4" s="35">
        <f>'Total Fuel Prices'!C211*(INDEX(Tax_share,MATCH('Total Fuel Prices'!$A$207,tax_fuel_labels,0),MATCH(C$1,'Tax_Share of Price'!$B$1:$AI$1,0)))</f>
        <v>5.1581926261346555E-6</v>
      </c>
      <c r="D4" s="35">
        <f>'Total Fuel Prices'!D211*(INDEX(Tax_share,MATCH('Total Fuel Prices'!$A$207,tax_fuel_labels,0),MATCH(D$1,'Tax_Share of Price'!$B$1:$AI$1,0)))</f>
        <v>4.7955671469445327E-6</v>
      </c>
      <c r="E4" s="35">
        <f>'Total Fuel Prices'!E211*(INDEX(Tax_share,MATCH('Total Fuel Prices'!$A$207,tax_fuel_labels,0),MATCH(E$1,'Tax_Share of Price'!$B$1:$AI$1,0)))</f>
        <v>4.4329416677543142E-6</v>
      </c>
      <c r="F4" s="35">
        <f>'Total Fuel Prices'!F211*(INDEX(Tax_share,MATCH('Total Fuel Prices'!$A$207,tax_fuel_labels,0),MATCH(F$1,'Tax_Share of Price'!$B$1:$AI$1,0)))</f>
        <v>4.0703161885640957E-6</v>
      </c>
      <c r="G4" s="35">
        <f>'Total Fuel Prices'!G211*(INDEX(Tax_share,MATCH('Total Fuel Prices'!$A$207,tax_fuel_labels,0),MATCH(G$1,'Tax_Share of Price'!$B$1:$AI$1,0)))</f>
        <v>3.7076907093739724E-6</v>
      </c>
      <c r="H4" s="35">
        <f>'Total Fuel Prices'!H211*(INDEX(Tax_share,MATCH('Total Fuel Prices'!$A$207,tax_fuel_labels,0),MATCH(H$1,'Tax_Share of Price'!$B$1:$AI$1,0)))</f>
        <v>3.3450652301837539E-6</v>
      </c>
      <c r="I4" s="35">
        <f>'Total Fuel Prices'!I211*(INDEX(Tax_share,MATCH('Total Fuel Prices'!$A$207,tax_fuel_labels,0),MATCH(I$1,'Tax_Share of Price'!$B$1:$AI$1,0)))</f>
        <v>2.9824397509935349E-6</v>
      </c>
      <c r="J4" s="35">
        <f>'Total Fuel Prices'!J211*(INDEX(Tax_share,MATCH('Total Fuel Prices'!$A$207,tax_fuel_labels,0),MATCH(J$1,'Tax_Share of Price'!$B$1:$AI$1,0)))</f>
        <v>2.619814271803316E-6</v>
      </c>
      <c r="K4" s="35">
        <f>'Total Fuel Prices'!K211*(INDEX(Tax_share,MATCH('Total Fuel Prices'!$A$207,tax_fuel_labels,0),MATCH(K$1,'Tax_Share of Price'!$B$1:$AI$1,0)))</f>
        <v>2.2571887926131932E-6</v>
      </c>
      <c r="L4" s="35">
        <f>'Total Fuel Prices'!L211*(INDEX(Tax_share,MATCH('Total Fuel Prices'!$A$207,tax_fuel_labels,0),MATCH(L$1,'Tax_Share of Price'!$B$1:$AI$1,0)))</f>
        <v>1.8945633134229744E-6</v>
      </c>
      <c r="M4" s="35">
        <f>'Total Fuel Prices'!M211*(INDEX(Tax_share,MATCH('Total Fuel Prices'!$A$207,tax_fuel_labels,0),MATCH(M$1,'Tax_Share of Price'!$B$1:$AI$1,0)))</f>
        <v>1.5319378342327557E-6</v>
      </c>
      <c r="N4" s="35">
        <f>'Total Fuel Prices'!N211*(INDEX(Tax_share,MATCH('Total Fuel Prices'!$A$207,tax_fuel_labels,0),MATCH(N$1,'Tax_Share of Price'!$B$1:$AI$1,0)))</f>
        <v>1.1693123550426329E-6</v>
      </c>
      <c r="O4" s="35">
        <f>'Total Fuel Prices'!O211*(INDEX(Tax_share,MATCH('Total Fuel Prices'!$A$207,tax_fuel_labels,0),MATCH(O$1,'Tax_Share of Price'!$B$1:$AI$1,0)))</f>
        <v>8.0668687585241412E-7</v>
      </c>
      <c r="P4" s="35">
        <f>'Total Fuel Prices'!P211*(INDEX(Tax_share,MATCH('Total Fuel Prices'!$A$207,tax_fuel_labels,0),MATCH(P$1,'Tax_Share of Price'!$B$1:$AI$1,0)))</f>
        <v>7.87031561110767E-7</v>
      </c>
      <c r="Q4" s="35">
        <f>'Total Fuel Prices'!Q211*(INDEX(Tax_share,MATCH('Total Fuel Prices'!$A$207,tax_fuel_labels,0),MATCH(Q$1,'Tax_Share of Price'!$B$1:$AI$1,0)))</f>
        <v>7.6737624636918584E-7</v>
      </c>
      <c r="R4" s="35">
        <f>'Total Fuel Prices'!R211*(INDEX(Tax_share,MATCH('Total Fuel Prices'!$A$207,tax_fuel_labels,0),MATCH(R$1,'Tax_Share of Price'!$B$1:$AI$1,0)))</f>
        <v>7.4772093162760469E-7</v>
      </c>
      <c r="S4" s="35">
        <f>'Total Fuel Prices'!S211*(INDEX(Tax_share,MATCH('Total Fuel Prices'!$A$207,tax_fuel_labels,0),MATCH(S$1,'Tax_Share of Price'!$B$1:$AI$1,0)))</f>
        <v>7.2806561688602353E-7</v>
      </c>
      <c r="T4" s="35">
        <f>'Total Fuel Prices'!T211*(INDEX(Tax_share,MATCH('Total Fuel Prices'!$A$207,tax_fuel_labels,0),MATCH(T$1,'Tax_Share of Price'!$B$1:$AI$1,0)))</f>
        <v>7.0841030214444841E-7</v>
      </c>
      <c r="U4" s="35">
        <f>'Total Fuel Prices'!U211*(INDEX(Tax_share,MATCH('Total Fuel Prices'!$A$207,tax_fuel_labels,0),MATCH(U$1,'Tax_Share of Price'!$B$1:$AI$1,0)))</f>
        <v>6.8875498740286725E-7</v>
      </c>
      <c r="V4" s="35">
        <f>'Total Fuel Prices'!V211*(INDEX(Tax_share,MATCH('Total Fuel Prices'!$A$207,tax_fuel_labels,0),MATCH(V$1,'Tax_Share of Price'!$B$1:$AI$1,0)))</f>
        <v>6.6909967266128609E-7</v>
      </c>
      <c r="W4" s="35">
        <f>'Total Fuel Prices'!W211*(INDEX(Tax_share,MATCH('Total Fuel Prices'!$A$207,tax_fuel_labels,0),MATCH(W$1,'Tax_Share of Price'!$B$1:$AI$1,0)))</f>
        <v>6.4944435791970493E-7</v>
      </c>
      <c r="X4" s="35">
        <f>'Total Fuel Prices'!X211*(INDEX(Tax_share,MATCH('Total Fuel Prices'!$A$207,tax_fuel_labels,0),MATCH(X$1,'Tax_Share of Price'!$B$1:$AI$1,0)))</f>
        <v>6.2978904317812378E-7</v>
      </c>
      <c r="Y4" s="35">
        <f>'Total Fuel Prices'!Y211*(INDEX(Tax_share,MATCH('Total Fuel Prices'!$A$207,tax_fuel_labels,0),MATCH(Y$1,'Tax_Share of Price'!$B$1:$AI$1,0)))</f>
        <v>6.1013372843654865E-7</v>
      </c>
      <c r="Z4" s="35">
        <f>'Total Fuel Prices'!Z211*(INDEX(Tax_share,MATCH('Total Fuel Prices'!$A$207,tax_fuel_labels,0),MATCH(Z$1,'Tax_Share of Price'!$B$1:$AI$1,0)))</f>
        <v>5.904784136949675E-7</v>
      </c>
      <c r="AA4" s="35">
        <f>'Total Fuel Prices'!AA211*(INDEX(Tax_share,MATCH('Total Fuel Prices'!$A$207,tax_fuel_labels,0),MATCH(AA$1,'Tax_Share of Price'!$B$1:$AI$1,0)))</f>
        <v>5.7082309895338634E-7</v>
      </c>
      <c r="AB4" s="35">
        <f>'Total Fuel Prices'!AB211*(INDEX(Tax_share,MATCH('Total Fuel Prices'!$A$207,tax_fuel_labels,0),MATCH(AB$1,'Tax_Share of Price'!$B$1:$AI$1,0)))</f>
        <v>5.5116778421180518E-7</v>
      </c>
      <c r="AC4" s="35">
        <f>'Total Fuel Prices'!AC211*(INDEX(Tax_share,MATCH('Total Fuel Prices'!$A$207,tax_fuel_labels,0),MATCH(AC$1,'Tax_Share of Price'!$B$1:$AI$1,0)))</f>
        <v>5.3151246947022402E-7</v>
      </c>
      <c r="AD4" s="35">
        <f>'Total Fuel Prices'!AD211*(INDEX(Tax_share,MATCH('Total Fuel Prices'!$A$207,tax_fuel_labels,0),MATCH(AD$1,'Tax_Share of Price'!$B$1:$AI$1,0)))</f>
        <v>5.1185715472864297E-7</v>
      </c>
      <c r="AE4" s="35">
        <f>'Total Fuel Prices'!AE211*(INDEX(Tax_share,MATCH('Total Fuel Prices'!$A$207,tax_fuel_labels,0),MATCH(AE$1,'Tax_Share of Price'!$B$1:$AI$1,0)))</f>
        <v>4.9220183998706774E-7</v>
      </c>
      <c r="AF4" s="35">
        <f>'Total Fuel Prices'!AF211*(INDEX(Tax_share,MATCH('Total Fuel Prices'!$A$207,tax_fuel_labels,0),MATCH(AF$1,'Tax_Share of Price'!$B$1:$AI$1,0)))</f>
        <v>4.7254652524548664E-7</v>
      </c>
      <c r="AG4" s="35">
        <f>'Total Fuel Prices'!AG211*(INDEX(Tax_share,MATCH('Total Fuel Prices'!$A$207,tax_fuel_labels,0),MATCH(AG$1,'Tax_Share of Price'!$B$1:$AI$1,0)))</f>
        <v>4.5289121050390548E-7</v>
      </c>
      <c r="AH4" s="35">
        <f>'Total Fuel Prices'!AH211*(INDEX(Tax_share,MATCH('Total Fuel Prices'!$A$207,tax_fuel_labels,0),MATCH(AH$1,'Tax_Share of Price'!$B$1:$AI$1,0)))</f>
        <v>4.3323589576232432E-7</v>
      </c>
      <c r="AI4" s="35">
        <f>'Total Fuel Prices'!AI211*(INDEX(Tax_share,MATCH('Total Fuel Prices'!$A$207,tax_fuel_labels,0),MATCH(AI$1,'Tax_Share of Price'!$B$1:$AI$1,0)))</f>
        <v>4.1358058102074322E-7</v>
      </c>
    </row>
    <row r="5" spans="1:37" x14ac:dyDescent="0.45">
      <c r="A5" s="12" t="s">
        <v>273</v>
      </c>
      <c r="B5" s="35">
        <f>'Total Fuel Prices'!B212*(INDEX(Tax_share,MATCH('Total Fuel Prices'!$A$207,tax_fuel_labels,0),MATCH(B$1,'Tax_Share of Price'!$B$1:$AI$1,0)))</f>
        <v>5.5208181053248749E-6</v>
      </c>
      <c r="C5" s="35">
        <f>'Total Fuel Prices'!C212*(INDEX(Tax_share,MATCH('Total Fuel Prices'!$A$207,tax_fuel_labels,0),MATCH(C$1,'Tax_Share of Price'!$B$1:$AI$1,0)))</f>
        <v>5.1581926261346555E-6</v>
      </c>
      <c r="D5" s="35">
        <f>'Total Fuel Prices'!D212*(INDEX(Tax_share,MATCH('Total Fuel Prices'!$A$207,tax_fuel_labels,0),MATCH(D$1,'Tax_Share of Price'!$B$1:$AI$1,0)))</f>
        <v>4.7955671469445327E-6</v>
      </c>
      <c r="E5" s="35">
        <f>'Total Fuel Prices'!E212*(INDEX(Tax_share,MATCH('Total Fuel Prices'!$A$207,tax_fuel_labels,0),MATCH(E$1,'Tax_Share of Price'!$B$1:$AI$1,0)))</f>
        <v>4.4329416677543142E-6</v>
      </c>
      <c r="F5" s="35">
        <f>'Total Fuel Prices'!F212*(INDEX(Tax_share,MATCH('Total Fuel Prices'!$A$207,tax_fuel_labels,0),MATCH(F$1,'Tax_Share of Price'!$B$1:$AI$1,0)))</f>
        <v>4.0703161885640957E-6</v>
      </c>
      <c r="G5" s="35">
        <f>'Total Fuel Prices'!G212*(INDEX(Tax_share,MATCH('Total Fuel Prices'!$A$207,tax_fuel_labels,0),MATCH(G$1,'Tax_Share of Price'!$B$1:$AI$1,0)))</f>
        <v>3.7076907093739724E-6</v>
      </c>
      <c r="H5" s="35">
        <f>'Total Fuel Prices'!H212*(INDEX(Tax_share,MATCH('Total Fuel Prices'!$A$207,tax_fuel_labels,0),MATCH(H$1,'Tax_Share of Price'!$B$1:$AI$1,0)))</f>
        <v>3.3450652301837539E-6</v>
      </c>
      <c r="I5" s="35">
        <f>'Total Fuel Prices'!I212*(INDEX(Tax_share,MATCH('Total Fuel Prices'!$A$207,tax_fuel_labels,0),MATCH(I$1,'Tax_Share of Price'!$B$1:$AI$1,0)))</f>
        <v>2.9824397509935349E-6</v>
      </c>
      <c r="J5" s="35">
        <f>'Total Fuel Prices'!J212*(INDEX(Tax_share,MATCH('Total Fuel Prices'!$A$207,tax_fuel_labels,0),MATCH(J$1,'Tax_Share of Price'!$B$1:$AI$1,0)))</f>
        <v>2.619814271803316E-6</v>
      </c>
      <c r="K5" s="35">
        <f>'Total Fuel Prices'!K212*(INDEX(Tax_share,MATCH('Total Fuel Prices'!$A$207,tax_fuel_labels,0),MATCH(K$1,'Tax_Share of Price'!$B$1:$AI$1,0)))</f>
        <v>2.2571887926131932E-6</v>
      </c>
      <c r="L5" s="35">
        <f>'Total Fuel Prices'!L212*(INDEX(Tax_share,MATCH('Total Fuel Prices'!$A$207,tax_fuel_labels,0),MATCH(L$1,'Tax_Share of Price'!$B$1:$AI$1,0)))</f>
        <v>1.8945633134229744E-6</v>
      </c>
      <c r="M5" s="35">
        <f>'Total Fuel Prices'!M212*(INDEX(Tax_share,MATCH('Total Fuel Prices'!$A$207,tax_fuel_labels,0),MATCH(M$1,'Tax_Share of Price'!$B$1:$AI$1,0)))</f>
        <v>1.5319378342327557E-6</v>
      </c>
      <c r="N5" s="35">
        <f>'Total Fuel Prices'!N212*(INDEX(Tax_share,MATCH('Total Fuel Prices'!$A$207,tax_fuel_labels,0),MATCH(N$1,'Tax_Share of Price'!$B$1:$AI$1,0)))</f>
        <v>1.1693123550426329E-6</v>
      </c>
      <c r="O5" s="35">
        <f>'Total Fuel Prices'!O212*(INDEX(Tax_share,MATCH('Total Fuel Prices'!$A$207,tax_fuel_labels,0),MATCH(O$1,'Tax_Share of Price'!$B$1:$AI$1,0)))</f>
        <v>8.0668687585241412E-7</v>
      </c>
      <c r="P5" s="35">
        <f>'Total Fuel Prices'!P212*(INDEX(Tax_share,MATCH('Total Fuel Prices'!$A$207,tax_fuel_labels,0),MATCH(P$1,'Tax_Share of Price'!$B$1:$AI$1,0)))</f>
        <v>7.87031561110767E-7</v>
      </c>
      <c r="Q5" s="35">
        <f>'Total Fuel Prices'!Q212*(INDEX(Tax_share,MATCH('Total Fuel Prices'!$A$207,tax_fuel_labels,0),MATCH(Q$1,'Tax_Share of Price'!$B$1:$AI$1,0)))</f>
        <v>7.6737624636918584E-7</v>
      </c>
      <c r="R5" s="35">
        <f>'Total Fuel Prices'!R212*(INDEX(Tax_share,MATCH('Total Fuel Prices'!$A$207,tax_fuel_labels,0),MATCH(R$1,'Tax_Share of Price'!$B$1:$AI$1,0)))</f>
        <v>7.4772093162760469E-7</v>
      </c>
      <c r="S5" s="35">
        <f>'Total Fuel Prices'!S212*(INDEX(Tax_share,MATCH('Total Fuel Prices'!$A$207,tax_fuel_labels,0),MATCH(S$1,'Tax_Share of Price'!$B$1:$AI$1,0)))</f>
        <v>7.2806561688602353E-7</v>
      </c>
      <c r="T5" s="35">
        <f>'Total Fuel Prices'!T212*(INDEX(Tax_share,MATCH('Total Fuel Prices'!$A$207,tax_fuel_labels,0),MATCH(T$1,'Tax_Share of Price'!$B$1:$AI$1,0)))</f>
        <v>7.0841030214444841E-7</v>
      </c>
      <c r="U5" s="35">
        <f>'Total Fuel Prices'!U212*(INDEX(Tax_share,MATCH('Total Fuel Prices'!$A$207,tax_fuel_labels,0),MATCH(U$1,'Tax_Share of Price'!$B$1:$AI$1,0)))</f>
        <v>6.8875498740286725E-7</v>
      </c>
      <c r="V5" s="35">
        <f>'Total Fuel Prices'!V212*(INDEX(Tax_share,MATCH('Total Fuel Prices'!$A$207,tax_fuel_labels,0),MATCH(V$1,'Tax_Share of Price'!$B$1:$AI$1,0)))</f>
        <v>6.6909967266128609E-7</v>
      </c>
      <c r="W5" s="35">
        <f>'Total Fuel Prices'!W212*(INDEX(Tax_share,MATCH('Total Fuel Prices'!$A$207,tax_fuel_labels,0),MATCH(W$1,'Tax_Share of Price'!$B$1:$AI$1,0)))</f>
        <v>6.4944435791970493E-7</v>
      </c>
      <c r="X5" s="35">
        <f>'Total Fuel Prices'!X212*(INDEX(Tax_share,MATCH('Total Fuel Prices'!$A$207,tax_fuel_labels,0),MATCH(X$1,'Tax_Share of Price'!$B$1:$AI$1,0)))</f>
        <v>6.2978904317812378E-7</v>
      </c>
      <c r="Y5" s="35">
        <f>'Total Fuel Prices'!Y212*(INDEX(Tax_share,MATCH('Total Fuel Prices'!$A$207,tax_fuel_labels,0),MATCH(Y$1,'Tax_Share of Price'!$B$1:$AI$1,0)))</f>
        <v>6.1013372843654865E-7</v>
      </c>
      <c r="Z5" s="35">
        <f>'Total Fuel Prices'!Z212*(INDEX(Tax_share,MATCH('Total Fuel Prices'!$A$207,tax_fuel_labels,0),MATCH(Z$1,'Tax_Share of Price'!$B$1:$AI$1,0)))</f>
        <v>5.904784136949675E-7</v>
      </c>
      <c r="AA5" s="35">
        <f>'Total Fuel Prices'!AA212*(INDEX(Tax_share,MATCH('Total Fuel Prices'!$A$207,tax_fuel_labels,0),MATCH(AA$1,'Tax_Share of Price'!$B$1:$AI$1,0)))</f>
        <v>5.7082309895338634E-7</v>
      </c>
      <c r="AB5" s="35">
        <f>'Total Fuel Prices'!AB212*(INDEX(Tax_share,MATCH('Total Fuel Prices'!$A$207,tax_fuel_labels,0),MATCH(AB$1,'Tax_Share of Price'!$B$1:$AI$1,0)))</f>
        <v>5.5116778421180518E-7</v>
      </c>
      <c r="AC5" s="35">
        <f>'Total Fuel Prices'!AC212*(INDEX(Tax_share,MATCH('Total Fuel Prices'!$A$207,tax_fuel_labels,0),MATCH(AC$1,'Tax_Share of Price'!$B$1:$AI$1,0)))</f>
        <v>5.3151246947022402E-7</v>
      </c>
      <c r="AD5" s="35">
        <f>'Total Fuel Prices'!AD212*(INDEX(Tax_share,MATCH('Total Fuel Prices'!$A$207,tax_fuel_labels,0),MATCH(AD$1,'Tax_Share of Price'!$B$1:$AI$1,0)))</f>
        <v>5.1185715472864297E-7</v>
      </c>
      <c r="AE5" s="35">
        <f>'Total Fuel Prices'!AE212*(INDEX(Tax_share,MATCH('Total Fuel Prices'!$A$207,tax_fuel_labels,0),MATCH(AE$1,'Tax_Share of Price'!$B$1:$AI$1,0)))</f>
        <v>4.9220183998706774E-7</v>
      </c>
      <c r="AF5" s="35">
        <f>'Total Fuel Prices'!AF212*(INDEX(Tax_share,MATCH('Total Fuel Prices'!$A$207,tax_fuel_labels,0),MATCH(AF$1,'Tax_Share of Price'!$B$1:$AI$1,0)))</f>
        <v>4.7254652524548664E-7</v>
      </c>
      <c r="AG5" s="35">
        <f>'Total Fuel Prices'!AG212*(INDEX(Tax_share,MATCH('Total Fuel Prices'!$A$207,tax_fuel_labels,0),MATCH(AG$1,'Tax_Share of Price'!$B$1:$AI$1,0)))</f>
        <v>4.5289121050390548E-7</v>
      </c>
      <c r="AH5" s="35">
        <f>'Total Fuel Prices'!AH212*(INDEX(Tax_share,MATCH('Total Fuel Prices'!$A$207,tax_fuel_labels,0),MATCH(AH$1,'Tax_Share of Price'!$B$1:$AI$1,0)))</f>
        <v>4.3323589576232432E-7</v>
      </c>
      <c r="AI5" s="35">
        <f>'Total Fuel Prices'!AI212*(INDEX(Tax_share,MATCH('Total Fuel Prices'!$A$207,tax_fuel_labels,0),MATCH(AI$1,'Tax_Share of Price'!$B$1:$AI$1,0)))</f>
        <v>4.1358058102074322E-7</v>
      </c>
    </row>
    <row r="6" spans="1:37" x14ac:dyDescent="0.45">
      <c r="A6" s="12" t="s">
        <v>274</v>
      </c>
      <c r="B6" s="35">
        <f>'Total Fuel Prices'!B213*(INDEX(Tax_share,MATCH('Total Fuel Prices'!$A$207,tax_fuel_labels,0),MATCH(B$1,'Tax_Share of Price'!$B$1:$AI$1,0)))</f>
        <v>5.5208181053248749E-6</v>
      </c>
      <c r="C6" s="35">
        <f>'Total Fuel Prices'!C213*(INDEX(Tax_share,MATCH('Total Fuel Prices'!$A$207,tax_fuel_labels,0),MATCH(C$1,'Tax_Share of Price'!$B$1:$AI$1,0)))</f>
        <v>5.1581926261346555E-6</v>
      </c>
      <c r="D6" s="35">
        <f>'Total Fuel Prices'!D213*(INDEX(Tax_share,MATCH('Total Fuel Prices'!$A$207,tax_fuel_labels,0),MATCH(D$1,'Tax_Share of Price'!$B$1:$AI$1,0)))</f>
        <v>4.7955671469445327E-6</v>
      </c>
      <c r="E6" s="35">
        <f>'Total Fuel Prices'!E213*(INDEX(Tax_share,MATCH('Total Fuel Prices'!$A$207,tax_fuel_labels,0),MATCH(E$1,'Tax_Share of Price'!$B$1:$AI$1,0)))</f>
        <v>4.4329416677543142E-6</v>
      </c>
      <c r="F6" s="35">
        <f>'Total Fuel Prices'!F213*(INDEX(Tax_share,MATCH('Total Fuel Prices'!$A$207,tax_fuel_labels,0),MATCH(F$1,'Tax_Share of Price'!$B$1:$AI$1,0)))</f>
        <v>4.0703161885640957E-6</v>
      </c>
      <c r="G6" s="35">
        <f>'Total Fuel Prices'!G213*(INDEX(Tax_share,MATCH('Total Fuel Prices'!$A$207,tax_fuel_labels,0),MATCH(G$1,'Tax_Share of Price'!$B$1:$AI$1,0)))</f>
        <v>3.7076907093739724E-6</v>
      </c>
      <c r="H6" s="35">
        <f>'Total Fuel Prices'!H213*(INDEX(Tax_share,MATCH('Total Fuel Prices'!$A$207,tax_fuel_labels,0),MATCH(H$1,'Tax_Share of Price'!$B$1:$AI$1,0)))</f>
        <v>3.3450652301837539E-6</v>
      </c>
      <c r="I6" s="35">
        <f>'Total Fuel Prices'!I213*(INDEX(Tax_share,MATCH('Total Fuel Prices'!$A$207,tax_fuel_labels,0),MATCH(I$1,'Tax_Share of Price'!$B$1:$AI$1,0)))</f>
        <v>2.9824397509935349E-6</v>
      </c>
      <c r="J6" s="35">
        <f>'Total Fuel Prices'!J213*(INDEX(Tax_share,MATCH('Total Fuel Prices'!$A$207,tax_fuel_labels,0),MATCH(J$1,'Tax_Share of Price'!$B$1:$AI$1,0)))</f>
        <v>2.619814271803316E-6</v>
      </c>
      <c r="K6" s="35">
        <f>'Total Fuel Prices'!K213*(INDEX(Tax_share,MATCH('Total Fuel Prices'!$A$207,tax_fuel_labels,0),MATCH(K$1,'Tax_Share of Price'!$B$1:$AI$1,0)))</f>
        <v>2.2571887926131932E-6</v>
      </c>
      <c r="L6" s="35">
        <f>'Total Fuel Prices'!L213*(INDEX(Tax_share,MATCH('Total Fuel Prices'!$A$207,tax_fuel_labels,0),MATCH(L$1,'Tax_Share of Price'!$B$1:$AI$1,0)))</f>
        <v>1.8945633134229744E-6</v>
      </c>
      <c r="M6" s="35">
        <f>'Total Fuel Prices'!M213*(INDEX(Tax_share,MATCH('Total Fuel Prices'!$A$207,tax_fuel_labels,0),MATCH(M$1,'Tax_Share of Price'!$B$1:$AI$1,0)))</f>
        <v>1.5319378342327557E-6</v>
      </c>
      <c r="N6" s="35">
        <f>'Total Fuel Prices'!N213*(INDEX(Tax_share,MATCH('Total Fuel Prices'!$A$207,tax_fuel_labels,0),MATCH(N$1,'Tax_Share of Price'!$B$1:$AI$1,0)))</f>
        <v>1.1693123550426329E-6</v>
      </c>
      <c r="O6" s="35">
        <f>'Total Fuel Prices'!O213*(INDEX(Tax_share,MATCH('Total Fuel Prices'!$A$207,tax_fuel_labels,0),MATCH(O$1,'Tax_Share of Price'!$B$1:$AI$1,0)))</f>
        <v>8.0668687585241412E-7</v>
      </c>
      <c r="P6" s="35">
        <f>'Total Fuel Prices'!P213*(INDEX(Tax_share,MATCH('Total Fuel Prices'!$A$207,tax_fuel_labels,0),MATCH(P$1,'Tax_Share of Price'!$B$1:$AI$1,0)))</f>
        <v>7.87031561110767E-7</v>
      </c>
      <c r="Q6" s="35">
        <f>'Total Fuel Prices'!Q213*(INDEX(Tax_share,MATCH('Total Fuel Prices'!$A$207,tax_fuel_labels,0),MATCH(Q$1,'Tax_Share of Price'!$B$1:$AI$1,0)))</f>
        <v>7.6737624636918584E-7</v>
      </c>
      <c r="R6" s="35">
        <f>'Total Fuel Prices'!R213*(INDEX(Tax_share,MATCH('Total Fuel Prices'!$A$207,tax_fuel_labels,0),MATCH(R$1,'Tax_Share of Price'!$B$1:$AI$1,0)))</f>
        <v>7.4772093162760469E-7</v>
      </c>
      <c r="S6" s="35">
        <f>'Total Fuel Prices'!S213*(INDEX(Tax_share,MATCH('Total Fuel Prices'!$A$207,tax_fuel_labels,0),MATCH(S$1,'Tax_Share of Price'!$B$1:$AI$1,0)))</f>
        <v>7.2806561688602353E-7</v>
      </c>
      <c r="T6" s="35">
        <f>'Total Fuel Prices'!T213*(INDEX(Tax_share,MATCH('Total Fuel Prices'!$A$207,tax_fuel_labels,0),MATCH(T$1,'Tax_Share of Price'!$B$1:$AI$1,0)))</f>
        <v>7.0841030214444841E-7</v>
      </c>
      <c r="U6" s="35">
        <f>'Total Fuel Prices'!U213*(INDEX(Tax_share,MATCH('Total Fuel Prices'!$A$207,tax_fuel_labels,0),MATCH(U$1,'Tax_Share of Price'!$B$1:$AI$1,0)))</f>
        <v>6.8875498740286725E-7</v>
      </c>
      <c r="V6" s="35">
        <f>'Total Fuel Prices'!V213*(INDEX(Tax_share,MATCH('Total Fuel Prices'!$A$207,tax_fuel_labels,0),MATCH(V$1,'Tax_Share of Price'!$B$1:$AI$1,0)))</f>
        <v>6.6909967266128609E-7</v>
      </c>
      <c r="W6" s="35">
        <f>'Total Fuel Prices'!W213*(INDEX(Tax_share,MATCH('Total Fuel Prices'!$A$207,tax_fuel_labels,0),MATCH(W$1,'Tax_Share of Price'!$B$1:$AI$1,0)))</f>
        <v>6.4944435791970493E-7</v>
      </c>
      <c r="X6" s="35">
        <f>'Total Fuel Prices'!X213*(INDEX(Tax_share,MATCH('Total Fuel Prices'!$A$207,tax_fuel_labels,0),MATCH(X$1,'Tax_Share of Price'!$B$1:$AI$1,0)))</f>
        <v>6.2978904317812378E-7</v>
      </c>
      <c r="Y6" s="35">
        <f>'Total Fuel Prices'!Y213*(INDEX(Tax_share,MATCH('Total Fuel Prices'!$A$207,tax_fuel_labels,0),MATCH(Y$1,'Tax_Share of Price'!$B$1:$AI$1,0)))</f>
        <v>6.1013372843654865E-7</v>
      </c>
      <c r="Z6" s="35">
        <f>'Total Fuel Prices'!Z213*(INDEX(Tax_share,MATCH('Total Fuel Prices'!$A$207,tax_fuel_labels,0),MATCH(Z$1,'Tax_Share of Price'!$B$1:$AI$1,0)))</f>
        <v>5.904784136949675E-7</v>
      </c>
      <c r="AA6" s="35">
        <f>'Total Fuel Prices'!AA213*(INDEX(Tax_share,MATCH('Total Fuel Prices'!$A$207,tax_fuel_labels,0),MATCH(AA$1,'Tax_Share of Price'!$B$1:$AI$1,0)))</f>
        <v>5.7082309895338634E-7</v>
      </c>
      <c r="AB6" s="35">
        <f>'Total Fuel Prices'!AB213*(INDEX(Tax_share,MATCH('Total Fuel Prices'!$A$207,tax_fuel_labels,0),MATCH(AB$1,'Tax_Share of Price'!$B$1:$AI$1,0)))</f>
        <v>5.5116778421180518E-7</v>
      </c>
      <c r="AC6" s="35">
        <f>'Total Fuel Prices'!AC213*(INDEX(Tax_share,MATCH('Total Fuel Prices'!$A$207,tax_fuel_labels,0),MATCH(AC$1,'Tax_Share of Price'!$B$1:$AI$1,0)))</f>
        <v>5.3151246947022402E-7</v>
      </c>
      <c r="AD6" s="35">
        <f>'Total Fuel Prices'!AD213*(INDEX(Tax_share,MATCH('Total Fuel Prices'!$A$207,tax_fuel_labels,0),MATCH(AD$1,'Tax_Share of Price'!$B$1:$AI$1,0)))</f>
        <v>5.1185715472864297E-7</v>
      </c>
      <c r="AE6" s="35">
        <f>'Total Fuel Prices'!AE213*(INDEX(Tax_share,MATCH('Total Fuel Prices'!$A$207,tax_fuel_labels,0),MATCH(AE$1,'Tax_Share of Price'!$B$1:$AI$1,0)))</f>
        <v>4.9220183998706774E-7</v>
      </c>
      <c r="AF6" s="35">
        <f>'Total Fuel Prices'!AF213*(INDEX(Tax_share,MATCH('Total Fuel Prices'!$A$207,tax_fuel_labels,0),MATCH(AF$1,'Tax_Share of Price'!$B$1:$AI$1,0)))</f>
        <v>4.7254652524548664E-7</v>
      </c>
      <c r="AG6" s="35">
        <f>'Total Fuel Prices'!AG213*(INDEX(Tax_share,MATCH('Total Fuel Prices'!$A$207,tax_fuel_labels,0),MATCH(AG$1,'Tax_Share of Price'!$B$1:$AI$1,0)))</f>
        <v>4.5289121050390548E-7</v>
      </c>
      <c r="AH6" s="35">
        <f>'Total Fuel Prices'!AH213*(INDEX(Tax_share,MATCH('Total Fuel Prices'!$A$207,tax_fuel_labels,0),MATCH(AH$1,'Tax_Share of Price'!$B$1:$AI$1,0)))</f>
        <v>4.3323589576232432E-7</v>
      </c>
      <c r="AI6" s="35">
        <f>'Total Fuel Prices'!AI213*(INDEX(Tax_share,MATCH('Total Fuel Prices'!$A$207,tax_fuel_labels,0),MATCH(AI$1,'Tax_Share of Price'!$B$1:$AI$1,0)))</f>
        <v>4.1358058102074322E-7</v>
      </c>
    </row>
    <row r="7" spans="1:37" x14ac:dyDescent="0.45">
      <c r="A7" s="12" t="s">
        <v>275</v>
      </c>
      <c r="B7" s="35">
        <f>'Total Fuel Prices'!B214*(INDEX(Tax_share,MATCH('Total Fuel Prices'!$A$207,tax_fuel_labels,0),MATCH(B$1,'Tax_Share of Price'!$B$1:$AI$1,0)))</f>
        <v>0</v>
      </c>
      <c r="C7" s="35">
        <f>'Total Fuel Prices'!C214*(INDEX(Tax_share,MATCH('Total Fuel Prices'!$A$207,tax_fuel_labels,0),MATCH(C$1,'Tax_Share of Price'!$B$1:$AI$1,0)))</f>
        <v>0</v>
      </c>
      <c r="D7" s="35">
        <f>'Total Fuel Prices'!D214*(INDEX(Tax_share,MATCH('Total Fuel Prices'!$A$207,tax_fuel_labels,0),MATCH(D$1,'Tax_Share of Price'!$B$1:$AI$1,0)))</f>
        <v>0</v>
      </c>
      <c r="E7" s="35">
        <f>'Total Fuel Prices'!E214*(INDEX(Tax_share,MATCH('Total Fuel Prices'!$A$207,tax_fuel_labels,0),MATCH(E$1,'Tax_Share of Price'!$B$1:$AI$1,0)))</f>
        <v>0</v>
      </c>
      <c r="F7" s="35">
        <f>'Total Fuel Prices'!F214*(INDEX(Tax_share,MATCH('Total Fuel Prices'!$A$207,tax_fuel_labels,0),MATCH(F$1,'Tax_Share of Price'!$B$1:$AI$1,0)))</f>
        <v>0</v>
      </c>
      <c r="G7" s="35">
        <f>'Total Fuel Prices'!G214*(INDEX(Tax_share,MATCH('Total Fuel Prices'!$A$207,tax_fuel_labels,0),MATCH(G$1,'Tax_Share of Price'!$B$1:$AI$1,0)))</f>
        <v>0</v>
      </c>
      <c r="H7" s="35">
        <f>'Total Fuel Prices'!H214*(INDEX(Tax_share,MATCH('Total Fuel Prices'!$A$207,tax_fuel_labels,0),MATCH(H$1,'Tax_Share of Price'!$B$1:$AI$1,0)))</f>
        <v>0</v>
      </c>
      <c r="I7" s="35">
        <f>'Total Fuel Prices'!I214*(INDEX(Tax_share,MATCH('Total Fuel Prices'!$A$207,tax_fuel_labels,0),MATCH(I$1,'Tax_Share of Price'!$B$1:$AI$1,0)))</f>
        <v>0</v>
      </c>
      <c r="J7" s="35">
        <f>'Total Fuel Prices'!J214*(INDEX(Tax_share,MATCH('Total Fuel Prices'!$A$207,tax_fuel_labels,0),MATCH(J$1,'Tax_Share of Price'!$B$1:$AI$1,0)))</f>
        <v>0</v>
      </c>
      <c r="K7" s="35">
        <f>'Total Fuel Prices'!K214*(INDEX(Tax_share,MATCH('Total Fuel Prices'!$A$207,tax_fuel_labels,0),MATCH(K$1,'Tax_Share of Price'!$B$1:$AI$1,0)))</f>
        <v>0</v>
      </c>
      <c r="L7" s="35">
        <f>'Total Fuel Prices'!L214*(INDEX(Tax_share,MATCH('Total Fuel Prices'!$A$207,tax_fuel_labels,0),MATCH(L$1,'Tax_Share of Price'!$B$1:$AI$1,0)))</f>
        <v>0</v>
      </c>
      <c r="M7" s="35">
        <f>'Total Fuel Prices'!M214*(INDEX(Tax_share,MATCH('Total Fuel Prices'!$A$207,tax_fuel_labels,0),MATCH(M$1,'Tax_Share of Price'!$B$1:$AI$1,0)))</f>
        <v>0</v>
      </c>
      <c r="N7" s="35">
        <f>'Total Fuel Prices'!N214*(INDEX(Tax_share,MATCH('Total Fuel Prices'!$A$207,tax_fuel_labels,0),MATCH(N$1,'Tax_Share of Price'!$B$1:$AI$1,0)))</f>
        <v>0</v>
      </c>
      <c r="O7" s="35">
        <f>'Total Fuel Prices'!O214*(INDEX(Tax_share,MATCH('Total Fuel Prices'!$A$207,tax_fuel_labels,0),MATCH(O$1,'Tax_Share of Price'!$B$1:$AI$1,0)))</f>
        <v>0</v>
      </c>
      <c r="P7" s="35">
        <f>'Total Fuel Prices'!P214*(INDEX(Tax_share,MATCH('Total Fuel Prices'!$A$207,tax_fuel_labels,0),MATCH(P$1,'Tax_Share of Price'!$B$1:$AI$1,0)))</f>
        <v>0</v>
      </c>
      <c r="Q7" s="35">
        <f>'Total Fuel Prices'!Q214*(INDEX(Tax_share,MATCH('Total Fuel Prices'!$A$207,tax_fuel_labels,0),MATCH(Q$1,'Tax_Share of Price'!$B$1:$AI$1,0)))</f>
        <v>0</v>
      </c>
      <c r="R7" s="35">
        <f>'Total Fuel Prices'!R214*(INDEX(Tax_share,MATCH('Total Fuel Prices'!$A$207,tax_fuel_labels,0),MATCH(R$1,'Tax_Share of Price'!$B$1:$AI$1,0)))</f>
        <v>0</v>
      </c>
      <c r="S7" s="35">
        <f>'Total Fuel Prices'!S214*(INDEX(Tax_share,MATCH('Total Fuel Prices'!$A$207,tax_fuel_labels,0),MATCH(S$1,'Tax_Share of Price'!$B$1:$AI$1,0)))</f>
        <v>0</v>
      </c>
      <c r="T7" s="35">
        <f>'Total Fuel Prices'!T214*(INDEX(Tax_share,MATCH('Total Fuel Prices'!$A$207,tax_fuel_labels,0),MATCH(T$1,'Tax_Share of Price'!$B$1:$AI$1,0)))</f>
        <v>0</v>
      </c>
      <c r="U7" s="35">
        <f>'Total Fuel Prices'!U214*(INDEX(Tax_share,MATCH('Total Fuel Prices'!$A$207,tax_fuel_labels,0),MATCH(U$1,'Tax_Share of Price'!$B$1:$AI$1,0)))</f>
        <v>0</v>
      </c>
      <c r="V7" s="35">
        <f>'Total Fuel Prices'!V214*(INDEX(Tax_share,MATCH('Total Fuel Prices'!$A$207,tax_fuel_labels,0),MATCH(V$1,'Tax_Share of Price'!$B$1:$AI$1,0)))</f>
        <v>0</v>
      </c>
      <c r="W7" s="35">
        <f>'Total Fuel Prices'!W214*(INDEX(Tax_share,MATCH('Total Fuel Prices'!$A$207,tax_fuel_labels,0),MATCH(W$1,'Tax_Share of Price'!$B$1:$AI$1,0)))</f>
        <v>0</v>
      </c>
      <c r="X7" s="35">
        <f>'Total Fuel Prices'!X214*(INDEX(Tax_share,MATCH('Total Fuel Prices'!$A$207,tax_fuel_labels,0),MATCH(X$1,'Tax_Share of Price'!$B$1:$AI$1,0)))</f>
        <v>0</v>
      </c>
      <c r="Y7" s="35">
        <f>'Total Fuel Prices'!Y214*(INDEX(Tax_share,MATCH('Total Fuel Prices'!$A$207,tax_fuel_labels,0),MATCH(Y$1,'Tax_Share of Price'!$B$1:$AI$1,0)))</f>
        <v>0</v>
      </c>
      <c r="Z7" s="35">
        <f>'Total Fuel Prices'!Z214*(INDEX(Tax_share,MATCH('Total Fuel Prices'!$A$207,tax_fuel_labels,0),MATCH(Z$1,'Tax_Share of Price'!$B$1:$AI$1,0)))</f>
        <v>0</v>
      </c>
      <c r="AA7" s="35">
        <f>'Total Fuel Prices'!AA214*(INDEX(Tax_share,MATCH('Total Fuel Prices'!$A$207,tax_fuel_labels,0),MATCH(AA$1,'Tax_Share of Price'!$B$1:$AI$1,0)))</f>
        <v>0</v>
      </c>
      <c r="AB7" s="35">
        <f>'Total Fuel Prices'!AB214*(INDEX(Tax_share,MATCH('Total Fuel Prices'!$A$207,tax_fuel_labels,0),MATCH(AB$1,'Tax_Share of Price'!$B$1:$AI$1,0)))</f>
        <v>0</v>
      </c>
      <c r="AC7" s="35">
        <f>'Total Fuel Prices'!AC214*(INDEX(Tax_share,MATCH('Total Fuel Prices'!$A$207,tax_fuel_labels,0),MATCH(AC$1,'Tax_Share of Price'!$B$1:$AI$1,0)))</f>
        <v>0</v>
      </c>
      <c r="AD7" s="35">
        <f>'Total Fuel Prices'!AD214*(INDEX(Tax_share,MATCH('Total Fuel Prices'!$A$207,tax_fuel_labels,0),MATCH(AD$1,'Tax_Share of Price'!$B$1:$AI$1,0)))</f>
        <v>0</v>
      </c>
      <c r="AE7" s="35">
        <f>'Total Fuel Prices'!AE214*(INDEX(Tax_share,MATCH('Total Fuel Prices'!$A$207,tax_fuel_labels,0),MATCH(AE$1,'Tax_Share of Price'!$B$1:$AI$1,0)))</f>
        <v>0</v>
      </c>
      <c r="AF7" s="35">
        <f>'Total Fuel Prices'!AF214*(INDEX(Tax_share,MATCH('Total Fuel Prices'!$A$207,tax_fuel_labels,0),MATCH(AF$1,'Tax_Share of Price'!$B$1:$AI$1,0)))</f>
        <v>0</v>
      </c>
      <c r="AG7" s="35">
        <f>'Total Fuel Prices'!AG214*(INDEX(Tax_share,MATCH('Total Fuel Prices'!$A$207,tax_fuel_labels,0),MATCH(AG$1,'Tax_Share of Price'!$B$1:$AI$1,0)))</f>
        <v>0</v>
      </c>
      <c r="AH7" s="35">
        <f>'Total Fuel Prices'!AH214*(INDEX(Tax_share,MATCH('Total Fuel Prices'!$A$207,tax_fuel_labels,0),MATCH(AH$1,'Tax_Share of Price'!$B$1:$AI$1,0)))</f>
        <v>0</v>
      </c>
      <c r="AI7" s="35">
        <f>'Total Fuel Prices'!AI214*(INDEX(Tax_share,MATCH('Total Fuel Prices'!$A$207,tax_fuel_labels,0),MATCH(AI$1,'Tax_Share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Prices'!B215*(INDEX(Tax_share,MATCH('Total Fuel Prices'!$A$207,tax_fuel_labels,0),MATCH(B$1,'Tax_Share of Price'!$B$1:$AI$1,0)))</f>
        <v>0</v>
      </c>
      <c r="C8" s="35">
        <f>'Total Fuel Prices'!C215*(INDEX(Tax_share,MATCH('Total Fuel Prices'!$A$207,tax_fuel_labels,0),MATCH(C$1,'Tax_Share of Price'!$B$1:$AI$1,0)))</f>
        <v>0</v>
      </c>
      <c r="D8" s="35">
        <f>'Total Fuel Prices'!D215*(INDEX(Tax_share,MATCH('Total Fuel Prices'!$A$207,tax_fuel_labels,0),MATCH(D$1,'Tax_Share of Price'!$B$1:$AI$1,0)))</f>
        <v>0</v>
      </c>
      <c r="E8" s="35">
        <f>'Total Fuel Prices'!E215*(INDEX(Tax_share,MATCH('Total Fuel Prices'!$A$207,tax_fuel_labels,0),MATCH(E$1,'Tax_Share of Price'!$B$1:$AI$1,0)))</f>
        <v>0</v>
      </c>
      <c r="F8" s="35">
        <f>'Total Fuel Prices'!F215*(INDEX(Tax_share,MATCH('Total Fuel Prices'!$A$207,tax_fuel_labels,0),MATCH(F$1,'Tax_Share of Price'!$B$1:$AI$1,0)))</f>
        <v>0</v>
      </c>
      <c r="G8" s="35">
        <f>'Total Fuel Prices'!G215*(INDEX(Tax_share,MATCH('Total Fuel Prices'!$A$207,tax_fuel_labels,0),MATCH(G$1,'Tax_Share of Price'!$B$1:$AI$1,0)))</f>
        <v>0</v>
      </c>
      <c r="H8" s="35">
        <f>'Total Fuel Prices'!H215*(INDEX(Tax_share,MATCH('Total Fuel Prices'!$A$207,tax_fuel_labels,0),MATCH(H$1,'Tax_Share of Price'!$B$1:$AI$1,0)))</f>
        <v>0</v>
      </c>
      <c r="I8" s="35">
        <f>'Total Fuel Prices'!I215*(INDEX(Tax_share,MATCH('Total Fuel Prices'!$A$207,tax_fuel_labels,0),MATCH(I$1,'Tax_Share of Price'!$B$1:$AI$1,0)))</f>
        <v>0</v>
      </c>
      <c r="J8" s="35">
        <f>'Total Fuel Prices'!J215*(INDEX(Tax_share,MATCH('Total Fuel Prices'!$A$207,tax_fuel_labels,0),MATCH(J$1,'Tax_Share of Price'!$B$1:$AI$1,0)))</f>
        <v>0</v>
      </c>
      <c r="K8" s="35">
        <f>'Total Fuel Prices'!K215*(INDEX(Tax_share,MATCH('Total Fuel Prices'!$A$207,tax_fuel_labels,0),MATCH(K$1,'Tax_Share of Price'!$B$1:$AI$1,0)))</f>
        <v>0</v>
      </c>
      <c r="L8" s="35">
        <f>'Total Fuel Prices'!L215*(INDEX(Tax_share,MATCH('Total Fuel Prices'!$A$207,tax_fuel_labels,0),MATCH(L$1,'Tax_Share of Price'!$B$1:$AI$1,0)))</f>
        <v>0</v>
      </c>
      <c r="M8" s="35">
        <f>'Total Fuel Prices'!M215*(INDEX(Tax_share,MATCH('Total Fuel Prices'!$A$207,tax_fuel_labels,0),MATCH(M$1,'Tax_Share of Price'!$B$1:$AI$1,0)))</f>
        <v>0</v>
      </c>
      <c r="N8" s="35">
        <f>'Total Fuel Prices'!N215*(INDEX(Tax_share,MATCH('Total Fuel Prices'!$A$207,tax_fuel_labels,0),MATCH(N$1,'Tax_Share of Price'!$B$1:$AI$1,0)))</f>
        <v>0</v>
      </c>
      <c r="O8" s="35">
        <f>'Total Fuel Prices'!O215*(INDEX(Tax_share,MATCH('Total Fuel Prices'!$A$207,tax_fuel_labels,0),MATCH(O$1,'Tax_Share of Price'!$B$1:$AI$1,0)))</f>
        <v>0</v>
      </c>
      <c r="P8" s="35">
        <f>'Total Fuel Prices'!P215*(INDEX(Tax_share,MATCH('Total Fuel Prices'!$A$207,tax_fuel_labels,0),MATCH(P$1,'Tax_Share of Price'!$B$1:$AI$1,0)))</f>
        <v>0</v>
      </c>
      <c r="Q8" s="35">
        <f>'Total Fuel Prices'!Q215*(INDEX(Tax_share,MATCH('Total Fuel Prices'!$A$207,tax_fuel_labels,0),MATCH(Q$1,'Tax_Share of Price'!$B$1:$AI$1,0)))</f>
        <v>0</v>
      </c>
      <c r="R8" s="35">
        <f>'Total Fuel Prices'!R215*(INDEX(Tax_share,MATCH('Total Fuel Prices'!$A$207,tax_fuel_labels,0),MATCH(R$1,'Tax_Share of Price'!$B$1:$AI$1,0)))</f>
        <v>0</v>
      </c>
      <c r="S8" s="35">
        <f>'Total Fuel Prices'!S215*(INDEX(Tax_share,MATCH('Total Fuel Prices'!$A$207,tax_fuel_labels,0),MATCH(S$1,'Tax_Share of Price'!$B$1:$AI$1,0)))</f>
        <v>0</v>
      </c>
      <c r="T8" s="35">
        <f>'Total Fuel Prices'!T215*(INDEX(Tax_share,MATCH('Total Fuel Prices'!$A$207,tax_fuel_labels,0),MATCH(T$1,'Tax_Share of Price'!$B$1:$AI$1,0)))</f>
        <v>0</v>
      </c>
      <c r="U8" s="35">
        <f>'Total Fuel Prices'!U215*(INDEX(Tax_share,MATCH('Total Fuel Prices'!$A$207,tax_fuel_labels,0),MATCH(U$1,'Tax_Share of Price'!$B$1:$AI$1,0)))</f>
        <v>0</v>
      </c>
      <c r="V8" s="35">
        <f>'Total Fuel Prices'!V215*(INDEX(Tax_share,MATCH('Total Fuel Prices'!$A$207,tax_fuel_labels,0),MATCH(V$1,'Tax_Share of Price'!$B$1:$AI$1,0)))</f>
        <v>0</v>
      </c>
      <c r="W8" s="35">
        <f>'Total Fuel Prices'!W215*(INDEX(Tax_share,MATCH('Total Fuel Prices'!$A$207,tax_fuel_labels,0),MATCH(W$1,'Tax_Share of Price'!$B$1:$AI$1,0)))</f>
        <v>0</v>
      </c>
      <c r="X8" s="35">
        <f>'Total Fuel Prices'!X215*(INDEX(Tax_share,MATCH('Total Fuel Prices'!$A$207,tax_fuel_labels,0),MATCH(X$1,'Tax_Share of Price'!$B$1:$AI$1,0)))</f>
        <v>0</v>
      </c>
      <c r="Y8" s="35">
        <f>'Total Fuel Prices'!Y215*(INDEX(Tax_share,MATCH('Total Fuel Prices'!$A$207,tax_fuel_labels,0),MATCH(Y$1,'Tax_Share of Price'!$B$1:$AI$1,0)))</f>
        <v>0</v>
      </c>
      <c r="Z8" s="35">
        <f>'Total Fuel Prices'!Z215*(INDEX(Tax_share,MATCH('Total Fuel Prices'!$A$207,tax_fuel_labels,0),MATCH(Z$1,'Tax_Share of Price'!$B$1:$AI$1,0)))</f>
        <v>0</v>
      </c>
      <c r="AA8" s="35">
        <f>'Total Fuel Prices'!AA215*(INDEX(Tax_share,MATCH('Total Fuel Prices'!$A$207,tax_fuel_labels,0),MATCH(AA$1,'Tax_Share of Price'!$B$1:$AI$1,0)))</f>
        <v>0</v>
      </c>
      <c r="AB8" s="35">
        <f>'Total Fuel Prices'!AB215*(INDEX(Tax_share,MATCH('Total Fuel Prices'!$A$207,tax_fuel_labels,0),MATCH(AB$1,'Tax_Share of Price'!$B$1:$AI$1,0)))</f>
        <v>0</v>
      </c>
      <c r="AC8" s="35">
        <f>'Total Fuel Prices'!AC215*(INDEX(Tax_share,MATCH('Total Fuel Prices'!$A$207,tax_fuel_labels,0),MATCH(AC$1,'Tax_Share of Price'!$B$1:$AI$1,0)))</f>
        <v>0</v>
      </c>
      <c r="AD8" s="35">
        <f>'Total Fuel Prices'!AD215*(INDEX(Tax_share,MATCH('Total Fuel Prices'!$A$207,tax_fuel_labels,0),MATCH(AD$1,'Tax_Share of Price'!$B$1:$AI$1,0)))</f>
        <v>0</v>
      </c>
      <c r="AE8" s="35">
        <f>'Total Fuel Prices'!AE215*(INDEX(Tax_share,MATCH('Total Fuel Prices'!$A$207,tax_fuel_labels,0),MATCH(AE$1,'Tax_Share of Price'!$B$1:$AI$1,0)))</f>
        <v>0</v>
      </c>
      <c r="AF8" s="35">
        <f>'Total Fuel Prices'!AF215*(INDEX(Tax_share,MATCH('Total Fuel Prices'!$A$207,tax_fuel_labels,0),MATCH(AF$1,'Tax_Share of Price'!$B$1:$AI$1,0)))</f>
        <v>0</v>
      </c>
      <c r="AG8" s="35">
        <f>'Total Fuel Prices'!AG215*(INDEX(Tax_share,MATCH('Total Fuel Prices'!$A$207,tax_fuel_labels,0),MATCH(AG$1,'Tax_Share of Price'!$B$1:$AI$1,0)))</f>
        <v>0</v>
      </c>
      <c r="AH8" s="35">
        <f>'Total Fuel Prices'!AH215*(INDEX(Tax_share,MATCH('Total Fuel Prices'!$A$207,tax_fuel_labels,0),MATCH(AH$1,'Tax_Share of Price'!$B$1:$AI$1,0)))</f>
        <v>0</v>
      </c>
      <c r="AI8" s="35">
        <f>'Total Fuel Prices'!AI215*(INDEX(Tax_share,MATCH('Total Fuel Prices'!$A$207,tax_fuel_labels,0),MATCH(AI$1,'Tax_Share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Prices'!B216*(INDEX(Tax_share,MATCH('Total Fuel Prices'!$A$207,tax_fuel_labels,0),MATCH(B$1,'Tax_Share of Price'!$B$1:$AI$1,0)))</f>
        <v>5.5208181053248749E-6</v>
      </c>
      <c r="C9" s="35">
        <f>'Total Fuel Prices'!C216*(INDEX(Tax_share,MATCH('Total Fuel Prices'!$A$207,tax_fuel_labels,0),MATCH(C$1,'Tax_Share of Price'!$B$1:$AI$1,0)))</f>
        <v>5.1581926261346555E-6</v>
      </c>
      <c r="D9" s="35">
        <f>'Total Fuel Prices'!D216*(INDEX(Tax_share,MATCH('Total Fuel Prices'!$A$207,tax_fuel_labels,0),MATCH(D$1,'Tax_Share of Price'!$B$1:$AI$1,0)))</f>
        <v>4.7955671469445327E-6</v>
      </c>
      <c r="E9" s="35">
        <f>'Total Fuel Prices'!E216*(INDEX(Tax_share,MATCH('Total Fuel Prices'!$A$207,tax_fuel_labels,0),MATCH(E$1,'Tax_Share of Price'!$B$1:$AI$1,0)))</f>
        <v>4.4329416677543142E-6</v>
      </c>
      <c r="F9" s="35">
        <f>'Total Fuel Prices'!F216*(INDEX(Tax_share,MATCH('Total Fuel Prices'!$A$207,tax_fuel_labels,0),MATCH(F$1,'Tax_Share of Price'!$B$1:$AI$1,0)))</f>
        <v>4.0703161885640957E-6</v>
      </c>
      <c r="G9" s="35">
        <f>'Total Fuel Prices'!G216*(INDEX(Tax_share,MATCH('Total Fuel Prices'!$A$207,tax_fuel_labels,0),MATCH(G$1,'Tax_Share of Price'!$B$1:$AI$1,0)))</f>
        <v>3.7076907093739724E-6</v>
      </c>
      <c r="H9" s="35">
        <f>'Total Fuel Prices'!H216*(INDEX(Tax_share,MATCH('Total Fuel Prices'!$A$207,tax_fuel_labels,0),MATCH(H$1,'Tax_Share of Price'!$B$1:$AI$1,0)))</f>
        <v>3.3450652301837539E-6</v>
      </c>
      <c r="I9" s="35">
        <f>'Total Fuel Prices'!I216*(INDEX(Tax_share,MATCH('Total Fuel Prices'!$A$207,tax_fuel_labels,0),MATCH(I$1,'Tax_Share of Price'!$B$1:$AI$1,0)))</f>
        <v>2.9824397509935349E-6</v>
      </c>
      <c r="J9" s="35">
        <f>'Total Fuel Prices'!J216*(INDEX(Tax_share,MATCH('Total Fuel Prices'!$A$207,tax_fuel_labels,0),MATCH(J$1,'Tax_Share of Price'!$B$1:$AI$1,0)))</f>
        <v>2.619814271803316E-6</v>
      </c>
      <c r="K9" s="35">
        <f>'Total Fuel Prices'!K216*(INDEX(Tax_share,MATCH('Total Fuel Prices'!$A$207,tax_fuel_labels,0),MATCH(K$1,'Tax_Share of Price'!$B$1:$AI$1,0)))</f>
        <v>2.2571887926131932E-6</v>
      </c>
      <c r="L9" s="35">
        <f>'Total Fuel Prices'!L216*(INDEX(Tax_share,MATCH('Total Fuel Prices'!$A$207,tax_fuel_labels,0),MATCH(L$1,'Tax_Share of Price'!$B$1:$AI$1,0)))</f>
        <v>1.8945633134229744E-6</v>
      </c>
      <c r="M9" s="35">
        <f>'Total Fuel Prices'!M216*(INDEX(Tax_share,MATCH('Total Fuel Prices'!$A$207,tax_fuel_labels,0),MATCH(M$1,'Tax_Share of Price'!$B$1:$AI$1,0)))</f>
        <v>1.5319378342327557E-6</v>
      </c>
      <c r="N9" s="35">
        <f>'Total Fuel Prices'!N216*(INDEX(Tax_share,MATCH('Total Fuel Prices'!$A$207,tax_fuel_labels,0),MATCH(N$1,'Tax_Share of Price'!$B$1:$AI$1,0)))</f>
        <v>1.1693123550426329E-6</v>
      </c>
      <c r="O9" s="35">
        <f>'Total Fuel Prices'!O216*(INDEX(Tax_share,MATCH('Total Fuel Prices'!$A$207,tax_fuel_labels,0),MATCH(O$1,'Tax_Share of Price'!$B$1:$AI$1,0)))</f>
        <v>8.0668687585241412E-7</v>
      </c>
      <c r="P9" s="35">
        <f>'Total Fuel Prices'!P216*(INDEX(Tax_share,MATCH('Total Fuel Prices'!$A$207,tax_fuel_labels,0),MATCH(P$1,'Tax_Share of Price'!$B$1:$AI$1,0)))</f>
        <v>7.87031561110767E-7</v>
      </c>
      <c r="Q9" s="35">
        <f>'Total Fuel Prices'!Q216*(INDEX(Tax_share,MATCH('Total Fuel Prices'!$A$207,tax_fuel_labels,0),MATCH(Q$1,'Tax_Share of Price'!$B$1:$AI$1,0)))</f>
        <v>7.6737624636918584E-7</v>
      </c>
      <c r="R9" s="35">
        <f>'Total Fuel Prices'!R216*(INDEX(Tax_share,MATCH('Total Fuel Prices'!$A$207,tax_fuel_labels,0),MATCH(R$1,'Tax_Share of Price'!$B$1:$AI$1,0)))</f>
        <v>7.4772093162760469E-7</v>
      </c>
      <c r="S9" s="35">
        <f>'Total Fuel Prices'!S216*(INDEX(Tax_share,MATCH('Total Fuel Prices'!$A$207,tax_fuel_labels,0),MATCH(S$1,'Tax_Share of Price'!$B$1:$AI$1,0)))</f>
        <v>7.2806561688602353E-7</v>
      </c>
      <c r="T9" s="35">
        <f>'Total Fuel Prices'!T216*(INDEX(Tax_share,MATCH('Total Fuel Prices'!$A$207,tax_fuel_labels,0),MATCH(T$1,'Tax_Share of Price'!$B$1:$AI$1,0)))</f>
        <v>7.0841030214444841E-7</v>
      </c>
      <c r="U9" s="35">
        <f>'Total Fuel Prices'!U216*(INDEX(Tax_share,MATCH('Total Fuel Prices'!$A$207,tax_fuel_labels,0),MATCH(U$1,'Tax_Share of Price'!$B$1:$AI$1,0)))</f>
        <v>6.8875498740286725E-7</v>
      </c>
      <c r="V9" s="35">
        <f>'Total Fuel Prices'!V216*(INDEX(Tax_share,MATCH('Total Fuel Prices'!$A$207,tax_fuel_labels,0),MATCH(V$1,'Tax_Share of Price'!$B$1:$AI$1,0)))</f>
        <v>6.6909967266128609E-7</v>
      </c>
      <c r="W9" s="35">
        <f>'Total Fuel Prices'!W216*(INDEX(Tax_share,MATCH('Total Fuel Prices'!$A$207,tax_fuel_labels,0),MATCH(W$1,'Tax_Share of Price'!$B$1:$AI$1,0)))</f>
        <v>6.4944435791970493E-7</v>
      </c>
      <c r="X9" s="35">
        <f>'Total Fuel Prices'!X216*(INDEX(Tax_share,MATCH('Total Fuel Prices'!$A$207,tax_fuel_labels,0),MATCH(X$1,'Tax_Share of Price'!$B$1:$AI$1,0)))</f>
        <v>6.2978904317812378E-7</v>
      </c>
      <c r="Y9" s="35">
        <f>'Total Fuel Prices'!Y216*(INDEX(Tax_share,MATCH('Total Fuel Prices'!$A$207,tax_fuel_labels,0),MATCH(Y$1,'Tax_Share of Price'!$B$1:$AI$1,0)))</f>
        <v>6.1013372843654865E-7</v>
      </c>
      <c r="Z9" s="35">
        <f>'Total Fuel Prices'!Z216*(INDEX(Tax_share,MATCH('Total Fuel Prices'!$A$207,tax_fuel_labels,0),MATCH(Z$1,'Tax_Share of Price'!$B$1:$AI$1,0)))</f>
        <v>5.904784136949675E-7</v>
      </c>
      <c r="AA9" s="35">
        <f>'Total Fuel Prices'!AA216*(INDEX(Tax_share,MATCH('Total Fuel Prices'!$A$207,tax_fuel_labels,0),MATCH(AA$1,'Tax_Share of Price'!$B$1:$AI$1,0)))</f>
        <v>5.7082309895338634E-7</v>
      </c>
      <c r="AB9" s="35">
        <f>'Total Fuel Prices'!AB216*(INDEX(Tax_share,MATCH('Total Fuel Prices'!$A$207,tax_fuel_labels,0),MATCH(AB$1,'Tax_Share of Price'!$B$1:$AI$1,0)))</f>
        <v>5.5116778421180518E-7</v>
      </c>
      <c r="AC9" s="35">
        <f>'Total Fuel Prices'!AC216*(INDEX(Tax_share,MATCH('Total Fuel Prices'!$A$207,tax_fuel_labels,0),MATCH(AC$1,'Tax_Share of Price'!$B$1:$AI$1,0)))</f>
        <v>5.3151246947022402E-7</v>
      </c>
      <c r="AD9" s="35">
        <f>'Total Fuel Prices'!AD216*(INDEX(Tax_share,MATCH('Total Fuel Prices'!$A$207,tax_fuel_labels,0),MATCH(AD$1,'Tax_Share of Price'!$B$1:$AI$1,0)))</f>
        <v>5.1185715472864297E-7</v>
      </c>
      <c r="AE9" s="35">
        <f>'Total Fuel Prices'!AE216*(INDEX(Tax_share,MATCH('Total Fuel Prices'!$A$207,tax_fuel_labels,0),MATCH(AE$1,'Tax_Share of Price'!$B$1:$AI$1,0)))</f>
        <v>4.9220183998706774E-7</v>
      </c>
      <c r="AF9" s="35">
        <f>'Total Fuel Prices'!AF216*(INDEX(Tax_share,MATCH('Total Fuel Prices'!$A$207,tax_fuel_labels,0),MATCH(AF$1,'Tax_Share of Price'!$B$1:$AI$1,0)))</f>
        <v>4.7254652524548664E-7</v>
      </c>
      <c r="AG9" s="35">
        <f>'Total Fuel Prices'!AG216*(INDEX(Tax_share,MATCH('Total Fuel Prices'!$A$207,tax_fuel_labels,0),MATCH(AG$1,'Tax_Share of Price'!$B$1:$AI$1,0)))</f>
        <v>4.5289121050390548E-7</v>
      </c>
      <c r="AH9" s="35">
        <f>'Total Fuel Prices'!AH216*(INDEX(Tax_share,MATCH('Total Fuel Prices'!$A$207,tax_fuel_labels,0),MATCH(AH$1,'Tax_Share of Price'!$B$1:$AI$1,0)))</f>
        <v>4.3323589576232432E-7</v>
      </c>
      <c r="AI9" s="35">
        <f>'Total Fuel Prices'!AI216*(INDEX(Tax_share,MATCH('Total Fuel Prices'!$A$207,tax_fuel_labels,0),MATCH(AI$1,'Tax_Share of Price'!$B$1:$AI$1,0)))</f>
        <v>4.1358058102074322E-7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6"/>
  <sheetViews>
    <sheetView workbookViewId="0">
      <selection activeCell="F11" sqref="F11"/>
    </sheetView>
  </sheetViews>
  <sheetFormatPr defaultColWidth="9.1328125" defaultRowHeight="14.25" x14ac:dyDescent="0.45"/>
  <cols>
    <col min="1" max="1" width="41" style="11" customWidth="1"/>
    <col min="2" max="2" width="9.1328125" style="11" bestFit="1" customWidth="1"/>
    <col min="3" max="16384" width="9.1328125" style="11"/>
  </cols>
  <sheetData>
    <row r="1" spans="1:5" x14ac:dyDescent="0.45">
      <c r="A1" s="11" t="s">
        <v>1125</v>
      </c>
    </row>
    <row r="2" spans="1:5" x14ac:dyDescent="0.45">
      <c r="A2" s="262" t="s">
        <v>1126</v>
      </c>
      <c r="B2" s="262" t="s">
        <v>1107</v>
      </c>
    </row>
    <row r="3" spans="1:5" x14ac:dyDescent="0.45">
      <c r="A3" s="263">
        <v>-1</v>
      </c>
      <c r="B3" s="263">
        <v>-8</v>
      </c>
    </row>
    <row r="4" spans="1:5" x14ac:dyDescent="0.45">
      <c r="A4" s="11" t="s">
        <v>1127</v>
      </c>
    </row>
    <row r="5" spans="1:5" x14ac:dyDescent="0.45">
      <c r="A5" s="11" t="s">
        <v>1128</v>
      </c>
      <c r="C5" s="11" t="s">
        <v>1129</v>
      </c>
    </row>
    <row r="6" spans="1:5" x14ac:dyDescent="0.45">
      <c r="A6" s="11" t="s">
        <v>625</v>
      </c>
      <c r="B6" s="11">
        <v>322</v>
      </c>
      <c r="C6" s="180">
        <f>'Tax Rates'!B6</f>
        <v>0.05</v>
      </c>
      <c r="D6" s="11">
        <f>B6*C6</f>
        <v>16.100000000000001</v>
      </c>
    </row>
    <row r="7" spans="1:5" x14ac:dyDescent="0.45">
      <c r="A7" s="11" t="s">
        <v>607</v>
      </c>
      <c r="B7" s="11">
        <v>50</v>
      </c>
      <c r="C7" s="180">
        <f>'Tax Rates'!B7</f>
        <v>0.04</v>
      </c>
      <c r="D7" s="11">
        <f t="shared" ref="D7:D11" si="0">B7*C7</f>
        <v>2</v>
      </c>
    </row>
    <row r="8" spans="1:5" x14ac:dyDescent="0.45">
      <c r="A8" s="11" t="s">
        <v>567</v>
      </c>
      <c r="B8" s="11">
        <v>4342</v>
      </c>
      <c r="C8" s="180">
        <f>'Tax Rates'!B8</f>
        <v>0.05</v>
      </c>
      <c r="D8" s="11">
        <f t="shared" si="0"/>
        <v>217.10000000000002</v>
      </c>
    </row>
    <row r="9" spans="1:5" x14ac:dyDescent="0.45">
      <c r="A9" s="11" t="s">
        <v>575</v>
      </c>
      <c r="B9" s="11">
        <v>4591</v>
      </c>
      <c r="C9" s="180">
        <f>'Tax Rates'!B14</f>
        <v>0.04</v>
      </c>
      <c r="D9" s="11">
        <f t="shared" si="0"/>
        <v>183.64000000000001</v>
      </c>
    </row>
    <row r="10" spans="1:5" x14ac:dyDescent="0.45">
      <c r="A10" s="11" t="s">
        <v>592</v>
      </c>
      <c r="B10" s="11">
        <v>7720</v>
      </c>
      <c r="C10" s="180">
        <f>'Tax Rates'!B30</f>
        <v>5.5E-2</v>
      </c>
      <c r="D10" s="11">
        <f t="shared" si="0"/>
        <v>424.6</v>
      </c>
    </row>
    <row r="11" spans="1:5" x14ac:dyDescent="0.45">
      <c r="A11" s="11" t="s">
        <v>626</v>
      </c>
      <c r="B11" s="11">
        <v>345</v>
      </c>
      <c r="C11" s="180">
        <f>'Tax Rates'!B33</f>
        <v>0.05</v>
      </c>
      <c r="D11" s="11">
        <f t="shared" si="0"/>
        <v>17.25</v>
      </c>
    </row>
    <row r="12" spans="1:5" x14ac:dyDescent="0.45">
      <c r="A12" s="11" t="s">
        <v>1130</v>
      </c>
      <c r="B12" s="12">
        <v>17369</v>
      </c>
      <c r="D12" s="11">
        <f>SUM(D6:D11)</f>
        <v>860.69</v>
      </c>
    </row>
    <row r="13" spans="1:5" x14ac:dyDescent="0.45">
      <c r="A13" s="11" t="s">
        <v>1131</v>
      </c>
      <c r="D13" s="11">
        <f>D12/B12</f>
        <v>4.9553227013645E-2</v>
      </c>
      <c r="E13" s="11" t="s">
        <v>1132</v>
      </c>
    </row>
    <row r="14" spans="1:5" x14ac:dyDescent="0.45">
      <c r="A14" s="11" t="s">
        <v>1133</v>
      </c>
      <c r="B14" s="11">
        <v>14785</v>
      </c>
    </row>
    <row r="15" spans="1:5" x14ac:dyDescent="0.45">
      <c r="A15" s="11" t="s">
        <v>1134</v>
      </c>
      <c r="B15" s="11">
        <v>1890</v>
      </c>
    </row>
    <row r="16" spans="1:5" x14ac:dyDescent="0.45">
      <c r="A16" s="11" t="s">
        <v>1135</v>
      </c>
      <c r="B16" s="12">
        <v>16676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83</vt:i4>
      </vt:variant>
      <vt:variant>
        <vt:lpstr>Named Ranges</vt:lpstr>
      </vt:variant>
      <vt:variant>
        <vt:i4>3</vt:i4>
      </vt:variant>
    </vt:vector>
  </HeadingPairs>
  <TitlesOfParts>
    <vt:vector size="86" baseType="lpstr">
      <vt:lpstr>About</vt:lpstr>
      <vt:lpstr>Tax Data&gt;</vt:lpstr>
      <vt:lpstr>Petroleum &amp; Diesel Prices</vt:lpstr>
      <vt:lpstr>Tax Rates</vt:lpstr>
      <vt:lpstr>Electricity Tax Rates</vt:lpstr>
      <vt:lpstr>Electricity Tariffs and Consump</vt:lpstr>
      <vt:lpstr>Petroleum Products Consumption</vt:lpstr>
      <vt:lpstr>NG Sales</vt:lpstr>
      <vt:lpstr>Crude Oil Production</vt:lpstr>
      <vt:lpstr>Coal &amp; Lignite</vt:lpstr>
      <vt:lpstr>Fuel Oil &amp; LPG</vt:lpstr>
      <vt:lpstr>Start Year Taxes</vt:lpstr>
      <vt:lpstr>Tax_Share of Price</vt:lpstr>
      <vt:lpstr>Total Fuel Cost&gt;</vt:lpstr>
      <vt:lpstr>Conversion Factors</vt:lpstr>
      <vt:lpstr>AEO Table 73</vt:lpstr>
      <vt:lpstr>Electricity</vt:lpstr>
      <vt:lpstr>BIFUbC-electricity</vt:lpstr>
      <vt:lpstr>Coal and Lignite</vt:lpstr>
      <vt:lpstr>BFPIaE</vt:lpstr>
      <vt:lpstr>Consumption of Coal&amp;Lignite</vt:lpstr>
      <vt:lpstr>NE Population</vt:lpstr>
      <vt:lpstr>Natural Gas</vt:lpstr>
      <vt:lpstr>LPG</vt:lpstr>
      <vt:lpstr>Nuclear Fuel</vt:lpstr>
      <vt:lpstr>Biomass</vt:lpstr>
      <vt:lpstr>Petro Gasoline &amp; Diesel</vt:lpstr>
      <vt:lpstr>Bio gasoline</vt:lpstr>
      <vt:lpstr>Kerosene</vt:lpstr>
      <vt:lpstr>Jet Fuel</vt:lpstr>
      <vt:lpstr>Crude Oil</vt:lpstr>
      <vt:lpstr>Heavy Fuel Oil</vt:lpstr>
      <vt:lpstr>Municipal Solid Waste</vt:lpstr>
      <vt:lpstr>Hydrogen</vt:lpstr>
      <vt:lpstr>Start Year Prices</vt:lpstr>
      <vt:lpstr>AEO Table 3</vt:lpstr>
      <vt:lpstr>AEO Table 12</vt:lpstr>
      <vt:lpstr>AEO Table 13</vt:lpstr>
      <vt:lpstr>Total Fuel Prices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BFPaT-pretax-lignite</vt:lpstr>
      <vt:lpstr>BFPaT-pretax-geothermal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BFPaT-fueltax-lignite</vt:lpstr>
      <vt:lpstr>BFPaT-fueltax-geothermal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  <vt:lpstr>tax_fuel_labels</vt:lpstr>
      <vt:lpstr>Tax_share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MeganM</cp:lastModifiedBy>
  <dcterms:created xsi:type="dcterms:W3CDTF">2012-03-07T20:42:24Z</dcterms:created>
  <dcterms:modified xsi:type="dcterms:W3CDTF">2021-07-07T21:08:44Z</dcterms:modified>
</cp:coreProperties>
</file>