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elec/DRCo/"/>
    </mc:Choice>
  </mc:AlternateContent>
  <xr:revisionPtr revIDLastSave="0" documentId="8_{D3AAAF57-A656-5A4E-8647-DFFCBCE8D40A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17" i="3" s="1"/>
  <c r="B8" i="3" a="1"/>
  <c r="B8" i="3" s="1"/>
  <c r="B7" i="3" a="1"/>
  <c r="B7" i="3" s="1"/>
  <c r="B4" i="4" s="1"/>
  <c r="B19" i="3"/>
  <c r="A20" i="3"/>
  <c r="A21" i="3"/>
  <c r="C9" i="3"/>
  <c r="A22" i="3" l="1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<sst xmlns="http://schemas.openxmlformats.org/spreadsheetml/2006/main" count="7406" uniqueCount="583">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</sst>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39</v>
      </c>
      <c r="C1" s="53">
        <v>44823</v>
      </c>
    </row>
    <row r="2" spans="1:9" x14ac:dyDescent="0.2">
      <c r="A2" s="1" t="s">
        <v>2</v>
      </c>
      <c r="B2" s="2" t="str">
        <f>LOOKUP(B1,H3:I52,I3:I52)</f>
        <v>IN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0.20887187276996555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5.7570544348013182E-2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0.73355758288202111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0.20887187276996555</v>
      </c>
    </row>
    <row r="17" spans="1:3" x14ac:dyDescent="0.2">
      <c r="A17" s="2" t="s">
        <v>492</v>
      </c>
      <c r="B17" s="28">
        <f>IFERROR((B8*C8+B9*C9)/SUM(C8:C9),AVERAGE(B8:B9))</f>
        <v>27871.844673267562</v>
      </c>
      <c r="C17" s="29">
        <f>SUM(C8:C9)</f>
        <v>0.79112812723003434</v>
      </c>
    </row>
    <row r="19" spans="1:3" x14ac:dyDescent="0.2">
      <c r="A19" s="1" t="s">
        <v>493</v>
      </c>
      <c r="B19" s="2" t="str">
        <f>About!B2</f>
        <v>IN</v>
      </c>
    </row>
    <row r="20" spans="1:3" x14ac:dyDescent="0.2">
      <c r="A20" s="2">
        <f>SUMIFS('Demand Response_States'!F4:F432,'Demand Response_States'!D4:D432,About!B2)</f>
        <v>611200.52800798055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6</v>
      </c>
    </row>
    <row r="22" spans="1:3" ht="15.75" customHeight="1" x14ac:dyDescent="0.2">
      <c r="A22" s="2">
        <f>A20/A21</f>
        <v>101866.75466799676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25483.227584768531</v>
      </c>
    </row>
    <row r="3" spans="1:2" x14ac:dyDescent="0.2">
      <c r="A3" s="2" t="s">
        <v>496</v>
      </c>
      <c r="B3" s="28">
        <f>Calculations!B17*About!$A$34</f>
        <v>25483.227584768531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25483.227584768531</v>
      </c>
    </row>
    <row r="7" spans="1:2" x14ac:dyDescent="0.2">
      <c r="A7" s="2" t="s">
        <v>500</v>
      </c>
      <c r="B7" s="28">
        <f>B$3</f>
        <v>25483.227584768531</v>
      </c>
    </row>
    <row r="8" spans="1:2" x14ac:dyDescent="0.2">
      <c r="A8" s="2" t="s">
        <v>501</v>
      </c>
      <c r="B8" s="28">
        <f>B$3</f>
        <v>25483.227584768531</v>
      </c>
    </row>
    <row r="9" spans="1:2" x14ac:dyDescent="0.2">
      <c r="A9" s="2" t="s">
        <v>502</v>
      </c>
      <c r="B9" s="28">
        <f>B$3</f>
        <v>25483.227584768531</v>
      </c>
    </row>
    <row r="10" spans="1:2" x14ac:dyDescent="0.2">
      <c r="A10" s="2" t="s">
        <v>503</v>
      </c>
      <c r="B10" s="28">
        <f>B$3</f>
        <v>25483.227584768531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0.79112812723003434</v>
      </c>
    </row>
    <row r="4" spans="1:2" x14ac:dyDescent="0.2">
      <c r="A4" s="2" t="s">
        <v>497</v>
      </c>
      <c r="B4" s="32">
        <f>Calculations!C16</f>
        <v>0.20887187276996555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2022-09-19T18:45:26Z</dcterms:modified>
</cp:coreProperties>
</file>