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elec\EIaE\"/>
    </mc:Choice>
  </mc:AlternateContent>
  <xr:revisionPtr revIDLastSave="0" documentId="8_{4DBE1A1B-0BCE-442F-BA79-D3E4494366BE}" xr6:coauthVersionLast="47" xr6:coauthVersionMax="47" xr10:uidLastSave="{00000000-0000-0000-0000-000000000000}"/>
  <bookViews>
    <workbookView xWindow="1560" yWindow="156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<sst xmlns="http://schemas.openxmlformats.org/spreadsheetml/2006/main" count="15219" uniqueCount="1084">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</sst>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520</v>
      </c>
      <c r="C1" s="86">
        <v>45477</v>
      </c>
      <c r="D1" s="87"/>
      <c r="E1" s="87"/>
      <c r="F1" s="87"/>
      <c r="G1" s="87"/>
      <c r="H1" s="87"/>
      <c r="I1" s="87"/>
      <c r="J1" s="87"/>
      <c r="K1" s="85" t="s">
        <v>533</v>
      </c>
      <c r="L1" s="85" t="s">
        <v>535</v>
      </c>
      <c r="M1" s="163" t="s">
        <v>1053</v>
      </c>
    </row>
    <row r="2" spans="1:13">
      <c r="A2" s="1" t="s">
        <v>1</v>
      </c>
      <c r="B2" s="87" t="str">
        <f>LOOKUP(B1,K1:L50,L1:L50)</f>
        <v>IN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IN</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6300133</v>
      </c>
      <c r="Z6" s="91">
        <f t="shared" si="1"/>
        <v>10858603</v>
      </c>
      <c r="AA6" s="91">
        <f t="shared" si="1"/>
        <v>6413732</v>
      </c>
      <c r="AB6" s="91">
        <f t="shared" si="1"/>
        <v>15541868</v>
      </c>
      <c r="AC6" s="91">
        <f t="shared" si="1"/>
        <v>13362537</v>
      </c>
      <c r="AD6" s="91">
        <f t="shared" si="1"/>
        <v>11023344</v>
      </c>
      <c r="AE6" s="91">
        <f t="shared" si="1"/>
        <v>3428037</v>
      </c>
      <c r="AF6" s="119">
        <f t="shared" ref="AF6:BK7" si="2">AE6</f>
        <v>3428037</v>
      </c>
      <c r="AG6" s="119">
        <f t="shared" si="2"/>
        <v>3428037</v>
      </c>
      <c r="AH6" s="119">
        <f t="shared" si="2"/>
        <v>3428037</v>
      </c>
      <c r="AI6" s="119">
        <f t="shared" si="2"/>
        <v>3428037</v>
      </c>
      <c r="AJ6" s="119">
        <f t="shared" si="2"/>
        <v>3428037</v>
      </c>
      <c r="AK6" s="119">
        <f t="shared" si="2"/>
        <v>3428037</v>
      </c>
      <c r="AL6" s="119">
        <f t="shared" si="2"/>
        <v>3428037</v>
      </c>
      <c r="AM6" s="119">
        <f t="shared" si="2"/>
        <v>3428037</v>
      </c>
      <c r="AN6" s="119">
        <f t="shared" si="2"/>
        <v>3428037</v>
      </c>
      <c r="AO6" s="119">
        <f t="shared" si="2"/>
        <v>3428037</v>
      </c>
      <c r="AP6" s="119">
        <f t="shared" si="2"/>
        <v>3428037</v>
      </c>
      <c r="AQ6" s="119">
        <f t="shared" si="2"/>
        <v>3428037</v>
      </c>
      <c r="AR6" s="119">
        <f t="shared" si="2"/>
        <v>3428037</v>
      </c>
      <c r="AS6" s="119">
        <f t="shared" si="2"/>
        <v>3428037</v>
      </c>
      <c r="AT6" s="119">
        <f t="shared" si="2"/>
        <v>3428037</v>
      </c>
      <c r="AU6" s="119">
        <f t="shared" si="2"/>
        <v>3428037</v>
      </c>
      <c r="AV6" s="119">
        <f t="shared" si="2"/>
        <v>3428037</v>
      </c>
      <c r="AW6" s="119">
        <f t="shared" si="2"/>
        <v>3428037</v>
      </c>
      <c r="AX6" s="119">
        <f t="shared" si="2"/>
        <v>3428037</v>
      </c>
      <c r="AY6" s="119">
        <f t="shared" si="2"/>
        <v>3428037</v>
      </c>
      <c r="AZ6" s="119">
        <f t="shared" si="2"/>
        <v>3428037</v>
      </c>
      <c r="BA6" s="119">
        <f t="shared" si="2"/>
        <v>3428037</v>
      </c>
      <c r="BB6" s="119">
        <f t="shared" si="2"/>
        <v>3428037</v>
      </c>
      <c r="BC6" s="119">
        <f t="shared" si="2"/>
        <v>3428037</v>
      </c>
      <c r="BD6" s="119">
        <f t="shared" si="2"/>
        <v>3428037</v>
      </c>
      <c r="BE6" s="119">
        <f t="shared" si="2"/>
        <v>3428037</v>
      </c>
      <c r="BF6" s="119">
        <f t="shared" si="2"/>
        <v>3428037</v>
      </c>
      <c r="BG6" s="119">
        <f t="shared" si="2"/>
        <v>3428037</v>
      </c>
      <c r="BH6" s="119">
        <f t="shared" si="2"/>
        <v>3428037</v>
      </c>
      <c r="BI6" s="119">
        <f t="shared" si="2"/>
        <v>3428037</v>
      </c>
      <c r="BJ6" s="119">
        <f t="shared" si="2"/>
        <v>3428037</v>
      </c>
      <c r="BK6" s="119">
        <f t="shared" si="2"/>
        <v>3428037</v>
      </c>
    </row>
    <row r="7" spans="1:63">
      <c r="A7" s="91" t="s">
        <v>848</v>
      </c>
      <c r="B7" s="91" t="str">
        <f>About!B2</f>
        <v>IN</v>
      </c>
      <c r="C7" s="91">
        <f t="shared" ref="C7:AE7" si="3">SUMIFS(C$20:C$119,$B$20:$B$119,$B$7,$A$20:$A$119,$A$7)</f>
        <v>18533509</v>
      </c>
      <c r="D7" s="91">
        <f t="shared" si="3"/>
        <v>15697508</v>
      </c>
      <c r="E7" s="91">
        <f t="shared" si="3"/>
        <v>14392538</v>
      </c>
      <c r="F7" s="91">
        <f t="shared" si="3"/>
        <v>11322749</v>
      </c>
      <c r="G7" s="91">
        <f t="shared" si="3"/>
        <v>13184417</v>
      </c>
      <c r="H7" s="91">
        <f t="shared" si="3"/>
        <v>11217917</v>
      </c>
      <c r="I7" s="91">
        <f t="shared" si="3"/>
        <v>10038328</v>
      </c>
      <c r="J7" s="91">
        <f t="shared" si="3"/>
        <v>14811335</v>
      </c>
      <c r="K7" s="91">
        <f t="shared" si="3"/>
        <v>14642484</v>
      </c>
      <c r="L7" s="91">
        <f t="shared" si="3"/>
        <v>12995449</v>
      </c>
      <c r="M7" s="91">
        <f t="shared" si="3"/>
        <v>18198799</v>
      </c>
      <c r="N7" s="91">
        <f t="shared" si="3"/>
        <v>14402974</v>
      </c>
      <c r="O7" s="91">
        <f t="shared" si="3"/>
        <v>12704821</v>
      </c>
      <c r="P7" s="91">
        <f t="shared" si="3"/>
        <v>13023739</v>
      </c>
      <c r="Q7" s="91">
        <f t="shared" si="3"/>
        <v>12025963</v>
      </c>
      <c r="R7" s="91">
        <f t="shared" si="3"/>
        <v>11622344</v>
      </c>
      <c r="S7" s="91">
        <f t="shared" si="3"/>
        <v>12943922</v>
      </c>
      <c r="T7" s="91">
        <f t="shared" si="3"/>
        <v>5177545</v>
      </c>
      <c r="U7" s="91">
        <f t="shared" si="3"/>
        <v>6338892</v>
      </c>
      <c r="V7" s="91">
        <f t="shared" si="3"/>
        <v>2608109</v>
      </c>
      <c r="W7" s="91">
        <f t="shared" si="3"/>
        <v>3712284</v>
      </c>
      <c r="X7" s="91">
        <f t="shared" si="3"/>
        <v>989622</v>
      </c>
      <c r="Y7" s="91">
        <f t="shared" si="3"/>
        <v>0</v>
      </c>
      <c r="Z7" s="91">
        <f t="shared" si="3"/>
        <v>0</v>
      </c>
      <c r="AA7" s="91">
        <f t="shared" si="3"/>
        <v>0</v>
      </c>
      <c r="AB7" s="91">
        <f t="shared" si="3"/>
        <v>0</v>
      </c>
      <c r="AC7" s="91">
        <f t="shared" si="3"/>
        <v>0</v>
      </c>
      <c r="AD7" s="91">
        <f t="shared" si="3"/>
        <v>0</v>
      </c>
      <c r="AE7" s="91">
        <f t="shared" si="3"/>
        <v>0</v>
      </c>
      <c r="AF7" s="119">
        <f>AVERAGE(U7:AE7)</f>
        <v>1240809.7272727273</v>
      </c>
      <c r="AG7" s="119">
        <f t="shared" si="2"/>
        <v>1240809.7272727273</v>
      </c>
      <c r="AH7" s="119">
        <f t="shared" si="2"/>
        <v>1240809.7272727273</v>
      </c>
      <c r="AI7" s="119">
        <f t="shared" si="2"/>
        <v>1240809.7272727273</v>
      </c>
      <c r="AJ7" s="119">
        <f t="shared" si="2"/>
        <v>1240809.7272727273</v>
      </c>
      <c r="AK7" s="119">
        <f t="shared" si="2"/>
        <v>1240809.7272727273</v>
      </c>
      <c r="AL7" s="119">
        <f t="shared" si="2"/>
        <v>1240809.7272727273</v>
      </c>
      <c r="AM7" s="119">
        <f t="shared" si="2"/>
        <v>1240809.7272727273</v>
      </c>
      <c r="AN7" s="119">
        <f t="shared" si="2"/>
        <v>1240809.7272727273</v>
      </c>
      <c r="AO7" s="119">
        <f t="shared" si="2"/>
        <v>1240809.7272727273</v>
      </c>
      <c r="AP7" s="119">
        <f t="shared" si="2"/>
        <v>1240809.7272727273</v>
      </c>
      <c r="AQ7" s="119">
        <f t="shared" si="2"/>
        <v>1240809.7272727273</v>
      </c>
      <c r="AR7" s="119">
        <f t="shared" si="2"/>
        <v>1240809.7272727273</v>
      </c>
      <c r="AS7" s="119">
        <f t="shared" si="2"/>
        <v>1240809.7272727273</v>
      </c>
      <c r="AT7" s="119">
        <f t="shared" si="2"/>
        <v>1240809.7272727273</v>
      </c>
      <c r="AU7" s="119">
        <f t="shared" si="2"/>
        <v>1240809.7272727273</v>
      </c>
      <c r="AV7" s="119">
        <f t="shared" si="2"/>
        <v>1240809.7272727273</v>
      </c>
      <c r="AW7" s="119">
        <f t="shared" si="2"/>
        <v>1240809.7272727273</v>
      </c>
      <c r="AX7" s="119">
        <f t="shared" si="2"/>
        <v>1240809.7272727273</v>
      </c>
      <c r="AY7" s="119">
        <f t="shared" si="2"/>
        <v>1240809.7272727273</v>
      </c>
      <c r="AZ7" s="119">
        <f t="shared" si="2"/>
        <v>1240809.7272727273</v>
      </c>
      <c r="BA7" s="119">
        <f t="shared" si="2"/>
        <v>1240809.7272727273</v>
      </c>
      <c r="BB7" s="119">
        <f t="shared" si="2"/>
        <v>1240809.7272727273</v>
      </c>
      <c r="BC7" s="119">
        <f t="shared" si="2"/>
        <v>1240809.7272727273</v>
      </c>
      <c r="BD7" s="119">
        <f t="shared" si="2"/>
        <v>1240809.7272727273</v>
      </c>
      <c r="BE7" s="119">
        <f t="shared" si="2"/>
        <v>1240809.7272727273</v>
      </c>
      <c r="BF7" s="119">
        <f t="shared" si="2"/>
        <v>1240809.7272727273</v>
      </c>
      <c r="BG7" s="119">
        <f t="shared" si="2"/>
        <v>1240809.7272727273</v>
      </c>
      <c r="BH7" s="119">
        <f t="shared" si="2"/>
        <v>1240809.7272727273</v>
      </c>
      <c r="BI7" s="119">
        <f t="shared" si="2"/>
        <v>1240809.7272727273</v>
      </c>
      <c r="BJ7" s="119">
        <f t="shared" si="2"/>
        <v>1240809.7272727273</v>
      </c>
      <c r="BK7" s="119">
        <f t="shared" si="2"/>
        <v>1240809.7272727273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11768</v>
      </c>
      <c r="S10" s="91">
        <f t="shared" si="5"/>
        <v>30498</v>
      </c>
      <c r="T10" s="91">
        <f t="shared" si="5"/>
        <v>79239</v>
      </c>
      <c r="U10" s="91">
        <f t="shared" si="5"/>
        <v>22719</v>
      </c>
      <c r="V10" s="91">
        <f t="shared" si="5"/>
        <v>6728</v>
      </c>
      <c r="W10" s="91">
        <f t="shared" si="5"/>
        <v>6480</v>
      </c>
      <c r="X10" s="91">
        <f t="shared" si="5"/>
        <v>752</v>
      </c>
      <c r="Y10" s="91">
        <f t="shared" si="5"/>
        <v>32844</v>
      </c>
      <c r="Z10" s="91">
        <f t="shared" si="5"/>
        <v>83632</v>
      </c>
      <c r="AA10" s="91">
        <f t="shared" si="5"/>
        <v>45782</v>
      </c>
      <c r="AB10" s="91">
        <f t="shared" si="5"/>
        <v>122740</v>
      </c>
      <c r="AC10" s="91">
        <f t="shared" si="5"/>
        <v>14299</v>
      </c>
      <c r="AD10" s="91">
        <f t="shared" si="5"/>
        <v>13009</v>
      </c>
      <c r="AE10" s="91">
        <f t="shared" si="5"/>
        <v>73068</v>
      </c>
      <c r="AF10" s="119">
        <f t="shared" ref="AF10:BK11" si="6">AE10</f>
        <v>73068</v>
      </c>
      <c r="AG10" s="119">
        <f t="shared" si="6"/>
        <v>73068</v>
      </c>
      <c r="AH10" s="119">
        <f t="shared" si="6"/>
        <v>73068</v>
      </c>
      <c r="AI10" s="119">
        <f t="shared" si="6"/>
        <v>73068</v>
      </c>
      <c r="AJ10" s="119">
        <f t="shared" si="6"/>
        <v>73068</v>
      </c>
      <c r="AK10" s="119">
        <f t="shared" si="6"/>
        <v>73068</v>
      </c>
      <c r="AL10" s="119">
        <f t="shared" si="6"/>
        <v>73068</v>
      </c>
      <c r="AM10" s="119">
        <f t="shared" si="6"/>
        <v>73068</v>
      </c>
      <c r="AN10" s="119">
        <f t="shared" si="6"/>
        <v>73068</v>
      </c>
      <c r="AO10" s="119">
        <f t="shared" si="6"/>
        <v>73068</v>
      </c>
      <c r="AP10" s="119">
        <f t="shared" si="6"/>
        <v>73068</v>
      </c>
      <c r="AQ10" s="119">
        <f t="shared" si="6"/>
        <v>73068</v>
      </c>
      <c r="AR10" s="119">
        <f t="shared" si="6"/>
        <v>73068</v>
      </c>
      <c r="AS10" s="119">
        <f t="shared" si="6"/>
        <v>73068</v>
      </c>
      <c r="AT10" s="119">
        <f t="shared" si="6"/>
        <v>73068</v>
      </c>
      <c r="AU10" s="119">
        <f t="shared" si="6"/>
        <v>73068</v>
      </c>
      <c r="AV10" s="119">
        <f t="shared" si="6"/>
        <v>73068</v>
      </c>
      <c r="AW10" s="119">
        <f t="shared" si="6"/>
        <v>73068</v>
      </c>
      <c r="AX10" s="119">
        <f t="shared" si="6"/>
        <v>73068</v>
      </c>
      <c r="AY10" s="119">
        <f t="shared" si="6"/>
        <v>73068</v>
      </c>
      <c r="AZ10" s="119">
        <f t="shared" si="6"/>
        <v>73068</v>
      </c>
      <c r="BA10" s="119">
        <f t="shared" si="6"/>
        <v>73068</v>
      </c>
      <c r="BB10" s="119">
        <f t="shared" si="6"/>
        <v>73068</v>
      </c>
      <c r="BC10" s="119">
        <f t="shared" si="6"/>
        <v>73068</v>
      </c>
      <c r="BD10" s="119">
        <f t="shared" si="6"/>
        <v>73068</v>
      </c>
      <c r="BE10" s="119">
        <f t="shared" si="6"/>
        <v>73068</v>
      </c>
      <c r="BF10" s="119">
        <f t="shared" si="6"/>
        <v>73068</v>
      </c>
      <c r="BG10" s="119">
        <f t="shared" si="6"/>
        <v>73068</v>
      </c>
      <c r="BH10" s="119">
        <f t="shared" si="6"/>
        <v>73068</v>
      </c>
      <c r="BI10" s="119">
        <f t="shared" si="6"/>
        <v>73068</v>
      </c>
      <c r="BJ10" s="119">
        <f t="shared" si="6"/>
        <v>73068</v>
      </c>
      <c r="BK10" s="119">
        <f t="shared" si="6"/>
        <v>73068</v>
      </c>
    </row>
    <row r="11" spans="1:63">
      <c r="A11" s="91" t="s">
        <v>848</v>
      </c>
      <c r="B11" s="91" t="str">
        <f>About!B2</f>
        <v>IN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810</v>
      </c>
      <c r="P11" s="91">
        <f t="shared" si="7"/>
        <v>0</v>
      </c>
      <c r="Q11" s="91">
        <f t="shared" si="7"/>
        <v>0</v>
      </c>
      <c r="R11" s="91">
        <f t="shared" si="7"/>
        <v>887</v>
      </c>
      <c r="S11" s="91">
        <f t="shared" si="7"/>
        <v>0</v>
      </c>
      <c r="T11" s="91">
        <f t="shared" si="7"/>
        <v>101759</v>
      </c>
      <c r="U11" s="91">
        <f t="shared" si="7"/>
        <v>105268</v>
      </c>
      <c r="V11" s="91">
        <f t="shared" si="7"/>
        <v>37835</v>
      </c>
      <c r="W11" s="91">
        <f t="shared" si="7"/>
        <v>5114</v>
      </c>
      <c r="X11" s="91">
        <f t="shared" si="7"/>
        <v>4574</v>
      </c>
      <c r="Y11" s="91">
        <f t="shared" si="7"/>
        <v>16294</v>
      </c>
      <c r="Z11" s="91">
        <f t="shared" si="7"/>
        <v>23092</v>
      </c>
      <c r="AA11" s="91">
        <f t="shared" si="7"/>
        <v>1361</v>
      </c>
      <c r="AB11" s="91">
        <f t="shared" si="7"/>
        <v>5185</v>
      </c>
      <c r="AC11" s="91">
        <f t="shared" si="7"/>
        <v>526</v>
      </c>
      <c r="AD11" s="91">
        <f t="shared" si="7"/>
        <v>7</v>
      </c>
      <c r="AE11" s="91">
        <f t="shared" si="7"/>
        <v>162</v>
      </c>
      <c r="AF11" s="119">
        <f>AVERAGE(W11:AE11)</f>
        <v>6257.2222222222226</v>
      </c>
      <c r="AG11" s="119">
        <f t="shared" si="6"/>
        <v>6257.2222222222226</v>
      </c>
      <c r="AH11" s="119">
        <f t="shared" si="6"/>
        <v>6257.2222222222226</v>
      </c>
      <c r="AI11" s="119">
        <f t="shared" si="6"/>
        <v>6257.2222222222226</v>
      </c>
      <c r="AJ11" s="119">
        <f t="shared" si="6"/>
        <v>6257.2222222222226</v>
      </c>
      <c r="AK11" s="119">
        <f t="shared" si="6"/>
        <v>6257.2222222222226</v>
      </c>
      <c r="AL11" s="119">
        <f t="shared" si="6"/>
        <v>6257.2222222222226</v>
      </c>
      <c r="AM11" s="119">
        <f t="shared" si="6"/>
        <v>6257.2222222222226</v>
      </c>
      <c r="AN11" s="119">
        <f t="shared" si="6"/>
        <v>6257.2222222222226</v>
      </c>
      <c r="AO11" s="119">
        <f t="shared" si="6"/>
        <v>6257.2222222222226</v>
      </c>
      <c r="AP11" s="119">
        <f t="shared" si="6"/>
        <v>6257.2222222222226</v>
      </c>
      <c r="AQ11" s="119">
        <f t="shared" si="6"/>
        <v>6257.2222222222226</v>
      </c>
      <c r="AR11" s="119">
        <f t="shared" si="6"/>
        <v>6257.2222222222226</v>
      </c>
      <c r="AS11" s="119">
        <f t="shared" si="6"/>
        <v>6257.2222222222226</v>
      </c>
      <c r="AT11" s="119">
        <f t="shared" si="6"/>
        <v>6257.2222222222226</v>
      </c>
      <c r="AU11" s="119">
        <f t="shared" si="6"/>
        <v>6257.2222222222226</v>
      </c>
      <c r="AV11" s="119">
        <f t="shared" si="6"/>
        <v>6257.2222222222226</v>
      </c>
      <c r="AW11" s="119">
        <f t="shared" si="6"/>
        <v>6257.2222222222226</v>
      </c>
      <c r="AX11" s="119">
        <f t="shared" si="6"/>
        <v>6257.2222222222226</v>
      </c>
      <c r="AY11" s="119">
        <f t="shared" si="6"/>
        <v>6257.2222222222226</v>
      </c>
      <c r="AZ11" s="119">
        <f t="shared" si="6"/>
        <v>6257.2222222222226</v>
      </c>
      <c r="BA11" s="119">
        <f t="shared" si="6"/>
        <v>6257.2222222222226</v>
      </c>
      <c r="BB11" s="119">
        <f t="shared" si="6"/>
        <v>6257.2222222222226</v>
      </c>
      <c r="BC11" s="119">
        <f t="shared" si="6"/>
        <v>6257.2222222222226</v>
      </c>
      <c r="BD11" s="119">
        <f t="shared" si="6"/>
        <v>6257.2222222222226</v>
      </c>
      <c r="BE11" s="119">
        <f t="shared" si="6"/>
        <v>6257.2222222222226</v>
      </c>
      <c r="BF11" s="119">
        <f t="shared" si="6"/>
        <v>6257.2222222222226</v>
      </c>
      <c r="BG11" s="119">
        <f t="shared" si="6"/>
        <v>6257.2222222222226</v>
      </c>
      <c r="BH11" s="119">
        <f t="shared" si="6"/>
        <v>6257.2222222222226</v>
      </c>
      <c r="BI11" s="119">
        <f t="shared" si="6"/>
        <v>6257.2222222222226</v>
      </c>
      <c r="BJ11" s="119">
        <f t="shared" si="6"/>
        <v>6257.2222222222226</v>
      </c>
      <c r="BK11" s="119">
        <f t="shared" si="6"/>
        <v>6257.2222222222226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10881</v>
      </c>
      <c r="S14" s="91">
        <f t="shared" si="9"/>
        <v>30498</v>
      </c>
      <c r="T14" s="91">
        <f t="shared" si="9"/>
        <v>0</v>
      </c>
      <c r="U14" s="91">
        <f t="shared" si="9"/>
        <v>0</v>
      </c>
      <c r="V14" s="91">
        <f t="shared" si="9"/>
        <v>0</v>
      </c>
      <c r="W14" s="91">
        <f t="shared" si="9"/>
        <v>1366</v>
      </c>
      <c r="X14" s="91">
        <f t="shared" si="9"/>
        <v>0</v>
      </c>
      <c r="Y14" s="91">
        <f t="shared" si="9"/>
        <v>16550</v>
      </c>
      <c r="Z14" s="91">
        <f t="shared" si="9"/>
        <v>60540</v>
      </c>
      <c r="AA14" s="91">
        <f t="shared" si="9"/>
        <v>44421</v>
      </c>
      <c r="AB14" s="91">
        <f t="shared" si="9"/>
        <v>117555</v>
      </c>
      <c r="AC14" s="91">
        <f t="shared" si="9"/>
        <v>13773</v>
      </c>
      <c r="AD14" s="91">
        <f t="shared" si="9"/>
        <v>13002</v>
      </c>
      <c r="AE14" s="91">
        <f t="shared" si="9"/>
        <v>72906</v>
      </c>
      <c r="AF14" s="91">
        <f t="shared" si="9"/>
        <v>66810.777777777781</v>
      </c>
      <c r="AG14" s="91">
        <f t="shared" si="9"/>
        <v>66810.777777777781</v>
      </c>
      <c r="AH14" s="91">
        <f t="shared" si="9"/>
        <v>66810.777777777781</v>
      </c>
      <c r="AI14" s="91">
        <f t="shared" si="9"/>
        <v>66810.777777777781</v>
      </c>
      <c r="AJ14" s="91">
        <f t="shared" si="9"/>
        <v>66810.777777777781</v>
      </c>
      <c r="AK14" s="91">
        <f t="shared" si="9"/>
        <v>66810.777777777781</v>
      </c>
      <c r="AL14" s="91">
        <f t="shared" si="9"/>
        <v>66810.777777777781</v>
      </c>
      <c r="AM14" s="91">
        <f t="shared" si="9"/>
        <v>66810.777777777781</v>
      </c>
      <c r="AN14" s="91">
        <f t="shared" si="9"/>
        <v>66810.777777777781</v>
      </c>
      <c r="AO14" s="91">
        <f t="shared" si="9"/>
        <v>66810.777777777781</v>
      </c>
      <c r="AP14" s="91">
        <f t="shared" si="9"/>
        <v>66810.777777777781</v>
      </c>
      <c r="AQ14" s="91">
        <f t="shared" si="9"/>
        <v>66810.777777777781</v>
      </c>
      <c r="AR14" s="91">
        <f t="shared" si="9"/>
        <v>66810.777777777781</v>
      </c>
      <c r="AS14" s="91">
        <f t="shared" si="9"/>
        <v>66810.777777777781</v>
      </c>
      <c r="AT14" s="91">
        <f t="shared" si="9"/>
        <v>66810.777777777781</v>
      </c>
      <c r="AU14" s="91">
        <f t="shared" si="9"/>
        <v>66810.777777777781</v>
      </c>
      <c r="AV14" s="91">
        <f t="shared" si="9"/>
        <v>66810.777777777781</v>
      </c>
      <c r="AW14" s="91">
        <f t="shared" si="9"/>
        <v>66810.777777777781</v>
      </c>
      <c r="AX14" s="91">
        <f t="shared" si="9"/>
        <v>66810.777777777781</v>
      </c>
      <c r="AY14" s="91">
        <f t="shared" si="9"/>
        <v>66810.777777777781</v>
      </c>
      <c r="AZ14" s="91">
        <f t="shared" si="9"/>
        <v>66810.777777777781</v>
      </c>
      <c r="BA14" s="91">
        <f t="shared" si="9"/>
        <v>66810.777777777781</v>
      </c>
      <c r="BB14" s="91">
        <f t="shared" si="9"/>
        <v>66810.777777777781</v>
      </c>
      <c r="BC14" s="91">
        <f t="shared" si="9"/>
        <v>66810.777777777781</v>
      </c>
      <c r="BD14" s="91">
        <f t="shared" si="9"/>
        <v>66810.777777777781</v>
      </c>
      <c r="BE14" s="91">
        <f t="shared" si="9"/>
        <v>66810.777777777781</v>
      </c>
      <c r="BF14" s="91">
        <f t="shared" si="9"/>
        <v>66810.777777777781</v>
      </c>
      <c r="BG14" s="91">
        <f t="shared" si="9"/>
        <v>66810.777777777781</v>
      </c>
      <c r="BH14" s="91">
        <f t="shared" si="9"/>
        <v>66810.777777777781</v>
      </c>
      <c r="BI14" s="91">
        <f t="shared" si="9"/>
        <v>66810.777777777781</v>
      </c>
      <c r="BJ14" s="91">
        <f t="shared" si="9"/>
        <v>66810.777777777781</v>
      </c>
      <c r="BK14" s="91">
        <f t="shared" si="9"/>
        <v>66810.777777777781</v>
      </c>
    </row>
    <row r="15" spans="1:63">
      <c r="A15" s="91" t="s">
        <v>848</v>
      </c>
      <c r="B15" s="91" t="str">
        <f>About!B2</f>
        <v>IN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810</v>
      </c>
      <c r="P15" s="91">
        <f t="shared" si="10"/>
        <v>0</v>
      </c>
      <c r="Q15" s="91">
        <f t="shared" si="10"/>
        <v>0</v>
      </c>
      <c r="R15" s="91">
        <f t="shared" si="10"/>
        <v>0</v>
      </c>
      <c r="S15" s="91">
        <f t="shared" si="10"/>
        <v>0</v>
      </c>
      <c r="T15" s="91">
        <f t="shared" si="10"/>
        <v>22520</v>
      </c>
      <c r="U15" s="91">
        <f t="shared" si="10"/>
        <v>82549</v>
      </c>
      <c r="V15" s="91">
        <f t="shared" si="10"/>
        <v>31107</v>
      </c>
      <c r="W15" s="91">
        <f t="shared" si="10"/>
        <v>0</v>
      </c>
      <c r="X15" s="91">
        <f t="shared" si="10"/>
        <v>3822</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7.6456795567371663E-6</v>
      </c>
      <c r="N894" s="107">
        <f>N168/SUMIFS(N$3:N$722,$B$3:$B$722,$B894)*SUMIFS(Calculations!$E$3:$E$53,Calculations!$A$3:$A$53,$B894)</f>
        <v>1.5263422867273613E-5</v>
      </c>
      <c r="O894" s="107">
        <f>O168/SUMIFS(O$3:O$722,$B$3:$B$722,$B894)*SUMIFS(Calculations!$E$3:$E$53,Calculations!$A$3:$A$53,$B894)</f>
        <v>2.6065598549812032E-5</v>
      </c>
      <c r="P894" s="107">
        <f>P168/SUMIFS(P$3:P$722,$B$3:$B$722,$B894)*SUMIFS(Calculations!$E$3:$E$53,Calculations!$A$3:$A$53,$B894)</f>
        <v>3.6925681832558847E-5</v>
      </c>
      <c r="Q894" s="107">
        <f>Q168/SUMIFS(Q$3:Q$722,$B$3:$B$722,$B894)*SUMIFS(Calculations!$E$3:$E$53,Calculations!$A$3:$A$53,$B894)</f>
        <v>6.0448876838335902E-5</v>
      </c>
      <c r="R894" s="107">
        <f>R168/SUMIFS(R$3:R$722,$B$3:$B$722,$B894)*SUMIFS(Calculations!$E$3:$E$53,Calculations!$A$3:$A$53,$B894)</f>
        <v>8.4876758921641465E-5</v>
      </c>
    </row>
    <row r="895" spans="2:18" ht="15.75" customHeight="1">
      <c r="B895" s="107" t="s">
        <v>547</v>
      </c>
      <c r="C895" s="107" t="s">
        <v>448</v>
      </c>
      <c r="D895" s="107" t="s">
        <v>639</v>
      </c>
      <c r="E895" s="107" t="str">
        <f t="shared" si="302"/>
        <v>hard coal</v>
      </c>
      <c r="F895" s="107">
        <f>F169/SUMIFS(F$3:F$722,$B$3:$B$722,$B895)*SUMIFS(Calculations!$E$3:$E$53,Calculations!$A$3:$A$53,$B895)</f>
        <v>0.19289528232054032</v>
      </c>
      <c r="G895" s="107">
        <f>G169/SUMIFS(G$3:G$722,$B$3:$B$722,$B895)*SUMIFS(Calculations!$E$3:$E$53,Calculations!$A$3:$A$53,$B895)</f>
        <v>0.18417157798358011</v>
      </c>
      <c r="H895" s="107">
        <f>H169/SUMIFS(H$3:H$722,$B$3:$B$722,$B895)*SUMIFS(Calculations!$E$3:$E$53,Calculations!$A$3:$A$53,$B895)</f>
        <v>0.17555252600256274</v>
      </c>
      <c r="I895" s="107">
        <f>I169/SUMIFS(I$3:I$722,$B$3:$B$722,$B895)*SUMIFS(Calculations!$E$3:$E$53,Calculations!$A$3:$A$53,$B895)</f>
        <v>0.17873868957321959</v>
      </c>
      <c r="J895" s="107">
        <f>J169/SUMIFS(J$3:J$722,$B$3:$B$722,$B895)*SUMIFS(Calculations!$E$3:$E$53,Calculations!$A$3:$A$53,$B895)</f>
        <v>0.18188482970965661</v>
      </c>
      <c r="K895" s="107">
        <f>K169/SUMIFS(K$3:K$722,$B$3:$B$722,$B895)*SUMIFS(Calculations!$E$3:$E$53,Calculations!$A$3:$A$53,$B895)</f>
        <v>0.18447425712533669</v>
      </c>
      <c r="L895" s="107">
        <f>L169/SUMIFS(L$3:L$722,$B$3:$B$722,$B895)*SUMIFS(Calculations!$E$3:$E$53,Calculations!$A$3:$A$53,$B895)</f>
        <v>0.18696248112089009</v>
      </c>
      <c r="M895" s="107">
        <f>M169/SUMIFS(M$3:M$722,$B$3:$B$722,$B895)*SUMIFS(Calculations!$E$3:$E$53,Calculations!$A$3:$A$53,$B895)</f>
        <v>0.18602841314383911</v>
      </c>
      <c r="N895" s="107">
        <f>N169/SUMIFS(N$3:N$722,$B$3:$B$722,$B895)*SUMIFS(Calculations!$E$3:$E$53,Calculations!$A$3:$A$53,$B895)</f>
        <v>0.18509775812083387</v>
      </c>
      <c r="O895" s="107">
        <f>O169/SUMIFS(O$3:O$722,$B$3:$B$722,$B895)*SUMIFS(Calculations!$E$3:$E$53,Calculations!$A$3:$A$53,$B895)</f>
        <v>0.18539276828826104</v>
      </c>
      <c r="P895" s="107">
        <f>P169/SUMIFS(P$3:P$722,$B$3:$B$722,$B895)*SUMIFS(Calculations!$E$3:$E$53,Calculations!$A$3:$A$53,$B895)</f>
        <v>0.18568935992698946</v>
      </c>
      <c r="Q895" s="107">
        <f>Q169/SUMIFS(Q$3:Q$722,$B$3:$B$722,$B895)*SUMIFS(Calculations!$E$3:$E$53,Calculations!$A$3:$A$53,$B895)</f>
        <v>0.18942375609310166</v>
      </c>
      <c r="R895" s="107">
        <f>R169/SUMIFS(R$3:R$722,$B$3:$B$722,$B895)*SUMIFS(Calculations!$E$3:$E$53,Calculations!$A$3:$A$53,$B895)</f>
        <v>0.19330177475407578</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5.1200632841530566E-4</v>
      </c>
      <c r="G898" s="107">
        <f>G172/SUMIFS(G$3:G$722,$B$3:$B$722,$B898)*SUMIFS(Calculations!$E$3:$E$53,Calculations!$A$3:$A$53,$B898)</f>
        <v>5.0891670024179932E-4</v>
      </c>
      <c r="H898" s="107">
        <f>H172/SUMIFS(H$3:H$722,$B$3:$B$722,$B898)*SUMIFS(Calculations!$E$3:$E$53,Calculations!$A$3:$A$53,$B898)</f>
        <v>5.0586413623906904E-4</v>
      </c>
      <c r="I898" s="107">
        <f>I172/SUMIFS(I$3:I$722,$B$3:$B$722,$B898)*SUMIFS(Calculations!$E$3:$E$53,Calculations!$A$3:$A$53,$B898)</f>
        <v>5.0266681328719315E-4</v>
      </c>
      <c r="J898" s="107">
        <f>J172/SUMIFS(J$3:J$722,$B$3:$B$722,$B898)*SUMIFS(Calculations!$E$3:$E$53,Calculations!$A$3:$A$53,$B898)</f>
        <v>4.9950965394964734E-4</v>
      </c>
      <c r="K898" s="107">
        <f>K172/SUMIFS(K$3:K$722,$B$3:$B$722,$B898)*SUMIFS(Calculations!$E$3:$E$53,Calculations!$A$3:$A$53,$B898)</f>
        <v>4.8955385327097275E-4</v>
      </c>
      <c r="L898" s="107">
        <f>L172/SUMIFS(L$3:L$722,$B$3:$B$722,$B898)*SUMIFS(Calculations!$E$3:$E$53,Calculations!$A$3:$A$53,$B898)</f>
        <v>4.7998715833539858E-4</v>
      </c>
      <c r="M898" s="107">
        <f>M172/SUMIFS(M$3:M$722,$B$3:$B$722,$B898)*SUMIFS(Calculations!$E$3:$E$53,Calculations!$A$3:$A$53,$B898)</f>
        <v>4.7910865031363682E-4</v>
      </c>
      <c r="N898" s="107">
        <f>N172/SUMIFS(N$3:N$722,$B$3:$B$722,$B898)*SUMIFS(Calculations!$E$3:$E$53,Calculations!$A$3:$A$53,$B898)</f>
        <v>4.7823335223759716E-4</v>
      </c>
      <c r="O898" s="107">
        <f>O172/SUMIFS(O$3:O$722,$B$3:$B$722,$B898)*SUMIFS(Calculations!$E$3:$E$53,Calculations!$A$3:$A$53,$B898)</f>
        <v>4.795117667285363E-4</v>
      </c>
      <c r="P898" s="107">
        <f>P172/SUMIFS(P$3:P$722,$B$3:$B$722,$B898)*SUMIFS(Calculations!$E$3:$E$53,Calculations!$A$3:$A$53,$B898)</f>
        <v>4.807970344606574E-4</v>
      </c>
      <c r="Q898" s="107">
        <f>Q172/SUMIFS(Q$3:Q$722,$B$3:$B$722,$B898)*SUMIFS(Calculations!$E$3:$E$53,Calculations!$A$3:$A$53,$B898)</f>
        <v>4.8986817301261332E-4</v>
      </c>
      <c r="R898" s="107">
        <f>R172/SUMIFS(R$3:R$722,$B$3:$B$722,$B898)*SUMIFS(Calculations!$E$3:$E$53,Calculations!$A$3:$A$53,$B898)</f>
        <v>4.9928818176797531E-4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5.4393401741341982E-2</v>
      </c>
      <c r="G900" s="107">
        <f>G174/SUMIFS(G$3:G$722,$B$3:$B$722,$B900)*SUMIFS(Calculations!$E$3:$E$53,Calculations!$A$3:$A$53,$B900)</f>
        <v>6.5770822577831969E-2</v>
      </c>
      <c r="H900" s="107">
        <f>H174/SUMIFS(H$3:H$722,$B$3:$B$722,$B900)*SUMIFS(Calculations!$E$3:$E$53,Calculations!$A$3:$A$53,$B900)</f>
        <v>7.7011756223892266E-2</v>
      </c>
      <c r="I900" s="107">
        <f>I174/SUMIFS(I$3:I$722,$B$3:$B$722,$B900)*SUMIFS(Calculations!$E$3:$E$53,Calculations!$A$3:$A$53,$B900)</f>
        <v>7.6513586250341992E-2</v>
      </c>
      <c r="J900" s="107">
        <f>J174/SUMIFS(J$3:J$722,$B$3:$B$722,$B900)*SUMIFS(Calculations!$E$3:$E$53,Calculations!$A$3:$A$53,$B900)</f>
        <v>7.602167410779273E-2</v>
      </c>
      <c r="K900" s="107">
        <f>K174/SUMIFS(K$3:K$722,$B$3:$B$722,$B900)*SUMIFS(Calculations!$E$3:$E$53,Calculations!$A$3:$A$53,$B900)</f>
        <v>7.4519826067483461E-2</v>
      </c>
      <c r="L900" s="107">
        <f>L174/SUMIFS(L$3:L$722,$B$3:$B$722,$B900)*SUMIFS(Calculations!$E$3:$E$53,Calculations!$A$3:$A$53,$B900)</f>
        <v>7.3076675234622288E-2</v>
      </c>
      <c r="M900" s="107">
        <f>M174/SUMIFS(M$3:M$722,$B$3:$B$722,$B900)*SUMIFS(Calculations!$E$3:$E$53,Calculations!$A$3:$A$53,$B900)</f>
        <v>7.2945076246283075E-2</v>
      </c>
      <c r="N900" s="107">
        <f>N174/SUMIFS(N$3:N$722,$B$3:$B$722,$B900)*SUMIFS(Calculations!$E$3:$E$53,Calculations!$A$3:$A$53,$B900)</f>
        <v>7.2813958102283596E-2</v>
      </c>
      <c r="O900" s="107">
        <f>O174/SUMIFS(O$3:O$722,$B$3:$B$722,$B900)*SUMIFS(Calculations!$E$3:$E$53,Calculations!$A$3:$A$53,$B900)</f>
        <v>7.3009438627632706E-2</v>
      </c>
      <c r="P900" s="107">
        <f>P174/SUMIFS(P$3:P$722,$B$3:$B$722,$B900)*SUMIFS(Calculations!$E$3:$E$53,Calculations!$A$3:$A$53,$B900)</f>
        <v>7.3205967072256878E-2</v>
      </c>
      <c r="Q900" s="107">
        <f>Q174/SUMIFS(Q$3:Q$722,$B$3:$B$722,$B900)*SUMIFS(Calculations!$E$3:$E$53,Calculations!$A$3:$A$53,$B900)</f>
        <v>7.4588807998653112E-2</v>
      </c>
      <c r="R900" s="107">
        <f>R174/SUMIFS(R$3:R$722,$B$3:$B$722,$B900)*SUMIFS(Calculations!$E$3:$E$53,Calculations!$A$3:$A$53,$B900)</f>
        <v>7.6024832105143755E-2</v>
      </c>
    </row>
    <row r="901" spans="2:18" ht="15.75" customHeight="1">
      <c r="B901" s="107" t="s">
        <v>547</v>
      </c>
      <c r="C901" s="107" t="s">
        <v>448</v>
      </c>
      <c r="D901" s="107" t="s">
        <v>644</v>
      </c>
      <c r="E901" s="107" t="str">
        <f t="shared" si="302"/>
        <v>natural gas nonpeaker</v>
      </c>
      <c r="F901" s="107">
        <f>F175/SUMIFS(F$3:F$722,$B$3:$B$722,$B901)*SUMIFS(Calculations!$E$3:$E$53,Calculations!$A$3:$A$53,$B901)</f>
        <v>6.6294778363605866E-2</v>
      </c>
      <c r="G901" s="107">
        <f>G175/SUMIFS(G$3:G$722,$B$3:$B$722,$B901)*SUMIFS(Calculations!$E$3:$E$53,Calculations!$A$3:$A$53,$B901)</f>
        <v>6.5947042652142629E-2</v>
      </c>
      <c r="H901" s="107">
        <f>H175/SUMIFS(H$3:H$722,$B$3:$B$722,$B901)*SUMIFS(Calculations!$E$3:$E$53,Calculations!$A$3:$A$53,$B901)</f>
        <v>6.5603478489833805E-2</v>
      </c>
      <c r="I901" s="107">
        <f>I175/SUMIFS(I$3:I$722,$B$3:$B$722,$B901)*SUMIFS(Calculations!$E$3:$E$53,Calculations!$A$3:$A$53,$B901)</f>
        <v>6.4130264025909767E-2</v>
      </c>
      <c r="J901" s="107">
        <f>J175/SUMIFS(J$3:J$722,$B$3:$B$722,$B901)*SUMIFS(Calculations!$E$3:$E$53,Calculations!$A$3:$A$53,$B901)</f>
        <v>6.2675555549164666E-2</v>
      </c>
      <c r="K901" s="107">
        <f>K175/SUMIFS(K$3:K$722,$B$3:$B$722,$B901)*SUMIFS(Calculations!$E$3:$E$53,Calculations!$A$3:$A$53,$B901)</f>
        <v>6.9634043908415835E-2</v>
      </c>
      <c r="L901" s="107">
        <f>L175/SUMIFS(L$3:L$722,$B$3:$B$722,$B901)*SUMIFS(Calculations!$E$3:$E$53,Calculations!$A$3:$A$53,$B901)</f>
        <v>7.6320571440881946E-2</v>
      </c>
      <c r="M901" s="107">
        <f>M175/SUMIFS(M$3:M$722,$B$3:$B$722,$B901)*SUMIFS(Calculations!$E$3:$E$53,Calculations!$A$3:$A$53,$B901)</f>
        <v>7.7250280534129565E-2</v>
      </c>
      <c r="N901" s="107">
        <f>N175/SUMIFS(N$3:N$722,$B$3:$B$722,$B901)*SUMIFS(Calculations!$E$3:$E$53,Calculations!$A$3:$A$53,$B901)</f>
        <v>7.8176592600084679E-2</v>
      </c>
      <c r="O901" s="107">
        <f>O175/SUMIFS(O$3:O$722,$B$3:$B$722,$B901)*SUMIFS(Calculations!$E$3:$E$53,Calculations!$A$3:$A$53,$B901)</f>
        <v>7.6659739368772406E-2</v>
      </c>
      <c r="P901" s="107">
        <f>P175/SUMIFS(P$3:P$722,$B$3:$B$722,$B901)*SUMIFS(Calculations!$E$3:$E$53,Calculations!$A$3:$A$53,$B901)</f>
        <v>7.5134754689400493E-2</v>
      </c>
      <c r="Q901" s="107">
        <f>Q175/SUMIFS(Q$3:Q$722,$B$3:$B$722,$B901)*SUMIFS(Calculations!$E$3:$E$53,Calculations!$A$3:$A$53,$B901)</f>
        <v>7.6091579897125394E-2</v>
      </c>
      <c r="R901" s="107">
        <f>R175/SUMIFS(R$3:R$722,$B$3:$B$722,$B901)*SUMIFS(Calculations!$E$3:$E$53,Calculations!$A$3:$A$53,$B901)</f>
        <v>7.708520399210475E-2</v>
      </c>
    </row>
    <row r="902" spans="2:18" ht="15.75" customHeight="1">
      <c r="B902" s="107" t="s">
        <v>547</v>
      </c>
      <c r="C902" s="107" t="s">
        <v>448</v>
      </c>
      <c r="D902" s="107" t="s">
        <v>645</v>
      </c>
      <c r="E902" s="107" t="str">
        <f t="shared" si="302"/>
        <v>natural gas peaker</v>
      </c>
      <c r="F902" s="107">
        <f>F176/SUMIFS(F$3:F$722,$B$3:$B$722,$B902)*SUMIFS(Calculations!$E$3:$E$53,Calculations!$A$3:$A$53,$B902)</f>
        <v>4.731153970134354E-3</v>
      </c>
      <c r="G902" s="107">
        <f>G176/SUMIFS(G$3:G$722,$B$3:$B$722,$B902)*SUMIFS(Calculations!$E$3:$E$53,Calculations!$A$3:$A$53,$B902)</f>
        <v>4.5862973492187698E-3</v>
      </c>
      <c r="H902" s="107">
        <f>H176/SUMIFS(H$3:H$722,$B$3:$B$722,$B902)*SUMIFS(Calculations!$E$3:$E$53,Calculations!$A$3:$A$53,$B902)</f>
        <v>4.4431784748002216E-3</v>
      </c>
      <c r="I902" s="107">
        <f>I176/SUMIFS(I$3:I$722,$B$3:$B$722,$B902)*SUMIFS(Calculations!$E$3:$E$53,Calculations!$A$3:$A$53,$B902)</f>
        <v>4.2662563645754492E-3</v>
      </c>
      <c r="J902" s="107">
        <f>J176/SUMIFS(J$3:J$722,$B$3:$B$722,$B902)*SUMIFS(Calculations!$E$3:$E$53,Calculations!$A$3:$A$53,$B902)</f>
        <v>4.0915566858999641E-3</v>
      </c>
      <c r="K902" s="107">
        <f>K176/SUMIFS(K$3:K$722,$B$3:$B$722,$B902)*SUMIFS(Calculations!$E$3:$E$53,Calculations!$A$3:$A$53,$B902)</f>
        <v>3.2043166529633635E-3</v>
      </c>
      <c r="L902" s="107">
        <f>L176/SUMIFS(L$3:L$722,$B$3:$B$722,$B902)*SUMIFS(Calculations!$E$3:$E$53,Calculations!$A$3:$A$53,$B902)</f>
        <v>2.3517529060901703E-3</v>
      </c>
      <c r="M902" s="107">
        <f>M176/SUMIFS(M$3:M$722,$B$3:$B$722,$B902)*SUMIFS(Calculations!$E$3:$E$53,Calculations!$A$3:$A$53,$B902)</f>
        <v>2.3023169636487537E-3</v>
      </c>
      <c r="N902" s="107">
        <f>N176/SUMIFS(N$3:N$722,$B$3:$B$722,$B902)*SUMIFS(Calculations!$E$3:$E$53,Calculations!$A$3:$A$53,$B902)</f>
        <v>2.2530616532425874E-3</v>
      </c>
      <c r="O902" s="107">
        <f>O176/SUMIFS(O$3:O$722,$B$3:$B$722,$B902)*SUMIFS(Calculations!$E$3:$E$53,Calculations!$A$3:$A$53,$B902)</f>
        <v>2.1981563693202694E-3</v>
      </c>
      <c r="P902" s="107">
        <f>P176/SUMIFS(P$3:P$722,$B$3:$B$722,$B902)*SUMIFS(Calculations!$E$3:$E$53,Calculations!$A$3:$A$53,$B902)</f>
        <v>2.142956752726076E-3</v>
      </c>
      <c r="Q902" s="107">
        <f>Q176/SUMIFS(Q$3:Q$722,$B$3:$B$722,$B902)*SUMIFS(Calculations!$E$3:$E$53,Calculations!$A$3:$A$53,$B902)</f>
        <v>2.2970381953779898E-3</v>
      </c>
      <c r="R902" s="107">
        <f>R176/SUMIFS(R$3:R$722,$B$3:$B$722,$B902)*SUMIFS(Calculations!$E$3:$E$53,Calculations!$A$3:$A$53,$B902)</f>
        <v>2.4570455120457389E-3</v>
      </c>
    </row>
    <row r="903" spans="2:18" ht="15.75" customHeight="1">
      <c r="B903" s="107" t="s">
        <v>547</v>
      </c>
      <c r="C903" s="107" t="s">
        <v>448</v>
      </c>
      <c r="D903" s="107" t="s">
        <v>646</v>
      </c>
      <c r="E903" s="107" t="str">
        <f t="shared" si="302"/>
        <v>nuclear</v>
      </c>
      <c r="F903" s="107">
        <f>F177/SUMIFS(F$3:F$722,$B$3:$B$722,$B903)*SUMIFS(Calculations!$E$3:$E$53,Calculations!$A$3:$A$53,$B903)</f>
        <v>0.36462785568284273</v>
      </c>
      <c r="G903" s="107">
        <f>G177/SUMIFS(G$3:G$722,$B$3:$B$722,$B903)*SUMIFS(Calculations!$E$3:$E$53,Calculations!$A$3:$A$53,$B903)</f>
        <v>0.36242756159810013</v>
      </c>
      <c r="H903" s="107">
        <f>H177/SUMIFS(H$3:H$722,$B$3:$B$722,$B903)*SUMIFS(Calculations!$E$3:$E$53,Calculations!$A$3:$A$53,$B903)</f>
        <v>0.3602536629470911</v>
      </c>
      <c r="I903" s="107">
        <f>I177/SUMIFS(I$3:I$722,$B$3:$B$722,$B903)*SUMIFS(Calculations!$E$3:$E$53,Calculations!$A$3:$A$53,$B903)</f>
        <v>0.35797667348979989</v>
      </c>
      <c r="J903" s="107">
        <f>J177/SUMIFS(J$3:J$722,$B$3:$B$722,$B903)*SUMIFS(Calculations!$E$3:$E$53,Calculations!$A$3:$A$53,$B903)</f>
        <v>0.35572828675039875</v>
      </c>
      <c r="K903" s="107">
        <f>K177/SUMIFS(K$3:K$722,$B$3:$B$722,$B903)*SUMIFS(Calculations!$E$3:$E$53,Calculations!$A$3:$A$53,$B903)</f>
        <v>0.348638213734492</v>
      </c>
      <c r="L903" s="107">
        <f>L177/SUMIFS(L$3:L$722,$B$3:$B$722,$B903)*SUMIFS(Calculations!$E$3:$E$53,Calculations!$A$3:$A$53,$B903)</f>
        <v>0.34182524431060451</v>
      </c>
      <c r="M903" s="107">
        <f>M177/SUMIFS(M$3:M$722,$B$3:$B$722,$B903)*SUMIFS(Calculations!$E$3:$E$53,Calculations!$A$3:$A$53,$B903)</f>
        <v>0.3411996104494634</v>
      </c>
      <c r="N903" s="107">
        <f>N177/SUMIFS(N$3:N$722,$B$3:$B$722,$B903)*SUMIFS(Calculations!$E$3:$E$53,Calculations!$A$3:$A$53,$B903)</f>
        <v>0.34057626256714818</v>
      </c>
      <c r="O903" s="107">
        <f>O177/SUMIFS(O$3:O$722,$B$3:$B$722,$B903)*SUMIFS(Calculations!$E$3:$E$53,Calculations!$A$3:$A$53,$B903)</f>
        <v>0.34148669181115338</v>
      </c>
      <c r="P903" s="107">
        <f>P177/SUMIFS(P$3:P$722,$B$3:$B$722,$B903)*SUMIFS(Calculations!$E$3:$E$53,Calculations!$A$3:$A$53,$B903)</f>
        <v>0.34240200162498352</v>
      </c>
      <c r="Q903" s="107">
        <f>Q177/SUMIFS(Q$3:Q$722,$B$3:$B$722,$B903)*SUMIFS(Calculations!$E$3:$E$53,Calculations!$A$3:$A$53,$B903)</f>
        <v>0.33527206482661381</v>
      </c>
      <c r="R903" s="107">
        <f>R177/SUMIFS(R$3:R$722,$B$3:$B$722,$B903)*SUMIFS(Calculations!$E$3:$E$53,Calculations!$A$3:$A$53,$B903)</f>
        <v>0.3278679152062402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1.7158977832708528E-3</v>
      </c>
      <c r="G905" s="107">
        <f>G179/SUMIFS(G$3:G$722,$B$3:$B$722,$B905)*SUMIFS(Calculations!$E$3:$E$53,Calculations!$A$3:$A$53,$B905)</f>
        <v>1.705543446146819E-3</v>
      </c>
      <c r="H905" s="107">
        <f>H179/SUMIFS(H$3:H$722,$B$3:$B$722,$B905)*SUMIFS(Calculations!$E$3:$E$53,Calculations!$A$3:$A$53,$B905)</f>
        <v>1.695313322972778E-3</v>
      </c>
      <c r="I905" s="107">
        <f>I179/SUMIFS(I$3:I$722,$B$3:$B$722,$B905)*SUMIFS(Calculations!$E$3:$E$53,Calculations!$A$3:$A$53,$B905)</f>
        <v>1.6845980660295577E-3</v>
      </c>
      <c r="J905" s="107">
        <f>J179/SUMIFS(J$3:J$722,$B$3:$B$722,$B905)*SUMIFS(Calculations!$E$3:$E$53,Calculations!$A$3:$A$53,$B905)</f>
        <v>1.6740174102679484E-3</v>
      </c>
      <c r="K905" s="107">
        <f>K179/SUMIFS(K$3:K$722,$B$3:$B$722,$B905)*SUMIFS(Calculations!$E$3:$E$53,Calculations!$A$3:$A$53,$B905)</f>
        <v>1.6406523220509773E-3</v>
      </c>
      <c r="L905" s="107">
        <f>L179/SUMIFS(L$3:L$722,$B$3:$B$722,$B905)*SUMIFS(Calculations!$E$3:$E$53,Calculations!$A$3:$A$53,$B905)</f>
        <v>1.6085912522513378E-3</v>
      </c>
      <c r="M905" s="107">
        <f>M179/SUMIFS(M$3:M$722,$B$3:$B$722,$B905)*SUMIFS(Calculations!$E$3:$E$53,Calculations!$A$3:$A$53,$B905)</f>
        <v>1.6056470894871932E-3</v>
      </c>
      <c r="N905" s="107">
        <f>N179/SUMIFS(N$3:N$722,$B$3:$B$722,$B905)*SUMIFS(Calculations!$E$3:$E$53,Calculations!$A$3:$A$53,$B905)</f>
        <v>1.6027136842829523E-3</v>
      </c>
      <c r="O905" s="107">
        <f>O179/SUMIFS(O$3:O$722,$B$3:$B$722,$B905)*SUMIFS(Calculations!$E$3:$E$53,Calculations!$A$3:$A$53,$B905)</f>
        <v>1.6069980621692438E-3</v>
      </c>
      <c r="P905" s="107">
        <f>P179/SUMIFS(P$3:P$722,$B$3:$B$722,$B905)*SUMIFS(Calculations!$E$3:$E$53,Calculations!$A$3:$A$53,$B905)</f>
        <v>1.6113054074696075E-3</v>
      </c>
      <c r="Q905" s="107">
        <f>Q179/SUMIFS(Q$3:Q$722,$B$3:$B$722,$B905)*SUMIFS(Calculations!$E$3:$E$53,Calculations!$A$3:$A$53,$B905)</f>
        <v>1.641705708538579E-3</v>
      </c>
      <c r="R905" s="107">
        <f>R179/SUMIFS(R$3:R$722,$B$3:$B$722,$B905)*SUMIFS(Calculations!$E$3:$E$53,Calculations!$A$3:$A$53,$B905)</f>
        <v>1.6732751857982558E-3</v>
      </c>
    </row>
    <row r="906" spans="2:18" ht="15.75" customHeight="1">
      <c r="B906" s="107" t="s">
        <v>547</v>
      </c>
      <c r="C906" s="107" t="s">
        <v>448</v>
      </c>
      <c r="D906" s="107" t="s">
        <v>649</v>
      </c>
      <c r="E906" s="107" t="str">
        <f t="shared" si="302"/>
        <v>solar PV</v>
      </c>
      <c r="F906" s="107">
        <f>F180/SUMIFS(F$3:F$722,$B$3:$B$722,$B906)*SUMIFS(Calculations!$E$3:$E$53,Calculations!$A$3:$A$53,$B906)</f>
        <v>3.572981862315221E-4</v>
      </c>
      <c r="G906" s="107">
        <f>G180/SUMIFS(G$3:G$722,$B$3:$B$722,$B906)*SUMIFS(Calculations!$E$3:$E$53,Calculations!$A$3:$A$53,$B906)</f>
        <v>3.6812711178994134E-4</v>
      </c>
      <c r="H906" s="107">
        <f>H180/SUMIFS(H$3:H$722,$B$3:$B$722,$B906)*SUMIFS(Calculations!$E$3:$E$53,Calculations!$A$3:$A$53,$B906)</f>
        <v>3.7882613008325354E-4</v>
      </c>
      <c r="I906" s="107">
        <f>I180/SUMIFS(I$3:I$722,$B$3:$B$722,$B906)*SUMIFS(Calculations!$E$3:$E$53,Calculations!$A$3:$A$53,$B906)</f>
        <v>3.9907252834985106E-4</v>
      </c>
      <c r="J906" s="107">
        <f>J180/SUMIFS(J$3:J$722,$B$3:$B$722,$B906)*SUMIFS(Calculations!$E$3:$E$53,Calculations!$A$3:$A$53,$B906)</f>
        <v>4.1906459868530448E-4</v>
      </c>
      <c r="K906" s="107">
        <f>K180/SUMIFS(K$3:K$722,$B$3:$B$722,$B906)*SUMIFS(Calculations!$E$3:$E$53,Calculations!$A$3:$A$53,$B906)</f>
        <v>4.6320023737353075E-4</v>
      </c>
      <c r="L906" s="107">
        <f>L180/SUMIFS(L$3:L$722,$B$3:$B$722,$B906)*SUMIFS(Calculations!$E$3:$E$53,Calculations!$A$3:$A$53,$B906)</f>
        <v>5.0561090877451872E-4</v>
      </c>
      <c r="M906" s="107">
        <f>M180/SUMIFS(M$3:M$722,$B$3:$B$722,$B906)*SUMIFS(Calculations!$E$3:$E$53,Calculations!$A$3:$A$53,$B906)</f>
        <v>6.0079013020325966E-4</v>
      </c>
      <c r="N906" s="107">
        <f>N180/SUMIFS(N$3:N$722,$B$3:$B$722,$B906)*SUMIFS(Calculations!$E$3:$E$53,Calculations!$A$3:$A$53,$B906)</f>
        <v>6.9562158003847602E-4</v>
      </c>
      <c r="O906" s="107">
        <f>O180/SUMIFS(O$3:O$722,$B$3:$B$722,$B906)*SUMIFS(Calculations!$E$3:$E$53,Calculations!$A$3:$A$53,$B906)</f>
        <v>8.5953654207775729E-4</v>
      </c>
      <c r="P906" s="107">
        <f>P180/SUMIFS(P$3:P$722,$B$3:$B$722,$B906)*SUMIFS(Calculations!$E$3:$E$53,Calculations!$A$3:$A$53,$B906)</f>
        <v>1.0243302087751466E-3</v>
      </c>
      <c r="Q906" s="107">
        <f>Q180/SUMIFS(Q$3:Q$722,$B$3:$B$722,$B906)*SUMIFS(Calculations!$E$3:$E$53,Calculations!$A$3:$A$53,$B906)</f>
        <v>1.3099196617565811E-3</v>
      </c>
      <c r="R906" s="107">
        <f>R180/SUMIFS(R$3:R$722,$B$3:$B$722,$B906)*SUMIFS(Calculations!$E$3:$E$53,Calculations!$A$3:$A$53,$B906)</f>
        <v>1.6064927029592281E-3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2.6855027619681926E-4</v>
      </c>
      <c r="G908" s="107">
        <f>G182/SUMIFS(G$3:G$722,$B$3:$B$722,$B908)*SUMIFS(Calculations!$E$3:$E$53,Calculations!$A$3:$A$53,$B908)</f>
        <v>3.1033523352747336E-4</v>
      </c>
      <c r="H908" s="107">
        <f>H182/SUMIFS(H$3:H$722,$B$3:$B$722,$B908)*SUMIFS(Calculations!$E$3:$E$53,Calculations!$A$3:$A$53,$B908)</f>
        <v>3.5161892510464539E-4</v>
      </c>
      <c r="I908" s="107">
        <f>I182/SUMIFS(I$3:I$722,$B$3:$B$722,$B908)*SUMIFS(Calculations!$E$3:$E$53,Calculations!$A$3:$A$53,$B908)</f>
        <v>1.5844175410665341E-3</v>
      </c>
      <c r="J908" s="107">
        <f>J182/SUMIFS(J$3:J$722,$B$3:$B$722,$B908)*SUMIFS(Calculations!$E$3:$E$53,Calculations!$A$3:$A$53,$B908)</f>
        <v>2.8017301867641628E-3</v>
      </c>
      <c r="K908" s="107">
        <f>K182/SUMIFS(K$3:K$722,$B$3:$B$722,$B908)*SUMIFS(Calculations!$E$3:$E$53,Calculations!$A$3:$A$53,$B908)</f>
        <v>2.7321607511929689E-3</v>
      </c>
      <c r="L908" s="107">
        <f>L182/SUMIFS(L$3:L$722,$B$3:$B$722,$B908)*SUMIFS(Calculations!$E$3:$E$53,Calculations!$A$3:$A$53,$B908)</f>
        <v>2.6653103201296686E-3</v>
      </c>
      <c r="M908" s="107">
        <f>M182/SUMIFS(M$3:M$722,$B$3:$B$722,$B908)*SUMIFS(Calculations!$E$3:$E$53,Calculations!$A$3:$A$53,$B908)</f>
        <v>3.3773357656551161E-3</v>
      </c>
      <c r="N908" s="107">
        <f>N182/SUMIFS(N$3:N$722,$B$3:$B$722,$B908)*SUMIFS(Calculations!$E$3:$E$53,Calculations!$A$3:$A$53,$B908)</f>
        <v>4.0867595695606457E-3</v>
      </c>
      <c r="O908" s="107">
        <f>O182/SUMIFS(O$3:O$722,$B$3:$B$722,$B908)*SUMIFS(Calculations!$E$3:$E$53,Calculations!$A$3:$A$53,$B908)</f>
        <v>4.0773182179146975E-3</v>
      </c>
      <c r="P908" s="107">
        <f>P182/SUMIFS(P$3:P$722,$B$3:$B$722,$B908)*SUMIFS(Calculations!$E$3:$E$53,Calculations!$A$3:$A$53,$B908)</f>
        <v>4.0678262536854495E-3</v>
      </c>
      <c r="Q908" s="107">
        <f>Q182/SUMIFS(Q$3:Q$722,$B$3:$B$722,$B908)*SUMIFS(Calculations!$E$3:$E$53,Calculations!$A$3:$A$53,$B908)</f>
        <v>4.6210352215617567E-3</v>
      </c>
      <c r="R908" s="107">
        <f>R182/SUMIFS(R$3:R$722,$B$3:$B$722,$B908)*SUMIFS(Calculations!$E$3:$E$53,Calculations!$A$3:$A$53,$B908)</f>
        <v>5.1955202535223727E-3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0.1590261198332418</v>
      </c>
      <c r="G1015" s="107">
        <f>G289/SUMIFS(G$3:G$722,$B$3:$B$722,$B1015)*SUMIFS(Calculations!$E$3:$E$53,Calculations!$A$3:$A$53,$B1015)</f>
        <v>0.15748803048320456</v>
      </c>
      <c r="H1015" s="107">
        <f>H289/SUMIFS(H$3:H$722,$B$3:$B$722,$B1015)*SUMIFS(Calculations!$E$3:$E$53,Calculations!$A$3:$A$53,$B1015)</f>
        <v>0.15592488531787269</v>
      </c>
      <c r="I1015" s="107">
        <f>I289/SUMIFS(I$3:I$722,$B$3:$B$722,$B1015)*SUMIFS(Calculations!$E$3:$E$53,Calculations!$A$3:$A$53,$B1015)</f>
        <v>0.14207918333462655</v>
      </c>
      <c r="J1015" s="107">
        <f>J289/SUMIFS(J$3:J$722,$B$3:$B$722,$B1015)*SUMIFS(Calculations!$E$3:$E$53,Calculations!$A$3:$A$53,$B1015)</f>
        <v>0.12820718690297594</v>
      </c>
      <c r="K1015" s="107">
        <f>K289/SUMIFS(K$3:K$722,$B$3:$B$722,$B1015)*SUMIFS(Calculations!$E$3:$E$53,Calculations!$A$3:$A$53,$B1015)</f>
        <v>0.1270676207210687</v>
      </c>
      <c r="L1015" s="107">
        <f>L289/SUMIFS(L$3:L$722,$B$3:$B$722,$B1015)*SUMIFS(Calculations!$E$3:$E$53,Calculations!$A$3:$A$53,$B1015)</f>
        <v>0.1259625806672254</v>
      </c>
      <c r="M1015" s="107">
        <f>M289/SUMIFS(M$3:M$722,$B$3:$B$722,$B1015)*SUMIFS(Calculations!$E$3:$E$53,Calculations!$A$3:$A$53,$B1015)</f>
        <v>0.12574598786059832</v>
      </c>
      <c r="N1015" s="107">
        <f>N289/SUMIFS(N$3:N$722,$B$3:$B$722,$B1015)*SUMIFS(Calculations!$E$3:$E$53,Calculations!$A$3:$A$53,$B1015)</f>
        <v>0.12553017575711525</v>
      </c>
      <c r="O1015" s="107">
        <f>O289/SUMIFS(O$3:O$722,$B$3:$B$722,$B1015)*SUMIFS(Calculations!$E$3:$E$53,Calculations!$A$3:$A$53,$B1015)</f>
        <v>0.12417191869788581</v>
      </c>
      <c r="P1015" s="107">
        <f>P289/SUMIFS(P$3:P$722,$B$3:$B$722,$B1015)*SUMIFS(Calculations!$E$3:$E$53,Calculations!$A$3:$A$53,$B1015)</f>
        <v>0.1228425622225288</v>
      </c>
      <c r="Q1015" s="107">
        <f>Q289/SUMIFS(Q$3:Q$722,$B$3:$B$722,$B1015)*SUMIFS(Calculations!$E$3:$E$53,Calculations!$A$3:$A$53,$B1015)</f>
        <v>0.12150758829156379</v>
      </c>
      <c r="R1015" s="107">
        <f>R289/SUMIFS(R$3:R$722,$B$3:$B$722,$B1015)*SUMIFS(Calculations!$E$3:$E$53,Calculations!$A$3:$A$53,$B1015)</f>
        <v>0.12020451484720794</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3.4691595337620561E-3</v>
      </c>
      <c r="G1018" s="107">
        <f>G292/SUMIFS(G$3:G$722,$B$3:$B$722,$B1018)*SUMIFS(Calculations!$E$3:$E$53,Calculations!$A$3:$A$53,$B1018)</f>
        <v>3.4983384890770264E-3</v>
      </c>
      <c r="H1018" s="107">
        <f>H292/SUMIFS(H$3:H$722,$B$3:$B$722,$B1018)*SUMIFS(Calculations!$E$3:$E$53,Calculations!$A$3:$A$53,$B1018)</f>
        <v>3.5279927760200592E-3</v>
      </c>
      <c r="I1018" s="107">
        <f>I292/SUMIFS(I$3:I$722,$B$3:$B$722,$B1018)*SUMIFS(Calculations!$E$3:$E$53,Calculations!$A$3:$A$53,$B1018)</f>
        <v>3.5294040678810908E-3</v>
      </c>
      <c r="J1018" s="107">
        <f>J292/SUMIFS(J$3:J$722,$B$3:$B$722,$B1018)*SUMIFS(Calculations!$E$3:$E$53,Calculations!$A$3:$A$53,$B1018)</f>
        <v>3.5308180399342176E-3</v>
      </c>
      <c r="K1018" s="107">
        <f>K292/SUMIFS(K$3:K$722,$B$3:$B$722,$B1018)*SUMIFS(Calculations!$E$3:$E$53,Calculations!$A$3:$A$53,$B1018)</f>
        <v>3.4789672878732763E-3</v>
      </c>
      <c r="L1018" s="107">
        <f>L292/SUMIFS(L$3:L$722,$B$3:$B$722,$B1018)*SUMIFS(Calculations!$E$3:$E$53,Calculations!$A$3:$A$53,$B1018)</f>
        <v>3.4286874895088325E-3</v>
      </c>
      <c r="M1018" s="107">
        <f>M292/SUMIFS(M$3:M$722,$B$3:$B$722,$B1018)*SUMIFS(Calculations!$E$3:$E$53,Calculations!$A$3:$A$53,$B1018)</f>
        <v>3.4224970253390143E-3</v>
      </c>
      <c r="N1018" s="107">
        <f>N292/SUMIFS(N$3:N$722,$B$3:$B$722,$B1018)*SUMIFS(Calculations!$E$3:$E$53,Calculations!$A$3:$A$53,$B1018)</f>
        <v>3.4163288745364577E-3</v>
      </c>
      <c r="O1018" s="107">
        <f>O292/SUMIFS(O$3:O$722,$B$3:$B$722,$B1018)*SUMIFS(Calculations!$E$3:$E$53,Calculations!$A$3:$A$53,$B1018)</f>
        <v>3.3795922314500187E-3</v>
      </c>
      <c r="P1018" s="107">
        <f>P292/SUMIFS(P$3:P$722,$B$3:$B$722,$B1018)*SUMIFS(Calculations!$E$3:$E$53,Calculations!$A$3:$A$53,$B1018)</f>
        <v>3.3436372595704372E-3</v>
      </c>
      <c r="Q1018" s="107">
        <f>Q292/SUMIFS(Q$3:Q$722,$B$3:$B$722,$B1018)*SUMIFS(Calculations!$E$3:$E$53,Calculations!$A$3:$A$53,$B1018)</f>
        <v>3.3066336521037562E-3</v>
      </c>
      <c r="R1018" s="107">
        <f>R292/SUMIFS(R$3:R$722,$B$3:$B$722,$B1018)*SUMIFS(Calculations!$E$3:$E$53,Calculations!$A$3:$A$53,$B1018)</f>
        <v>3.27051428144283E-3</v>
      </c>
    </row>
    <row r="1019" spans="2:18" ht="15.75" customHeight="1">
      <c r="B1019" s="107" t="s">
        <v>556</v>
      </c>
      <c r="C1019" s="107" t="s">
        <v>448</v>
      </c>
      <c r="D1019" s="107" t="s">
        <v>632</v>
      </c>
      <c r="E1019" s="107" t="str">
        <f t="shared" si="304"/>
        <v>hydro</v>
      </c>
      <c r="F1019" s="107">
        <f>F293/SUMIFS(F$3:F$722,$B$3:$B$722,$B1019)*SUMIFS(Calculations!$E$3:$E$53,Calculations!$A$3:$A$53,$B1019)</f>
        <v>1.5997036778504583E-2</v>
      </c>
      <c r="G1019" s="107">
        <f>G293/SUMIFS(G$3:G$722,$B$3:$B$722,$B1019)*SUMIFS(Calculations!$E$3:$E$53,Calculations!$A$3:$A$53,$B1019)</f>
        <v>1.3452968604777271E-2</v>
      </c>
      <c r="H1019" s="107">
        <f>H293/SUMIFS(H$3:H$722,$B$3:$B$722,$B1019)*SUMIFS(Calculations!$E$3:$E$53,Calculations!$A$3:$A$53,$B1019)</f>
        <v>1.0867456998484581E-2</v>
      </c>
      <c r="I1019" s="107">
        <f>I293/SUMIFS(I$3:I$722,$B$3:$B$722,$B1019)*SUMIFS(Calculations!$E$3:$E$53,Calculations!$A$3:$A$53,$B1019)</f>
        <v>6.9931850299921692E-3</v>
      </c>
      <c r="J1019" s="107">
        <f>J293/SUMIFS(J$3:J$722,$B$3:$B$722,$B1019)*SUMIFS(Calculations!$E$3:$E$53,Calculations!$A$3:$A$53,$B1019)</f>
        <v>3.1115554104031626E-3</v>
      </c>
      <c r="K1019" s="107">
        <f>K293/SUMIFS(K$3:K$722,$B$3:$B$722,$B1019)*SUMIFS(Calculations!$E$3:$E$53,Calculations!$A$3:$A$53,$B1019)</f>
        <v>3.6992633273224248E-3</v>
      </c>
      <c r="L1019" s="107">
        <f>L293/SUMIFS(L$3:L$722,$B$3:$B$722,$B1019)*SUMIFS(Calculations!$E$3:$E$53,Calculations!$A$3:$A$53,$B1019)</f>
        <v>4.2691651008812184E-3</v>
      </c>
      <c r="M1019" s="107">
        <f>M293/SUMIFS(M$3:M$722,$B$3:$B$722,$B1019)*SUMIFS(Calculations!$E$3:$E$53,Calculations!$A$3:$A$53,$B1019)</f>
        <v>2.8730534867451507E-3</v>
      </c>
      <c r="N1019" s="107">
        <f>N293/SUMIFS(N$3:N$722,$B$3:$B$722,$B1019)*SUMIFS(Calculations!$E$3:$E$53,Calculations!$A$3:$A$53,$B1019)</f>
        <v>1.4819741206487096E-3</v>
      </c>
      <c r="O1019" s="107">
        <f>O293/SUMIFS(O$3:O$722,$B$3:$B$722,$B1019)*SUMIFS(Calculations!$E$3:$E$53,Calculations!$A$3:$A$53,$B1019)</f>
        <v>4.7649300823637509E-3</v>
      </c>
      <c r="P1019" s="107">
        <f>P293/SUMIFS(P$3:P$722,$B$3:$B$722,$B1019)*SUMIFS(Calculations!$E$3:$E$53,Calculations!$A$3:$A$53,$B1019)</f>
        <v>7.9780322977084945E-3</v>
      </c>
      <c r="Q1019" s="107">
        <f>Q293/SUMIFS(Q$3:Q$722,$B$3:$B$722,$B1019)*SUMIFS(Calculations!$E$3:$E$53,Calculations!$A$3:$A$53,$B1019)</f>
        <v>7.7836010051108712E-3</v>
      </c>
      <c r="R1019" s="107">
        <f>R293/SUMIFS(R$3:R$722,$B$3:$B$722,$B1019)*SUMIFS(Calculations!$E$3:$E$53,Calculations!$A$3:$A$53,$B1019)</f>
        <v>7.5938158353341155E-3</v>
      </c>
    </row>
    <row r="1020" spans="2:18" ht="15.75" customHeight="1">
      <c r="B1020" s="107" t="s">
        <v>556</v>
      </c>
      <c r="C1020" s="107" t="s">
        <v>448</v>
      </c>
      <c r="D1020" s="107" t="s">
        <v>643</v>
      </c>
      <c r="E1020" s="107" t="str">
        <f t="shared" si="304"/>
        <v>onshore wind</v>
      </c>
      <c r="F1020" s="107">
        <f>F294/SUMIFS(F$3:F$722,$B$3:$B$722,$B1020)*SUMIFS(Calculations!$E$3:$E$53,Calculations!$A$3:$A$53,$B1020)</f>
        <v>1.5760635946378606E-2</v>
      </c>
      <c r="G1020" s="107">
        <f>G294/SUMIFS(G$3:G$722,$B$3:$B$722,$B1020)*SUMIFS(Calculations!$E$3:$E$53,Calculations!$A$3:$A$53,$B1020)</f>
        <v>1.6527092272601275E-2</v>
      </c>
      <c r="H1020" s="107">
        <f>H294/SUMIFS(H$3:H$722,$B$3:$B$722,$B1020)*SUMIFS(Calculations!$E$3:$E$53,Calculations!$A$3:$A$53,$B1020)</f>
        <v>1.7306034341697561E-2</v>
      </c>
      <c r="I1020" s="107">
        <f>I294/SUMIFS(I$3:I$722,$B$3:$B$722,$B1020)*SUMIFS(Calculations!$E$3:$E$53,Calculations!$A$3:$A$53,$B1020)</f>
        <v>1.7322815422234003E-2</v>
      </c>
      <c r="J1020" s="107">
        <f>J294/SUMIFS(J$3:J$722,$B$3:$B$722,$B1020)*SUMIFS(Calculations!$E$3:$E$53,Calculations!$A$3:$A$53,$B1020)</f>
        <v>1.7339628371812323E-2</v>
      </c>
      <c r="K1020" s="107">
        <f>K294/SUMIFS(K$3:K$722,$B$3:$B$722,$B1020)*SUMIFS(Calculations!$E$3:$E$53,Calculations!$A$3:$A$53,$B1020)</f>
        <v>1.7073223036432651E-2</v>
      </c>
      <c r="L1020" s="107">
        <f>L294/SUMIFS(L$3:L$722,$B$3:$B$722,$B1020)*SUMIFS(Calculations!$E$3:$E$53,Calculations!$A$3:$A$53,$B1020)</f>
        <v>1.6814889145144854E-2</v>
      </c>
      <c r="M1020" s="107">
        <f>M294/SUMIFS(M$3:M$722,$B$3:$B$722,$B1020)*SUMIFS(Calculations!$E$3:$E$53,Calculations!$A$3:$A$53,$B1020)</f>
        <v>1.6784743903013735E-2</v>
      </c>
      <c r="N1020" s="107">
        <f>N294/SUMIFS(N$3:N$722,$B$3:$B$722,$B1020)*SUMIFS(Calculations!$E$3:$E$53,Calculations!$A$3:$A$53,$B1020)</f>
        <v>1.6754707318624659E-2</v>
      </c>
      <c r="O1020" s="107">
        <f>O294/SUMIFS(O$3:O$722,$B$3:$B$722,$B1020)*SUMIFS(Calculations!$E$3:$E$53,Calculations!$A$3:$A$53,$B1020)</f>
        <v>1.6574445504030481E-2</v>
      </c>
      <c r="P1020" s="107">
        <f>P294/SUMIFS(P$3:P$722,$B$3:$B$722,$B1020)*SUMIFS(Calculations!$E$3:$E$53,Calculations!$A$3:$A$53,$B1020)</f>
        <v>1.6398019245935917E-2</v>
      </c>
      <c r="Q1020" s="107">
        <f>Q294/SUMIFS(Q$3:Q$722,$B$3:$B$722,$B1020)*SUMIFS(Calculations!$E$3:$E$53,Calculations!$A$3:$A$53,$B1020)</f>
        <v>1.6959485367646934E-2</v>
      </c>
      <c r="R1020" s="107">
        <f>R294/SUMIFS(R$3:R$722,$B$3:$B$722,$B1020)*SUMIFS(Calculations!$E$3:$E$53,Calculations!$A$3:$A$53,$B1020)</f>
        <v>1.7507534716129862E-2</v>
      </c>
    </row>
    <row r="1021" spans="2:18" ht="15.75" customHeight="1">
      <c r="B1021" s="107" t="s">
        <v>556</v>
      </c>
      <c r="C1021" s="107" t="s">
        <v>448</v>
      </c>
      <c r="D1021" s="107" t="s">
        <v>644</v>
      </c>
      <c r="E1021" s="107" t="str">
        <f t="shared" si="304"/>
        <v>natural gas nonpeaker</v>
      </c>
      <c r="F1021" s="107">
        <f>F295/SUMIFS(F$3:F$722,$B$3:$B$722,$B1021)*SUMIFS(Calculations!$E$3:$E$53,Calculations!$A$3:$A$53,$B1021)</f>
        <v>3.3505796754880891E-2</v>
      </c>
      <c r="G1021" s="107">
        <f>G295/SUMIFS(G$3:G$722,$B$3:$B$722,$B1021)*SUMIFS(Calculations!$E$3:$E$53,Calculations!$A$3:$A$53,$B1021)</f>
        <v>3.6108060792426643E-2</v>
      </c>
      <c r="H1021" s="107">
        <f>H295/SUMIFS(H$3:H$722,$B$3:$B$722,$B1021)*SUMIFS(Calculations!$E$3:$E$53,Calculations!$A$3:$A$53,$B1021)</f>
        <v>3.8752716286015523E-2</v>
      </c>
      <c r="I1021" s="107">
        <f>I295/SUMIFS(I$3:I$722,$B$3:$B$722,$B1021)*SUMIFS(Calculations!$E$3:$E$53,Calculations!$A$3:$A$53,$B1021)</f>
        <v>6.4575956255579534E-2</v>
      </c>
      <c r="J1021" s="107">
        <f>J295/SUMIFS(J$3:J$722,$B$3:$B$722,$B1021)*SUMIFS(Calculations!$E$3:$E$53,Calculations!$A$3:$A$53,$B1021)</f>
        <v>9.0448237281482588E-2</v>
      </c>
      <c r="K1021" s="107">
        <f>K295/SUMIFS(K$3:K$722,$B$3:$B$722,$B1021)*SUMIFS(Calculations!$E$3:$E$53,Calculations!$A$3:$A$53,$B1021)</f>
        <v>9.2380979240113625E-2</v>
      </c>
      <c r="L1021" s="107">
        <f>L295/SUMIFS(L$3:L$722,$B$3:$B$722,$B1021)*SUMIFS(Calculations!$E$3:$E$53,Calculations!$A$3:$A$53,$B1021)</f>
        <v>9.4255163742900674E-2</v>
      </c>
      <c r="M1021" s="107">
        <f>M295/SUMIFS(M$3:M$722,$B$3:$B$722,$B1021)*SUMIFS(Calculations!$E$3:$E$53,Calculations!$A$3:$A$53,$B1021)</f>
        <v>9.6004295897139935E-2</v>
      </c>
      <c r="N1021" s="107">
        <f>N295/SUMIFS(N$3:N$722,$B$3:$B$722,$B1021)*SUMIFS(Calculations!$E$3:$E$53,Calculations!$A$3:$A$53,$B1021)</f>
        <v>9.7747123349974888E-2</v>
      </c>
      <c r="O1021" s="107">
        <f>O295/SUMIFS(O$3:O$722,$B$3:$B$722,$B1021)*SUMIFS(Calculations!$E$3:$E$53,Calculations!$A$3:$A$53,$B1021)</f>
        <v>9.5646678816474096E-2</v>
      </c>
      <c r="P1021" s="107">
        <f>P295/SUMIFS(P$3:P$722,$B$3:$B$722,$B1021)*SUMIFS(Calculations!$E$3:$E$53,Calculations!$A$3:$A$53,$B1021)</f>
        <v>9.359092690797928E-2</v>
      </c>
      <c r="Q1021" s="107">
        <f>Q295/SUMIFS(Q$3:Q$722,$B$3:$B$722,$B1021)*SUMIFS(Calculations!$E$3:$E$53,Calculations!$A$3:$A$53,$B1021)</f>
        <v>9.2172294508960487E-2</v>
      </c>
      <c r="R1021" s="107">
        <f>R295/SUMIFS(R$3:R$722,$B$3:$B$722,$B1021)*SUMIFS(Calculations!$E$3:$E$53,Calculations!$A$3:$A$53,$B1021)</f>
        <v>9.0787561696142272E-2</v>
      </c>
    </row>
    <row r="1022" spans="2:18" ht="15.75" customHeight="1">
      <c r="B1022" s="107" t="s">
        <v>556</v>
      </c>
      <c r="C1022" s="107" t="s">
        <v>448</v>
      </c>
      <c r="D1022" s="107" t="s">
        <v>645</v>
      </c>
      <c r="E1022" s="107" t="str">
        <f t="shared" si="304"/>
        <v>natural gas peaker</v>
      </c>
      <c r="F1022" s="107">
        <f>F296/SUMIFS(F$3:F$722,$B$3:$B$722,$B1022)*SUMIFS(Calculations!$E$3:$E$53,Calculations!$A$3:$A$53,$B1022)</f>
        <v>4.9164965360996339E-4</v>
      </c>
      <c r="G1022" s="107">
        <f>G296/SUMIFS(G$3:G$722,$B$3:$B$722,$B1022)*SUMIFS(Calculations!$E$3:$E$53,Calculations!$A$3:$A$53,$B1022)</f>
        <v>4.9352302585231492E-4</v>
      </c>
      <c r="H1022" s="107">
        <f>H296/SUMIFS(H$3:H$722,$B$3:$B$722,$B1022)*SUMIFS(Calculations!$E$3:$E$53,Calculations!$A$3:$A$53,$B1022)</f>
        <v>4.9542691574234468E-4</v>
      </c>
      <c r="I1022" s="107">
        <f>I296/SUMIFS(I$3:I$722,$B$3:$B$722,$B1022)*SUMIFS(Calculations!$E$3:$E$53,Calculations!$A$3:$A$53,$B1022)</f>
        <v>5.4271233919291973E-4</v>
      </c>
      <c r="J1022" s="107">
        <f>J296/SUMIFS(J$3:J$722,$B$3:$B$722,$B1022)*SUMIFS(Calculations!$E$3:$E$53,Calculations!$A$3:$A$53,$B1022)</f>
        <v>5.9008756264993043E-4</v>
      </c>
      <c r="K1022" s="107">
        <f>K296/SUMIFS(K$3:K$722,$B$3:$B$722,$B1022)*SUMIFS(Calculations!$E$3:$E$53,Calculations!$A$3:$A$53,$B1022)</f>
        <v>5.6485745792256845E-4</v>
      </c>
      <c r="L1022" s="107">
        <f>L296/SUMIFS(L$3:L$722,$B$3:$B$722,$B1022)*SUMIFS(Calculations!$E$3:$E$53,Calculations!$A$3:$A$53,$B1022)</f>
        <v>5.4039176498691765E-4</v>
      </c>
      <c r="M1022" s="107">
        <f>M296/SUMIFS(M$3:M$722,$B$3:$B$722,$B1022)*SUMIFS(Calculations!$E$3:$E$53,Calculations!$A$3:$A$53,$B1022)</f>
        <v>4.6334212361202204E-4</v>
      </c>
      <c r="N1022" s="107">
        <f>N296/SUMIFS(N$3:N$722,$B$3:$B$722,$B1022)*SUMIFS(Calculations!$E$3:$E$53,Calculations!$A$3:$A$53,$B1022)</f>
        <v>3.8657020566757198E-4</v>
      </c>
      <c r="O1022" s="107">
        <f>O296/SUMIFS(O$3:O$722,$B$3:$B$722,$B1022)*SUMIFS(Calculations!$E$3:$E$53,Calculations!$A$3:$A$53,$B1022)</f>
        <v>3.721685412637577E-4</v>
      </c>
      <c r="P1022" s="107">
        <f>P296/SUMIFS(P$3:P$722,$B$3:$B$722,$B1022)*SUMIFS(Calculations!$E$3:$E$53,Calculations!$A$3:$A$53,$B1022)</f>
        <v>3.5807331112964005E-4</v>
      </c>
      <c r="Q1022" s="107">
        <f>Q296/SUMIFS(Q$3:Q$722,$B$3:$B$722,$B1022)*SUMIFS(Calculations!$E$3:$E$53,Calculations!$A$3:$A$53,$B1022)</f>
        <v>3.8448571141601562E-4</v>
      </c>
      <c r="R1022" s="107">
        <f>R296/SUMIFS(R$3:R$722,$B$3:$B$722,$B1022)*SUMIFS(Calculations!$E$3:$E$53,Calculations!$A$3:$A$53,$B1022)</f>
        <v>4.1026696198320257E-4</v>
      </c>
    </row>
    <row r="1023" spans="2:18" ht="15.75" customHeight="1">
      <c r="B1023" s="107" t="s">
        <v>556</v>
      </c>
      <c r="C1023" s="107" t="s">
        <v>448</v>
      </c>
      <c r="D1023" s="107" t="s">
        <v>646</v>
      </c>
      <c r="E1023" s="107" t="str">
        <f t="shared" si="304"/>
        <v>nuclear</v>
      </c>
      <c r="F1023" s="107">
        <f>F297/SUMIFS(F$3:F$722,$B$3:$B$722,$B1023)*SUMIFS(Calculations!$E$3:$E$53,Calculations!$A$3:$A$53,$B1023)</f>
        <v>8.3687136298437173E-2</v>
      </c>
      <c r="G1023" s="107">
        <f>G297/SUMIFS(G$3:G$722,$B$3:$B$722,$B1023)*SUMIFS(Calculations!$E$3:$E$53,Calculations!$A$3:$A$53,$B1023)</f>
        <v>8.4363270082978878E-2</v>
      </c>
      <c r="H1023" s="107">
        <f>H297/SUMIFS(H$3:H$722,$B$3:$B$722,$B1023)*SUMIFS(Calculations!$E$3:$E$53,Calculations!$A$3:$A$53,$B1023)</f>
        <v>8.5050418236236838E-2</v>
      </c>
      <c r="I1023" s="107">
        <f>I297/SUMIFS(I$3:I$722,$B$3:$B$722,$B1023)*SUMIFS(Calculations!$E$3:$E$53,Calculations!$A$3:$A$53,$B1023)</f>
        <v>7.6846947257245626E-2</v>
      </c>
      <c r="J1023" s="107">
        <f>J297/SUMIFS(J$3:J$722,$B$3:$B$722,$B1023)*SUMIFS(Calculations!$E$3:$E$53,Calculations!$A$3:$A$53,$B1023)</f>
        <v>6.862789702162625E-2</v>
      </c>
      <c r="K1023" s="107">
        <f>K297/SUMIFS(K$3:K$722,$B$3:$B$722,$B1023)*SUMIFS(Calculations!$E$3:$E$53,Calculations!$A$3:$A$53,$B1023)</f>
        <v>6.7572275094005776E-2</v>
      </c>
      <c r="L1023" s="107">
        <f>L297/SUMIFS(L$3:L$722,$B$3:$B$722,$B1023)*SUMIFS(Calculations!$E$3:$E$53,Calculations!$A$3:$A$53,$B1023)</f>
        <v>6.6548635984442633E-2</v>
      </c>
      <c r="M1023" s="107">
        <f>M297/SUMIFS(M$3:M$722,$B$3:$B$722,$B1023)*SUMIFS(Calculations!$E$3:$E$53,Calculations!$A$3:$A$53,$B1023)</f>
        <v>6.6428483025658097E-2</v>
      </c>
      <c r="N1023" s="107">
        <f>N297/SUMIFS(N$3:N$722,$B$3:$B$722,$B1023)*SUMIFS(Calculations!$E$3:$E$53,Calculations!$A$3:$A$53,$B1023)</f>
        <v>6.6308763155091738E-2</v>
      </c>
      <c r="O1023" s="107">
        <f>O297/SUMIFS(O$3:O$722,$B$3:$B$722,$B1023)*SUMIFS(Calculations!$E$3:$E$53,Calculations!$A$3:$A$53,$B1023)</f>
        <v>6.5595728358094227E-2</v>
      </c>
      <c r="P1023" s="107">
        <f>P297/SUMIFS(P$3:P$722,$B$3:$B$722,$B1023)*SUMIFS(Calculations!$E$3:$E$53,Calculations!$A$3:$A$53,$B1023)</f>
        <v>6.4897865300359597E-2</v>
      </c>
      <c r="Q1023" s="107">
        <f>Q297/SUMIFS(Q$3:Q$722,$B$3:$B$722,$B1023)*SUMIFS(Calculations!$E$3:$E$53,Calculations!$A$3:$A$53,$B1023)</f>
        <v>6.4113090355698607E-2</v>
      </c>
      <c r="R1023" s="107">
        <f>R297/SUMIFS(R$3:R$722,$B$3:$B$722,$B1023)*SUMIFS(Calculations!$E$3:$E$53,Calculations!$A$3:$A$53,$B1023)</f>
        <v>6.3347068363460643E-2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1.5995008192369654E-3</v>
      </c>
      <c r="G1025" s="107">
        <f>G299/SUMIFS(G$3:G$722,$B$3:$B$722,$B1025)*SUMIFS(Calculations!$E$3:$E$53,Calculations!$A$3:$A$53,$B1025)</f>
        <v>1.5792267141192722E-3</v>
      </c>
      <c r="H1025" s="107">
        <f>H299/SUMIFS(H$3:H$722,$B$3:$B$722,$B1025)*SUMIFS(Calculations!$E$3:$E$53,Calculations!$A$3:$A$53,$B1025)</f>
        <v>1.5586223393504166E-3</v>
      </c>
      <c r="I1025" s="107">
        <f>I299/SUMIFS(I$3:I$722,$B$3:$B$722,$B1025)*SUMIFS(Calculations!$E$3:$E$53,Calculations!$A$3:$A$53,$B1025)</f>
        <v>1.5601009294580997E-3</v>
      </c>
      <c r="J1025" s="107">
        <f>J299/SUMIFS(J$3:J$722,$B$3:$B$722,$B1025)*SUMIFS(Calculations!$E$3:$E$53,Calculations!$A$3:$A$53,$B1025)</f>
        <v>1.5615823275643476E-3</v>
      </c>
      <c r="K1025" s="107">
        <f>K299/SUMIFS(K$3:K$722,$B$3:$B$722,$B1025)*SUMIFS(Calculations!$E$3:$E$53,Calculations!$A$3:$A$53,$B1025)</f>
        <v>1.5375623499997999E-3</v>
      </c>
      <c r="L1025" s="107">
        <f>L299/SUMIFS(L$3:L$722,$B$3:$B$722,$B1025)*SUMIFS(Calculations!$E$3:$E$53,Calculations!$A$3:$A$53,$B1025)</f>
        <v>1.5142701202700475E-3</v>
      </c>
      <c r="M1025" s="107">
        <f>M299/SUMIFS(M$3:M$722,$B$3:$B$722,$B1025)*SUMIFS(Calculations!$E$3:$E$53,Calculations!$A$3:$A$53,$B1025)</f>
        <v>1.51153611929981E-3</v>
      </c>
      <c r="N1025" s="107">
        <f>N299/SUMIFS(N$3:N$722,$B$3:$B$722,$B1025)*SUMIFS(Calculations!$E$3:$E$53,Calculations!$A$3:$A$53,$B1025)</f>
        <v>1.5088119729650359E-3</v>
      </c>
      <c r="O1025" s="107">
        <f>O299/SUMIFS(O$3:O$722,$B$3:$B$722,$B1025)*SUMIFS(Calculations!$E$3:$E$53,Calculations!$A$3:$A$53,$B1025)</f>
        <v>1.4925873385779607E-3</v>
      </c>
      <c r="P1025" s="107">
        <f>P299/SUMIFS(P$3:P$722,$B$3:$B$722,$B1025)*SUMIFS(Calculations!$E$3:$E$53,Calculations!$A$3:$A$53,$B1025)</f>
        <v>1.4767079270658313E-3</v>
      </c>
      <c r="Q1025" s="107">
        <f>Q299/SUMIFS(Q$3:Q$722,$B$3:$B$722,$B1025)*SUMIFS(Calculations!$E$3:$E$53,Calculations!$A$3:$A$53,$B1025)</f>
        <v>1.4588508931498466E-3</v>
      </c>
      <c r="R1025" s="107">
        <f>R299/SUMIFS(R$3:R$722,$B$3:$B$722,$B1025)*SUMIFS(Calculations!$E$3:$E$53,Calculations!$A$3:$A$53,$B1025)</f>
        <v>1.4414205702415477E-3</v>
      </c>
    </row>
    <row r="1026" spans="2:18" ht="15.75" customHeight="1">
      <c r="B1026" s="107" t="s">
        <v>556</v>
      </c>
      <c r="C1026" s="107" t="s">
        <v>448</v>
      </c>
      <c r="D1026" s="107" t="s">
        <v>649</v>
      </c>
      <c r="E1026" s="107" t="str">
        <f t="shared" si="304"/>
        <v>solar PV</v>
      </c>
      <c r="F1026" s="107">
        <f>F300/SUMIFS(F$3:F$722,$B$3:$B$722,$B1026)*SUMIFS(Calculations!$E$3:$E$53,Calculations!$A$3:$A$53,$B1026)</f>
        <v>1.5742906360833545E-4</v>
      </c>
      <c r="G1026" s="107">
        <f>G300/SUMIFS(G$3:G$722,$B$3:$B$722,$B1026)*SUMIFS(Calculations!$E$3:$E$53,Calculations!$A$3:$A$53,$B1026)</f>
        <v>1.7983934110967471E-4</v>
      </c>
      <c r="H1026" s="107">
        <f>H300/SUMIFS(H$3:H$722,$B$3:$B$722,$B1026)*SUMIFS(Calculations!$E$3:$E$53,Calculations!$A$3:$A$53,$B1026)</f>
        <v>2.026146869822114E-4</v>
      </c>
      <c r="I1026" s="107">
        <f>I300/SUMIFS(I$3:I$722,$B$3:$B$722,$B1026)*SUMIFS(Calculations!$E$3:$E$53,Calculations!$A$3:$A$53,$B1026)</f>
        <v>2.3537223288105154E-4</v>
      </c>
      <c r="J1026" s="107">
        <f>J300/SUMIFS(J$3:J$722,$B$3:$B$722,$B1026)*SUMIFS(Calculations!$E$3:$E$53,Calculations!$A$3:$A$53,$B1026)</f>
        <v>2.6819198881456775E-4</v>
      </c>
      <c r="K1026" s="107">
        <f>K300/SUMIFS(K$3:K$722,$B$3:$B$722,$B1026)*SUMIFS(Calculations!$E$3:$E$53,Calculations!$A$3:$A$53,$B1026)</f>
        <v>3.209436978370024E-4</v>
      </c>
      <c r="L1026" s="107">
        <f>L300/SUMIFS(L$3:L$722,$B$3:$B$722,$B1026)*SUMIFS(Calculations!$E$3:$E$53,Calculations!$A$3:$A$53,$B1026)</f>
        <v>3.7209715632320649E-4</v>
      </c>
      <c r="M1026" s="107">
        <f>M300/SUMIFS(M$3:M$722,$B$3:$B$722,$B1026)*SUMIFS(Calculations!$E$3:$E$53,Calculations!$A$3:$A$53,$B1026)</f>
        <v>4.753242940711477E-4</v>
      </c>
      <c r="N1026" s="107">
        <f>N300/SUMIFS(N$3:N$722,$B$3:$B$722,$B1026)*SUMIFS(Calculations!$E$3:$E$53,Calculations!$A$3:$A$53,$B1026)</f>
        <v>5.7817935228310607E-4</v>
      </c>
      <c r="O1026" s="107">
        <f>O300/SUMIFS(O$3:O$722,$B$3:$B$722,$B1026)*SUMIFS(Calculations!$E$3:$E$53,Calculations!$A$3:$A$53,$B1026)</f>
        <v>7.5701899603768845E-4</v>
      </c>
      <c r="P1026" s="107">
        <f>P300/SUMIFS(P$3:P$722,$B$3:$B$722,$B1026)*SUMIFS(Calculations!$E$3:$E$53,Calculations!$A$3:$A$53,$B1026)</f>
        <v>9.320533438146603E-4</v>
      </c>
      <c r="Q1026" s="107">
        <f>Q300/SUMIFS(Q$3:Q$722,$B$3:$B$722,$B1026)*SUMIFS(Calculations!$E$3:$E$53,Calculations!$A$3:$A$53,$B1026)</f>
        <v>1.2084251672758413E-3</v>
      </c>
      <c r="R1026" s="107">
        <f>R300/SUMIFS(R$3:R$722,$B$3:$B$722,$B1026)*SUMIFS(Calculations!$E$3:$E$53,Calculations!$A$3:$A$53,$B1026)</f>
        <v>1.4781928200869529E-3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5.0931066575992171E-4</v>
      </c>
      <c r="G1028" s="107">
        <f>G302/SUMIFS(G$3:G$722,$B$3:$B$722,$B1028)*SUMIFS(Calculations!$E$3:$E$53,Calculations!$A$3:$A$53,$B1028)</f>
        <v>5.1342554127340183E-4</v>
      </c>
      <c r="H1028" s="107">
        <f>H302/SUMIFS(H$3:H$722,$B$3:$B$722,$B1028)*SUMIFS(Calculations!$E$3:$E$53,Calculations!$A$3:$A$53,$B1028)</f>
        <v>5.1760744901802199E-4</v>
      </c>
      <c r="I1028" s="107">
        <f>I302/SUMIFS(I$3:I$722,$B$3:$B$722,$B1028)*SUMIFS(Calculations!$E$3:$E$53,Calculations!$A$3:$A$53,$B1028)</f>
        <v>5.1809847832926621E-4</v>
      </c>
      <c r="J1028" s="107">
        <f>J302/SUMIFS(J$3:J$722,$B$3:$B$722,$B1028)*SUMIFS(Calculations!$E$3:$E$53,Calculations!$A$3:$A$53,$B1028)</f>
        <v>5.185904401569624E-4</v>
      </c>
      <c r="K1028" s="107">
        <f>K302/SUMIFS(K$3:K$722,$B$3:$B$722,$B1028)*SUMIFS(Calculations!$E$3:$E$53,Calculations!$A$3:$A$53,$B1028)</f>
        <v>5.0808313484446122E-4</v>
      </c>
      <c r="L1028" s="107">
        <f>L302/SUMIFS(L$3:L$722,$B$3:$B$722,$B1028)*SUMIFS(Calculations!$E$3:$E$53,Calculations!$A$3:$A$53,$B1028)</f>
        <v>4.9789417573649537E-4</v>
      </c>
      <c r="M1028" s="107">
        <f>M302/SUMIFS(M$3:M$722,$B$3:$B$722,$B1028)*SUMIFS(Calculations!$E$3:$E$53,Calculations!$A$3:$A$53,$B1028)</f>
        <v>4.9451161194303248E-4</v>
      </c>
      <c r="N1028" s="107">
        <f>N302/SUMIFS(N$3:N$722,$B$3:$B$722,$B1028)*SUMIFS(Calculations!$E$3:$E$53,Calculations!$A$3:$A$53,$B1028)</f>
        <v>4.9114124051287801E-4</v>
      </c>
      <c r="O1028" s="107">
        <f>O302/SUMIFS(O$3:O$722,$B$3:$B$722,$B1028)*SUMIFS(Calculations!$E$3:$E$53,Calculations!$A$3:$A$53,$B1028)</f>
        <v>1.4487067812424812E-3</v>
      </c>
      <c r="P1028" s="107">
        <f>P302/SUMIFS(P$3:P$722,$B$3:$B$722,$B1028)*SUMIFS(Calculations!$E$3:$E$53,Calculations!$A$3:$A$53,$B1028)</f>
        <v>2.3858975313275827E-3</v>
      </c>
      <c r="Q1028" s="107">
        <f>Q302/SUMIFS(Q$3:Q$722,$B$3:$B$722,$B1028)*SUMIFS(Calculations!$E$3:$E$53,Calculations!$A$3:$A$53,$B1028)</f>
        <v>5.3093203944941693E-3</v>
      </c>
      <c r="R1028" s="107">
        <f>R302/SUMIFS(R$3:R$722,$B$3:$B$722,$B1028)*SUMIFS(Calculations!$E$3:$E$53,Calculations!$A$3:$A$53,$B1028)</f>
        <v>8.162885255390934E-3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1.0000000000000002</v>
      </c>
      <c r="I1449" s="95">
        <f t="shared" si="312"/>
        <v>1</v>
      </c>
      <c r="J1449" s="95">
        <f t="shared" si="312"/>
        <v>1.0000000000000002</v>
      </c>
      <c r="K1449" s="95">
        <f t="shared" si="312"/>
        <v>1.0000000000000002</v>
      </c>
      <c r="L1449" s="95">
        <f t="shared" si="312"/>
        <v>1.0000000000000002</v>
      </c>
      <c r="M1449" s="95">
        <f t="shared" si="312"/>
        <v>1.0000000000000002</v>
      </c>
      <c r="N1449" s="95">
        <f t="shared" si="312"/>
        <v>1</v>
      </c>
      <c r="O1449" s="95">
        <f t="shared" si="312"/>
        <v>1.0000000000000002</v>
      </c>
      <c r="P1449" s="95">
        <f t="shared" si="312"/>
        <v>1</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5359.2171625999999</v>
      </c>
      <c r="R16" s="91">
        <f t="shared" si="2"/>
        <v>0.35729886773498731</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121.27670563999999</v>
      </c>
      <c r="R20" s="91">
        <f t="shared" si="2"/>
        <v>8.0855147856667576E-3</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2455.3740671999999</v>
      </c>
      <c r="R25" s="91">
        <f t="shared" si="2"/>
        <v>0.16369972469090827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7063.3879999999999</v>
      </c>
      <c r="R38" s="91">
        <f t="shared" si="2"/>
        <v>0.47091589278843765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14999.25593544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IL</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IL</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IL</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IL</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MI</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MI</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OH</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KY</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KY</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OH</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OH</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14999.255935439998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0.35729886773498731</v>
      </c>
      <c r="D17" s="91">
        <f t="shared" si="0"/>
        <v>0.35729886773498731</v>
      </c>
      <c r="E17" s="91">
        <f t="shared" si="1"/>
        <v>0.68579622465257983</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8.0855147856667576E-3</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0.16369972469090827</v>
      </c>
      <c r="D25" s="91">
        <f t="shared" si="0"/>
        <v>0.16369972469090827</v>
      </c>
      <c r="E25" s="91">
        <f t="shared" si="1"/>
        <v>0.31420377534742028</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0.47091589278843765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0.52099859242589552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0.34165960846678467</v>
      </c>
      <c r="C60" s="91">
        <f>SUMIFS('ReEDs Generation Data'!H$729:H$1448,'ReEDs Generation Data'!$E$729:$E$1448,Calculations!$A60)</f>
        <v>0.3314774113204354</v>
      </c>
      <c r="D60" s="91">
        <f>SUMIFS('ReEDs Generation Data'!I$729:I$1448,'ReEDs Generation Data'!$E$729:$E$1448,Calculations!$A60)</f>
        <v>0.32081787290784614</v>
      </c>
      <c r="E60" s="91">
        <f>SUMIFS('ReEDs Generation Data'!J$729:J$1448,'ReEDs Generation Data'!$E$729:$E$1448,Calculations!$A60)</f>
        <v>0.31009201661263253</v>
      </c>
      <c r="F60" s="91">
        <f>SUMIFS('ReEDs Generation Data'!K$729:K$1448,'ReEDs Generation Data'!$E$729:$E$1448,Calculations!$A60)</f>
        <v>0.31154187784640541</v>
      </c>
      <c r="G60" s="91">
        <f>SUMIFS('ReEDs Generation Data'!L$729:L$1448,'ReEDs Generation Data'!$E$729:$E$1448,Calculations!$A60)</f>
        <v>0.31292506178811552</v>
      </c>
      <c r="H60" s="91">
        <f>SUMIFS('ReEDs Generation Data'!M$729:M$1448,'ReEDs Generation Data'!$E$729:$E$1448,Calculations!$A60)</f>
        <v>0.31177440100443743</v>
      </c>
      <c r="I60" s="91">
        <f>SUMIFS('ReEDs Generation Data'!N$729:N$1448,'ReEDs Generation Data'!$E$729:$E$1448,Calculations!$A60)</f>
        <v>0.31062793387794913</v>
      </c>
      <c r="J60" s="91">
        <f>SUMIFS('ReEDs Generation Data'!O$729:O$1448,'ReEDs Generation Data'!$E$729:$E$1448,Calculations!$A60)</f>
        <v>0.30956468698614686</v>
      </c>
      <c r="K60" s="91">
        <f>SUMIFS('ReEDs Generation Data'!P$729:P$1448,'ReEDs Generation Data'!$E$729:$E$1448,Calculations!$A60)</f>
        <v>0.30853192214951825</v>
      </c>
      <c r="L60" s="91">
        <f>SUMIFS('ReEDs Generation Data'!Q$729:Q$1448,'ReEDs Generation Data'!$E$729:$E$1448,Calculations!$A60)</f>
        <v>0.31093134438466546</v>
      </c>
      <c r="M60" s="91">
        <f>SUMIFS('ReEDs Generation Data'!R$729:R$1448,'ReEDs Generation Data'!$E$729:$E$1448,Calculations!$A60)</f>
        <v>0.31350628960128374</v>
      </c>
    </row>
    <row r="61" spans="1:33" ht="15.75" customHeight="1">
      <c r="A61" s="111" t="s">
        <v>633</v>
      </c>
      <c r="B61" s="91">
        <f>SUMIFS('ReEDs Generation Data'!G$729:G$1448,'ReEDs Generation Data'!$E$729:$E$1448,Calculations!$A61)</f>
        <v>0.10205510344456928</v>
      </c>
      <c r="C61" s="91">
        <f>SUMIFS('ReEDs Generation Data'!H$729:H$1448,'ReEDs Generation Data'!$E$729:$E$1448,Calculations!$A61)</f>
        <v>0.10435619477584933</v>
      </c>
      <c r="D61" s="91">
        <f>SUMIFS('ReEDs Generation Data'!I$729:I$1448,'ReEDs Generation Data'!$E$729:$E$1448,Calculations!$A61)</f>
        <v>0.12870622028148931</v>
      </c>
      <c r="E61" s="91">
        <f>SUMIFS('ReEDs Generation Data'!J$729:J$1448,'ReEDs Generation Data'!$E$729:$E$1448,Calculations!$A61)</f>
        <v>0.15312379283064725</v>
      </c>
      <c r="F61" s="91">
        <f>SUMIFS('ReEDs Generation Data'!K$729:K$1448,'ReEDs Generation Data'!$E$729:$E$1448,Calculations!$A61)</f>
        <v>0.16201502314852945</v>
      </c>
      <c r="G61" s="91">
        <f>SUMIFS('ReEDs Generation Data'!L$729:L$1448,'ReEDs Generation Data'!$E$729:$E$1448,Calculations!$A61)</f>
        <v>0.17057573518378261</v>
      </c>
      <c r="H61" s="91">
        <f>SUMIFS('ReEDs Generation Data'!M$729:M$1448,'ReEDs Generation Data'!$E$729:$E$1448,Calculations!$A61)</f>
        <v>0.17325457643126951</v>
      </c>
      <c r="I61" s="91">
        <f>SUMIFS('ReEDs Generation Data'!N$729:N$1448,'ReEDs Generation Data'!$E$729:$E$1448,Calculations!$A61)</f>
        <v>0.17592371595005957</v>
      </c>
      <c r="J61" s="91">
        <f>SUMIFS('ReEDs Generation Data'!O$729:O$1448,'ReEDs Generation Data'!$E$729:$E$1448,Calculations!$A61)</f>
        <v>0.1723064181852465</v>
      </c>
      <c r="K61" s="91">
        <f>SUMIFS('ReEDs Generation Data'!P$729:P$1448,'ReEDs Generation Data'!$E$729:$E$1448,Calculations!$A61)</f>
        <v>0.16872568159737977</v>
      </c>
      <c r="L61" s="91">
        <f>SUMIFS('ReEDs Generation Data'!Q$729:Q$1448,'ReEDs Generation Data'!$E$729:$E$1448,Calculations!$A61)</f>
        <v>0.16826387440608587</v>
      </c>
      <c r="M61" s="91">
        <f>SUMIFS('ReEDs Generation Data'!R$729:R$1448,'ReEDs Generation Data'!$E$729:$E$1448,Calculations!$A61)</f>
        <v>0.16787276568824702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0.44679083168107903</v>
      </c>
      <c r="C62" s="91">
        <f>SUMIFS('ReEDs Generation Data'!H$729:H$1448,'ReEDs Generation Data'!$E$729:$E$1448,Calculations!$A62)</f>
        <v>0.44530408118332793</v>
      </c>
      <c r="D62" s="91">
        <f>SUMIFS('ReEDs Generation Data'!I$729:I$1448,'ReEDs Generation Data'!$E$729:$E$1448,Calculations!$A62)</f>
        <v>0.4348236207470455</v>
      </c>
      <c r="E62" s="91">
        <f>SUMIFS('ReEDs Generation Data'!J$729:J$1448,'ReEDs Generation Data'!$E$729:$E$1448,Calculations!$A62)</f>
        <v>0.424356183772025</v>
      </c>
      <c r="F62" s="91">
        <f>SUMIFS('ReEDs Generation Data'!K$729:K$1448,'ReEDs Generation Data'!$E$729:$E$1448,Calculations!$A62)</f>
        <v>0.41621048882849776</v>
      </c>
      <c r="G62" s="91">
        <f>SUMIFS('ReEDs Generation Data'!L$729:L$1448,'ReEDs Generation Data'!$E$729:$E$1448,Calculations!$A62)</f>
        <v>0.40837388029504718</v>
      </c>
      <c r="H62" s="91">
        <f>SUMIFS('ReEDs Generation Data'!M$729:M$1448,'ReEDs Generation Data'!$E$729:$E$1448,Calculations!$A62)</f>
        <v>0.40762809347512152</v>
      </c>
      <c r="I62" s="91">
        <f>SUMIFS('ReEDs Generation Data'!N$729:N$1448,'ReEDs Generation Data'!$E$729:$E$1448,Calculations!$A62)</f>
        <v>0.40688502572223995</v>
      </c>
      <c r="J62" s="91">
        <f>SUMIFS('ReEDs Generation Data'!O$729:O$1448,'ReEDs Generation Data'!$E$729:$E$1448,Calculations!$A62)</f>
        <v>0.40708242016924762</v>
      </c>
      <c r="K62" s="91">
        <f>SUMIFS('ReEDs Generation Data'!P$729:P$1448,'ReEDs Generation Data'!$E$729:$E$1448,Calculations!$A62)</f>
        <v>0.40729986692534315</v>
      </c>
      <c r="L62" s="91">
        <f>SUMIFS('ReEDs Generation Data'!Q$729:Q$1448,'ReEDs Generation Data'!$E$729:$E$1448,Calculations!$A62)</f>
        <v>0.39938515518231243</v>
      </c>
      <c r="M62" s="91">
        <f>SUMIFS('ReEDs Generation Data'!R$729:R$1448,'ReEDs Generation Data'!$E$729:$E$1448,Calculations!$A62)</f>
        <v>0.39121498356970086</v>
      </c>
    </row>
    <row r="63" spans="1:33" ht="15.75" customHeight="1">
      <c r="A63" s="111" t="s">
        <v>101</v>
      </c>
      <c r="B63" s="91">
        <f>SUMIFS('ReEDs Generation Data'!G$729:G$1448,'ReEDs Generation Data'!$E$729:$E$1448,Calculations!$A63)</f>
        <v>1.7460223794096098E-2</v>
      </c>
      <c r="C63" s="91">
        <f>SUMIFS('ReEDs Generation Data'!H$729:H$1448,'ReEDs Generation Data'!$E$729:$E$1448,Calculations!$A63)</f>
        <v>1.4901313910743709E-2</v>
      </c>
      <c r="D63" s="91">
        <f>SUMIFS('ReEDs Generation Data'!I$729:I$1448,'ReEDs Generation Data'!$E$729:$E$1448,Calculations!$A63)</f>
        <v>1.1025255911160454E-2</v>
      </c>
      <c r="E63" s="91">
        <f>SUMIFS('ReEDs Generation Data'!J$729:J$1448,'ReEDs Generation Data'!$E$729:$E$1448,Calculations!$A63)</f>
        <v>7.1418831042870268E-3</v>
      </c>
      <c r="F63" s="91">
        <f>SUMIFS('ReEDs Generation Data'!K$729:K$1448,'ReEDs Generation Data'!$E$729:$E$1448,Calculations!$A63)</f>
        <v>7.6677844684666738E-3</v>
      </c>
      <c r="G63" s="91">
        <f>SUMIFS('ReEDs Generation Data'!L$729:L$1448,'ReEDs Generation Data'!$E$729:$E$1448,Calculations!$A63)</f>
        <v>8.1778397487254489E-3</v>
      </c>
      <c r="H63" s="91">
        <f>SUMIFS('ReEDs Generation Data'!M$729:M$1448,'ReEDs Generation Data'!$E$729:$E$1448,Calculations!$A63)</f>
        <v>6.7746591623978024E-3</v>
      </c>
      <c r="I63" s="91">
        <f>SUMIFS('ReEDs Generation Data'!N$729:N$1448,'ReEDs Generation Data'!$E$729:$E$1448,Calculations!$A63)</f>
        <v>5.3765363474227645E-3</v>
      </c>
      <c r="J63" s="91">
        <f>SUMIFS('ReEDs Generation Data'!O$729:O$1448,'ReEDs Generation Data'!$E$729:$E$1448,Calculations!$A63)</f>
        <v>8.6240340805423064E-3</v>
      </c>
      <c r="K63" s="91">
        <f>SUMIFS('ReEDs Generation Data'!P$729:P$1448,'ReEDs Generation Data'!$E$729:$E$1448,Calculations!$A63)</f>
        <v>1.1802466591739589E-2</v>
      </c>
      <c r="L63" s="91">
        <f>SUMIFS('ReEDs Generation Data'!Q$729:Q$1448,'ReEDs Generation Data'!$E$729:$E$1448,Calculations!$A63)</f>
        <v>1.1580102830227241E-2</v>
      </c>
      <c r="M63" s="91">
        <f>SUMIFS('ReEDs Generation Data'!R$729:R$1448,'ReEDs Generation Data'!$E$729:$E$1448,Calculations!$A63)</f>
        <v>1.136361829854492E-2</v>
      </c>
    </row>
    <row r="64" spans="1:33" ht="15.75" customHeight="1">
      <c r="A64" s="111" t="s">
        <v>100</v>
      </c>
      <c r="B64" s="91">
        <f>SUMIFS('ReEDs Generation Data'!G$729:G$1448,'ReEDs Generation Data'!$E$729:$E$1448,Calculations!$A64)</f>
        <v>8.2297914850433251E-2</v>
      </c>
      <c r="C64" s="91">
        <f>SUMIFS('ReEDs Generation Data'!H$729:H$1448,'ReEDs Generation Data'!$E$729:$E$1448,Calculations!$A64)</f>
        <v>9.4317790565589824E-2</v>
      </c>
      <c r="D64" s="91">
        <f>SUMIFS('ReEDs Generation Data'!I$729:I$1448,'ReEDs Generation Data'!$E$729:$E$1448,Calculations!$A64)</f>
        <v>9.3836401672575995E-2</v>
      </c>
      <c r="E64" s="91">
        <f>SUMIFS('ReEDs Generation Data'!J$729:J$1448,'ReEDs Generation Data'!$E$729:$E$1448,Calculations!$A64)</f>
        <v>9.3361302479605057E-2</v>
      </c>
      <c r="F64" s="91">
        <f>SUMIFS('ReEDs Generation Data'!K$729:K$1448,'ReEDs Generation Data'!$E$729:$E$1448,Calculations!$A64)</f>
        <v>9.1593049103916108E-2</v>
      </c>
      <c r="G64" s="91">
        <f>SUMIFS('ReEDs Generation Data'!L$729:L$1448,'ReEDs Generation Data'!$E$729:$E$1448,Calculations!$A64)</f>
        <v>8.9891564379767142E-2</v>
      </c>
      <c r="H64" s="91">
        <f>SUMIFS('ReEDs Generation Data'!M$729:M$1448,'ReEDs Generation Data'!$E$729:$E$1448,Calculations!$A64)</f>
        <v>8.9729820149296813E-2</v>
      </c>
      <c r="I64" s="91">
        <f>SUMIFS('ReEDs Generation Data'!N$729:N$1448,'ReEDs Generation Data'!$E$729:$E$1448,Calculations!$A64)</f>
        <v>8.9568665420908258E-2</v>
      </c>
      <c r="J64" s="91">
        <f>SUMIFS('ReEDs Generation Data'!O$729:O$1448,'ReEDs Generation Data'!$E$729:$E$1448,Calculations!$A64)</f>
        <v>8.9583884131663183E-2</v>
      </c>
      <c r="K64" s="91">
        <f>SUMIFS('ReEDs Generation Data'!P$729:P$1448,'ReEDs Generation Data'!$E$729:$E$1448,Calculations!$A64)</f>
        <v>8.9603986318192802E-2</v>
      </c>
      <c r="L64" s="91">
        <f>SUMIFS('ReEDs Generation Data'!Q$729:Q$1448,'ReEDs Generation Data'!$E$729:$E$1448,Calculations!$A64)</f>
        <v>9.1548293366300049E-2</v>
      </c>
      <c r="M64" s="91">
        <f>SUMIFS('ReEDs Generation Data'!R$729:R$1448,'ReEDs Generation Data'!$E$729:$E$1448,Calculations!$A64)</f>
        <v>9.353236682127361E-2</v>
      </c>
    </row>
    <row r="65" spans="1:37" ht="15.75" customHeight="1">
      <c r="A65" s="111" t="s">
        <v>102</v>
      </c>
      <c r="B65" s="91">
        <f>SUMIFS('ReEDs Generation Data'!G$729:G$1448,'ReEDs Generation Data'!$E$729:$E$1448,Calculations!$A65)</f>
        <v>1.3717272277004914E-3</v>
      </c>
      <c r="C65" s="91">
        <f>SUMIFS('ReEDs Generation Data'!H$729:H$1448,'ReEDs Generation Data'!$E$729:$E$1448,Calculations!$A65)</f>
        <v>1.4506671911881323E-3</v>
      </c>
      <c r="D65" s="91">
        <f>SUMIFS('ReEDs Generation Data'!I$729:I$1448,'ReEDs Generation Data'!$E$729:$E$1448,Calculations!$A65)</f>
        <v>2.7369607806267027E-3</v>
      </c>
      <c r="E65" s="91">
        <f>SUMIFS('ReEDs Generation Data'!J$729:J$1448,'ReEDs Generation Data'!$E$729:$E$1448,Calculations!$A65)</f>
        <v>4.0075772144209975E-3</v>
      </c>
      <c r="F65" s="91">
        <f>SUMIFS('ReEDs Generation Data'!K$729:K$1448,'ReEDs Generation Data'!$E$729:$E$1448,Calculations!$A65)</f>
        <v>4.0243878212479637E-3</v>
      </c>
      <c r="G65" s="91">
        <f>SUMIFS('ReEDs Generation Data'!L$729:L$1448,'ReEDs Generation Data'!$E$729:$E$1448,Calculations!$A65)</f>
        <v>4.0409125609638897E-3</v>
      </c>
      <c r="H65" s="91">
        <f>SUMIFS('ReEDs Generation Data'!M$729:M$1448,'ReEDs Generation Data'!$E$729:$E$1448,Calculations!$A65)</f>
        <v>4.9479618018725561E-3</v>
      </c>
      <c r="I65" s="91">
        <f>SUMIFS('ReEDs Generation Data'!N$729:N$1448,'ReEDs Generation Data'!$E$729:$E$1448,Calculations!$A65)</f>
        <v>5.8517017423951063E-3</v>
      </c>
      <c r="J65" s="91">
        <f>SUMIFS('ReEDs Generation Data'!O$729:O$1448,'ReEDs Generation Data'!$E$729:$E$1448,Calculations!$A65)</f>
        <v>7.1425805372726248E-3</v>
      </c>
      <c r="K65" s="91">
        <f>SUMIFS('ReEDs Generation Data'!P$729:P$1448,'ReEDs Generation Data'!$E$729:$E$1448,Calculations!$A65)</f>
        <v>8.4101073376028398E-3</v>
      </c>
      <c r="L65" s="91">
        <f>SUMIFS('ReEDs Generation Data'!Q$729:Q$1448,'ReEDs Generation Data'!$E$729:$E$1448,Calculations!$A65)</f>
        <v>1.2448700445088348E-2</v>
      </c>
      <c r="M65" s="91">
        <f>SUMIFS('ReEDs Generation Data'!R$729:R$1448,'ReEDs Generation Data'!$E$729:$E$1448,Calculations!$A65)</f>
        <v>1.6443091031959491E-2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7.6456795567371663E-6</v>
      </c>
      <c r="I67" s="91">
        <f>SUMIFS('ReEDs Generation Data'!N$729:N$1448,'ReEDs Generation Data'!$E$729:$E$1448,Calculations!$A67)</f>
        <v>1.5263422867273613E-5</v>
      </c>
      <c r="J67" s="91">
        <f>SUMIFS('ReEDs Generation Data'!O$729:O$1448,'ReEDs Generation Data'!$E$729:$E$1448,Calculations!$A67)</f>
        <v>2.6065598549812032E-5</v>
      </c>
      <c r="K67" s="91">
        <f>SUMIFS('ReEDs Generation Data'!P$729:P$1448,'ReEDs Generation Data'!$E$729:$E$1448,Calculations!$A67)</f>
        <v>3.6925681832558847E-5</v>
      </c>
      <c r="L67" s="91">
        <f>SUMIFS('ReEDs Generation Data'!Q$729:Q$1448,'ReEDs Generation Data'!$E$729:$E$1448,Calculations!$A67)</f>
        <v>6.0448876838335902E-5</v>
      </c>
      <c r="M67" s="91">
        <f>SUMIFS('ReEDs Generation Data'!R$729:R$1448,'ReEDs Generation Data'!$E$729:$E$1448,Calculations!$A67)</f>
        <v>8.4876758921641465E-5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5.0798203750710849E-3</v>
      </c>
      <c r="C70" s="91">
        <f>SUMIFS('ReEDs Generation Data'!H$729:H$1448,'ReEDs Generation Data'!$E$729:$E$1448,Calculations!$A70)</f>
        <v>4.9386053905425666E-3</v>
      </c>
      <c r="D70" s="91">
        <f>SUMIFS('ReEDs Generation Data'!I$729:I$1448,'ReEDs Generation Data'!$E$729:$E$1448,Calculations!$A70)</f>
        <v>4.8089687037683685E-3</v>
      </c>
      <c r="E70" s="91">
        <f>SUMIFS('ReEDs Generation Data'!J$729:J$1448,'ReEDs Generation Data'!$E$729:$E$1448,Calculations!$A70)</f>
        <v>4.6816442485498946E-3</v>
      </c>
      <c r="F70" s="91">
        <f>SUMIFS('ReEDs Generation Data'!K$729:K$1448,'ReEDs Generation Data'!$E$729:$E$1448,Calculations!$A70)</f>
        <v>3.7691741108859321E-3</v>
      </c>
      <c r="G70" s="91">
        <f>SUMIFS('ReEDs Generation Data'!L$729:L$1448,'ReEDs Generation Data'!$E$729:$E$1448,Calculations!$A70)</f>
        <v>2.8921446710770881E-3</v>
      </c>
      <c r="H70" s="91">
        <f>SUMIFS('ReEDs Generation Data'!M$729:M$1448,'ReEDs Generation Data'!$E$729:$E$1448,Calculations!$A70)</f>
        <v>2.7656590872607756E-3</v>
      </c>
      <c r="I70" s="91">
        <f>SUMIFS('ReEDs Generation Data'!N$729:N$1448,'ReEDs Generation Data'!$E$729:$E$1448,Calculations!$A70)</f>
        <v>2.6396318589101595E-3</v>
      </c>
      <c r="J70" s="91">
        <f>SUMIFS('ReEDs Generation Data'!O$729:O$1448,'ReEDs Generation Data'!$E$729:$E$1448,Calculations!$A70)</f>
        <v>2.5703249105840272E-3</v>
      </c>
      <c r="K70" s="91">
        <f>SUMIFS('ReEDs Generation Data'!P$729:P$1448,'ReEDs Generation Data'!$E$729:$E$1448,Calculations!$A70)</f>
        <v>2.5010300638557163E-3</v>
      </c>
      <c r="L70" s="91">
        <f>SUMIFS('ReEDs Generation Data'!Q$729:Q$1448,'ReEDs Generation Data'!$E$729:$E$1448,Calculations!$A70)</f>
        <v>2.6815239067940052E-3</v>
      </c>
      <c r="M70" s="91">
        <f>SUMIFS('ReEDs Generation Data'!R$729:R$1448,'ReEDs Generation Data'!$E$729:$E$1448,Calculations!$A70)</f>
        <v>2.8673124740289414E-3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3.2847701602660914E-3</v>
      </c>
      <c r="C73" s="91">
        <f>SUMIFS('ReEDs Generation Data'!H$729:H$1448,'ReEDs Generation Data'!$E$729:$E$1448,Calculations!$A73)</f>
        <v>3.2539356623231949E-3</v>
      </c>
      <c r="D73" s="91">
        <f>SUMIFS('ReEDs Generation Data'!I$729:I$1448,'ReEDs Generation Data'!$E$729:$E$1448,Calculations!$A73)</f>
        <v>3.2446989954876574E-3</v>
      </c>
      <c r="E73" s="91">
        <f>SUMIFS('ReEDs Generation Data'!J$729:J$1448,'ReEDs Generation Data'!$E$729:$E$1448,Calculations!$A73)</f>
        <v>3.2355997378322957E-3</v>
      </c>
      <c r="F73" s="91">
        <f>SUMIFS('ReEDs Generation Data'!K$729:K$1448,'ReEDs Generation Data'!$E$729:$E$1448,Calculations!$A73)</f>
        <v>3.1782146720507774E-3</v>
      </c>
      <c r="G73" s="91">
        <f>SUMIFS('ReEDs Generation Data'!L$729:L$1448,'ReEDs Generation Data'!$E$729:$E$1448,Calculations!$A73)</f>
        <v>3.1228613725213855E-3</v>
      </c>
      <c r="H73" s="91">
        <f>SUMIFS('ReEDs Generation Data'!M$729:M$1448,'ReEDs Generation Data'!$E$729:$E$1448,Calculations!$A73)</f>
        <v>3.1171832087870032E-3</v>
      </c>
      <c r="I73" s="91">
        <f>SUMIFS('ReEDs Generation Data'!N$729:N$1448,'ReEDs Generation Data'!$E$729:$E$1448,Calculations!$A73)</f>
        <v>3.1115256572479882E-3</v>
      </c>
      <c r="J73" s="91">
        <f>SUMIFS('ReEDs Generation Data'!O$729:O$1448,'ReEDs Generation Data'!$E$729:$E$1448,Calculations!$A73)</f>
        <v>3.0995854007472047E-3</v>
      </c>
      <c r="K73" s="91">
        <f>SUMIFS('ReEDs Generation Data'!P$729:P$1448,'ReEDs Generation Data'!$E$729:$E$1448,Calculations!$A73)</f>
        <v>3.088013334535439E-3</v>
      </c>
      <c r="L73" s="91">
        <f>SUMIFS('ReEDs Generation Data'!Q$729:Q$1448,'ReEDs Generation Data'!$E$729:$E$1448,Calculations!$A73)</f>
        <v>3.1005566016884256E-3</v>
      </c>
      <c r="M73" s="91">
        <f>SUMIFS('ReEDs Generation Data'!R$729:R$1448,'ReEDs Generation Data'!$E$729:$E$1448,Calculations!$A73)</f>
        <v>3.1146957560398035E-3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Indiana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18310966</v>
      </c>
      <c r="C5" s="172">
        <f>SUMIFS(calcs!N:N,calcs!A:A,A2)</f>
        <v>18310966</v>
      </c>
      <c r="D5" s="174">
        <f>C5</f>
        <v>18310966</v>
      </c>
      <c r="E5" s="174">
        <f t="shared" ref="E5:AF5" si="0">D5</f>
        <v>18310966</v>
      </c>
      <c r="F5" s="174">
        <f t="shared" si="0"/>
        <v>18310966</v>
      </c>
      <c r="G5" s="174">
        <f t="shared" si="0"/>
        <v>18310966</v>
      </c>
      <c r="H5" s="174">
        <f t="shared" si="0"/>
        <v>18310966</v>
      </c>
      <c r="I5" s="174">
        <f t="shared" si="0"/>
        <v>18310966</v>
      </c>
      <c r="J5" s="174">
        <f t="shared" si="0"/>
        <v>18310966</v>
      </c>
      <c r="K5" s="174">
        <f t="shared" si="0"/>
        <v>18310966</v>
      </c>
      <c r="L5" s="174">
        <f t="shared" si="0"/>
        <v>18310966</v>
      </c>
      <c r="M5" s="174">
        <f t="shared" si="0"/>
        <v>18310966</v>
      </c>
      <c r="N5" s="174">
        <f t="shared" si="0"/>
        <v>18310966</v>
      </c>
      <c r="O5" s="174">
        <f t="shared" si="0"/>
        <v>18310966</v>
      </c>
      <c r="P5" s="174">
        <f t="shared" si="0"/>
        <v>18310966</v>
      </c>
      <c r="Q5" s="174">
        <f t="shared" si="0"/>
        <v>18310966</v>
      </c>
      <c r="R5" s="174">
        <f t="shared" si="0"/>
        <v>18310966</v>
      </c>
      <c r="S5" s="174">
        <f t="shared" si="0"/>
        <v>18310966</v>
      </c>
      <c r="T5" s="174">
        <f t="shared" si="0"/>
        <v>18310966</v>
      </c>
      <c r="U5" s="174">
        <f t="shared" si="0"/>
        <v>18310966</v>
      </c>
      <c r="V5" s="174">
        <f t="shared" si="0"/>
        <v>18310966</v>
      </c>
      <c r="W5" s="174">
        <f t="shared" si="0"/>
        <v>18310966</v>
      </c>
      <c r="X5" s="174">
        <f t="shared" si="0"/>
        <v>18310966</v>
      </c>
      <c r="Y5" s="174">
        <f t="shared" si="0"/>
        <v>18310966</v>
      </c>
      <c r="Z5" s="174">
        <f t="shared" si="0"/>
        <v>18310966</v>
      </c>
      <c r="AA5" s="174">
        <f t="shared" si="0"/>
        <v>18310966</v>
      </c>
      <c r="AB5" s="174">
        <f t="shared" si="0"/>
        <v>18310966</v>
      </c>
      <c r="AC5" s="174">
        <f t="shared" si="0"/>
        <v>18310966</v>
      </c>
      <c r="AD5" s="174">
        <f t="shared" si="0"/>
        <v>18310966</v>
      </c>
      <c r="AE5" s="174">
        <f t="shared" si="0"/>
        <v>18310966</v>
      </c>
      <c r="AF5" s="174">
        <f t="shared" si="0"/>
        <v>18310966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4253817.0059730299</v>
      </c>
      <c r="C10">
        <f>D10</f>
        <v>4253817.0059730299</v>
      </c>
      <c r="D10" s="170">
        <f>SUM(D$5*SUMIFS(C$39:C$48,$B$39:$B$48,$A10),D$6*IF($B$2=TRUE,SUMIFS($B$147:$B$162,$A$147:$A$162,$A10),SUMIFS(E$125:E$140,$A$125:$A$140,$A10)))</f>
        <v>4253817.0059730299</v>
      </c>
      <c r="E10">
        <f t="shared" ref="E10:N10" si="1">SUM(E$5*SUMIFS(D$39:D$48,$B$39:$B$48,$A10),E$6*IF($B$2=TRUE,SUMIFS($B$147:$B$162,$A$147:$A$162,$A10),SUMIFS(F$125:F$140,$A$125:$A$140,$A10)))</f>
        <v>3712674.690907924</v>
      </c>
      <c r="F10">
        <f t="shared" si="1"/>
        <v>3429152.2501979801</v>
      </c>
      <c r="G10">
        <f t="shared" si="1"/>
        <v>3100304.0609984742</v>
      </c>
      <c r="H10">
        <f t="shared" si="1"/>
        <v>2993528.2839888651</v>
      </c>
      <c r="I10">
        <f t="shared" si="1"/>
        <v>2152454.9521471253</v>
      </c>
      <c r="J10">
        <f t="shared" si="1"/>
        <v>1501780.5806269837</v>
      </c>
      <c r="K10">
        <f t="shared" si="1"/>
        <v>1215920.8712097968</v>
      </c>
      <c r="L10">
        <f t="shared" si="1"/>
        <v>908530.10625537194</v>
      </c>
      <c r="M10">
        <f t="shared" si="1"/>
        <v>908530.10625537194</v>
      </c>
      <c r="N10">
        <f t="shared" si="1"/>
        <v>908530.10625537194</v>
      </c>
      <c r="O10">
        <f t="shared" ref="O10:AE10" si="2">SUM(O$5*SUMIFS(N$39:N$48,$B$39:$B$48,$A10),O$6*IF($B$2=TRUE,SUMIFS($B$147:$B$162,$A$147:$A$162,$A10),SUMIFS(P$125:P$140,$A$125:$A$140,$A10)))</f>
        <v>908530.10625537194</v>
      </c>
      <c r="P10">
        <f t="shared" si="2"/>
        <v>908530.10625537194</v>
      </c>
      <c r="Q10">
        <f t="shared" si="2"/>
        <v>908530.10625537194</v>
      </c>
      <c r="R10">
        <f t="shared" si="2"/>
        <v>908530.10625537194</v>
      </c>
      <c r="S10">
        <f t="shared" si="2"/>
        <v>908530.10625537194</v>
      </c>
      <c r="T10">
        <f t="shared" si="2"/>
        <v>908530.10625537194</v>
      </c>
      <c r="U10">
        <f t="shared" si="2"/>
        <v>908530.10625537194</v>
      </c>
      <c r="V10">
        <f t="shared" si="2"/>
        <v>908530.10625537194</v>
      </c>
      <c r="W10">
        <f t="shared" si="2"/>
        <v>908530.10625537194</v>
      </c>
      <c r="X10">
        <f t="shared" si="2"/>
        <v>908530.10625537194</v>
      </c>
      <c r="Y10">
        <f t="shared" si="2"/>
        <v>908530.10625537194</v>
      </c>
      <c r="Z10">
        <f t="shared" si="2"/>
        <v>908530.10625537194</v>
      </c>
      <c r="AA10">
        <f t="shared" si="2"/>
        <v>908530.10625537194</v>
      </c>
      <c r="AB10">
        <f t="shared" si="2"/>
        <v>908530.10625537194</v>
      </c>
      <c r="AC10">
        <f t="shared" si="2"/>
        <v>908530.10625537194</v>
      </c>
      <c r="AD10">
        <f t="shared" si="2"/>
        <v>908530.10625537194</v>
      </c>
      <c r="AE10">
        <f t="shared" si="2"/>
        <v>908530.10625537194</v>
      </c>
      <c r="AF10">
        <f>SUM(AF$5*SUMIFS(AE$39:AE$48,$B$39:$B$48,$A10),AF$6*IF($B$2=TRUE,SUMIFS($B$147:$B$162,$A$147:$A$162,$A10),SUMIFS(AG$125:AG$140,$A$125:$A$140,$A10)))</f>
        <v>908530.10625537194</v>
      </c>
    </row>
    <row r="11" spans="1:32">
      <c r="A11" s="100" t="s">
        <v>346</v>
      </c>
      <c r="B11">
        <f t="shared" ref="B11:B33" si="3">D11</f>
        <v>6944639.0248629767</v>
      </c>
      <c r="C11">
        <f t="shared" ref="C11:C33" si="4">D11</f>
        <v>6944639.0248629767</v>
      </c>
      <c r="D11" s="170">
        <f t="shared" ref="D11:D33" si="5">SUM(D$5*SUMIFS(C$39:C$48,$B$39:$B$48,$A11),D$6*IF($B$2=TRUE,SUMIFS($B$147:$B$162,$A$147:$A$162,$A11),SUMIFS(E$125:E$140,$A$125:$A$140,$A11)))</f>
        <v>6944639.0248629767</v>
      </c>
      <c r="E11">
        <f t="shared" ref="E11:N11" si="6">SUM(E$5*SUMIFS(D$39:D$48,$B$39:$B$48,$A11),E$6*IF($B$2=TRUE,SUMIFS($B$147:$B$162,$A$147:$A$162,$A11),SUMIFS(F$125:F$140,$A$125:$A$140,$A11)))</f>
        <v>7547819.3812681995</v>
      </c>
      <c r="F11">
        <f t="shared" si="6"/>
        <v>7708999.2549629873</v>
      </c>
      <c r="G11">
        <f t="shared" si="6"/>
        <v>7865230.4148007641</v>
      </c>
      <c r="H11">
        <f t="shared" si="6"/>
        <v>7889743.2530346643</v>
      </c>
      <c r="I11">
        <f t="shared" si="6"/>
        <v>8308604.3219520189</v>
      </c>
      <c r="J11">
        <f t="shared" si="6"/>
        <v>8028018.3975273035</v>
      </c>
      <c r="K11">
        <f t="shared" si="6"/>
        <v>7958595.1412987998</v>
      </c>
      <c r="L11">
        <f t="shared" si="6"/>
        <v>7593664.7257861709</v>
      </c>
      <c r="M11">
        <f t="shared" si="6"/>
        <v>7593664.7257861709</v>
      </c>
      <c r="N11">
        <f t="shared" si="6"/>
        <v>7593664.7257861709</v>
      </c>
      <c r="O11">
        <f t="shared" ref="O11:AF11" si="7">SUM(O$5*SUMIFS(N$39:N$48,$B$39:$B$48,$A11),O$6*IF($B$2=TRUE,SUMIFS($B$147:$B$162,$A$147:$A$162,$A11),SUMIFS(P$125:P$140,$A$125:$A$140,$A11)))</f>
        <v>7593664.7257861709</v>
      </c>
      <c r="P11">
        <f t="shared" si="7"/>
        <v>7593664.7257861709</v>
      </c>
      <c r="Q11">
        <f t="shared" si="7"/>
        <v>7593664.7257861709</v>
      </c>
      <c r="R11">
        <f t="shared" si="7"/>
        <v>7593664.7257861709</v>
      </c>
      <c r="S11">
        <f t="shared" si="7"/>
        <v>7593664.7257861709</v>
      </c>
      <c r="T11">
        <f t="shared" si="7"/>
        <v>7593664.7257861709</v>
      </c>
      <c r="U11">
        <f t="shared" si="7"/>
        <v>7593664.7257861709</v>
      </c>
      <c r="V11">
        <f t="shared" si="7"/>
        <v>7593664.7257861709</v>
      </c>
      <c r="W11">
        <f t="shared" si="7"/>
        <v>7593664.7257861709</v>
      </c>
      <c r="X11">
        <f t="shared" si="7"/>
        <v>7593664.7257861709</v>
      </c>
      <c r="Y11">
        <f t="shared" si="7"/>
        <v>7593664.7257861709</v>
      </c>
      <c r="Z11">
        <f t="shared" si="7"/>
        <v>7593664.7257861709</v>
      </c>
      <c r="AA11">
        <f t="shared" si="7"/>
        <v>7593664.7257861709</v>
      </c>
      <c r="AB11">
        <f t="shared" si="7"/>
        <v>7593664.7257861709</v>
      </c>
      <c r="AC11">
        <f t="shared" si="7"/>
        <v>7593664.7257861709</v>
      </c>
      <c r="AD11">
        <f t="shared" si="7"/>
        <v>7593664.7257861709</v>
      </c>
      <c r="AE11">
        <f t="shared" si="7"/>
        <v>7593664.7257861709</v>
      </c>
      <c r="AF11">
        <f t="shared" si="7"/>
        <v>7593664.7257861709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5350940.5221304037</v>
      </c>
      <c r="C13">
        <f t="shared" si="4"/>
        <v>5350940.5221304037</v>
      </c>
      <c r="D13" s="170">
        <f t="shared" si="5"/>
        <v>5350940.5221304037</v>
      </c>
      <c r="E13">
        <f t="shared" ref="E13:N13" si="10">SUM(E$5*SUMIFS(D$39:D$48,$B$39:$B$48,$A13),E$6*IF($B$2=TRUE,SUMIFS($B$147:$B$162,$A$147:$A$162,$A13),SUMIFS(F$125:F$140,$A$125:$A$140,$A13)))</f>
        <v>5139124.7326468732</v>
      </c>
      <c r="F13">
        <f t="shared" si="10"/>
        <v>5185674.166326954</v>
      </c>
      <c r="G13">
        <f t="shared" si="10"/>
        <v>5184970.4308960484</v>
      </c>
      <c r="H13">
        <f t="shared" si="10"/>
        <v>5137804.1895973179</v>
      </c>
      <c r="I13">
        <f t="shared" si="10"/>
        <v>4907329.7407102063</v>
      </c>
      <c r="J13">
        <f t="shared" si="10"/>
        <v>4917787.921896738</v>
      </c>
      <c r="K13">
        <f t="shared" si="10"/>
        <v>4954948.3629861232</v>
      </c>
      <c r="L13">
        <f t="shared" si="10"/>
        <v>4903434.2497551236</v>
      </c>
      <c r="M13">
        <f t="shared" si="10"/>
        <v>4903434.2497551236</v>
      </c>
      <c r="N13">
        <f t="shared" si="10"/>
        <v>4903434.2497551236</v>
      </c>
      <c r="O13">
        <f t="shared" ref="O13:AF13" si="11">SUM(O$5*SUMIFS(N$39:N$48,$B$39:$B$48,$A13),O$6*IF($B$2=TRUE,SUMIFS($B$147:$B$162,$A$147:$A$162,$A13),SUMIFS(P$125:P$140,$A$125:$A$140,$A13)))</f>
        <v>4903434.2497551236</v>
      </c>
      <c r="P13">
        <f t="shared" si="11"/>
        <v>4903434.2497551236</v>
      </c>
      <c r="Q13">
        <f t="shared" si="11"/>
        <v>4903434.2497551236</v>
      </c>
      <c r="R13">
        <f t="shared" si="11"/>
        <v>4903434.2497551236</v>
      </c>
      <c r="S13">
        <f t="shared" si="11"/>
        <v>4903434.2497551236</v>
      </c>
      <c r="T13">
        <f t="shared" si="11"/>
        <v>4903434.2497551236</v>
      </c>
      <c r="U13">
        <f t="shared" si="11"/>
        <v>4903434.2497551236</v>
      </c>
      <c r="V13">
        <f t="shared" si="11"/>
        <v>4903434.2497551236</v>
      </c>
      <c r="W13">
        <f t="shared" si="11"/>
        <v>4903434.2497551236</v>
      </c>
      <c r="X13">
        <f t="shared" si="11"/>
        <v>4903434.2497551236</v>
      </c>
      <c r="Y13">
        <f t="shared" si="11"/>
        <v>4903434.2497551236</v>
      </c>
      <c r="Z13">
        <f t="shared" si="11"/>
        <v>4903434.2497551236</v>
      </c>
      <c r="AA13">
        <f t="shared" si="11"/>
        <v>4903434.2497551236</v>
      </c>
      <c r="AB13">
        <f t="shared" si="11"/>
        <v>4903434.2497551236</v>
      </c>
      <c r="AC13">
        <f t="shared" si="11"/>
        <v>4903434.2497551236</v>
      </c>
      <c r="AD13">
        <f t="shared" si="11"/>
        <v>4903434.2497551236</v>
      </c>
      <c r="AE13">
        <f t="shared" si="11"/>
        <v>4903434.2497551236</v>
      </c>
      <c r="AF13">
        <f t="shared" si="11"/>
        <v>4903434.2497551236</v>
      </c>
    </row>
    <row r="14" spans="1:32">
      <c r="A14" s="100" t="s">
        <v>101</v>
      </c>
      <c r="B14">
        <f t="shared" si="3"/>
        <v>64681.350956867842</v>
      </c>
      <c r="C14">
        <f t="shared" si="4"/>
        <v>64681.350956867842</v>
      </c>
      <c r="D14" s="170">
        <f t="shared" si="5"/>
        <v>64681.350956867842</v>
      </c>
      <c r="E14">
        <f t="shared" ref="E14:N14" si="12">SUM(E$5*SUMIFS(D$39:D$48,$B$39:$B$48,$A14),E$6*IF($B$2=TRUE,SUMIFS($B$147:$B$162,$A$147:$A$162,$A14),SUMIFS(F$125:F$140,$A$125:$A$140,$A14)))</f>
        <v>64866.403448330559</v>
      </c>
      <c r="F14">
        <f t="shared" si="12"/>
        <v>65471.539820106016</v>
      </c>
      <c r="G14">
        <f t="shared" si="12"/>
        <v>64190.744838223254</v>
      </c>
      <c r="H14">
        <f t="shared" si="12"/>
        <v>64437.316996291775</v>
      </c>
      <c r="I14">
        <f t="shared" si="12"/>
        <v>64459.520031316228</v>
      </c>
      <c r="J14">
        <f t="shared" si="12"/>
        <v>61043.064397133072</v>
      </c>
      <c r="K14">
        <f t="shared" si="12"/>
        <v>61934.748521486974</v>
      </c>
      <c r="L14">
        <f t="shared" si="12"/>
        <v>62583.742142889067</v>
      </c>
      <c r="M14">
        <f t="shared" si="12"/>
        <v>62583.742142889067</v>
      </c>
      <c r="N14">
        <f t="shared" si="12"/>
        <v>62583.742142889067</v>
      </c>
      <c r="O14">
        <f t="shared" ref="O14:AF14" si="13">SUM(O$5*SUMIFS(N$39:N$48,$B$39:$B$48,$A14),O$6*IF($B$2=TRUE,SUMIFS($B$147:$B$162,$A$147:$A$162,$A14),SUMIFS(P$125:P$140,$A$125:$A$140,$A14)))</f>
        <v>62583.742142889067</v>
      </c>
      <c r="P14">
        <f t="shared" si="13"/>
        <v>62583.742142889067</v>
      </c>
      <c r="Q14">
        <f t="shared" si="13"/>
        <v>62583.742142889067</v>
      </c>
      <c r="R14">
        <f t="shared" si="13"/>
        <v>62583.742142889067</v>
      </c>
      <c r="S14">
        <f t="shared" si="13"/>
        <v>62583.742142889067</v>
      </c>
      <c r="T14">
        <f t="shared" si="13"/>
        <v>62583.742142889067</v>
      </c>
      <c r="U14">
        <f t="shared" si="13"/>
        <v>62583.742142889067</v>
      </c>
      <c r="V14">
        <f t="shared" si="13"/>
        <v>62583.742142889067</v>
      </c>
      <c r="W14">
        <f t="shared" si="13"/>
        <v>62583.742142889067</v>
      </c>
      <c r="X14">
        <f t="shared" si="13"/>
        <v>62583.742142889067</v>
      </c>
      <c r="Y14">
        <f t="shared" si="13"/>
        <v>62583.742142889067</v>
      </c>
      <c r="Z14">
        <f t="shared" si="13"/>
        <v>62583.742142889067</v>
      </c>
      <c r="AA14">
        <f t="shared" si="13"/>
        <v>62583.742142889067</v>
      </c>
      <c r="AB14">
        <f t="shared" si="13"/>
        <v>62583.742142889067</v>
      </c>
      <c r="AC14">
        <f t="shared" si="13"/>
        <v>62583.742142889067</v>
      </c>
      <c r="AD14">
        <f t="shared" si="13"/>
        <v>62583.742142889067</v>
      </c>
      <c r="AE14">
        <f t="shared" si="13"/>
        <v>62583.742142889067</v>
      </c>
      <c r="AF14">
        <f t="shared" si="13"/>
        <v>62583.742142889067</v>
      </c>
    </row>
    <row r="15" spans="1:32">
      <c r="A15" s="100" t="s">
        <v>100</v>
      </c>
      <c r="B15">
        <f t="shared" si="3"/>
        <v>1327104.8457843987</v>
      </c>
      <c r="C15">
        <f t="shared" si="4"/>
        <v>1327104.8457843987</v>
      </c>
      <c r="D15" s="170">
        <f t="shared" si="5"/>
        <v>1327104.8457843987</v>
      </c>
      <c r="E15">
        <f t="shared" ref="E15:N15" si="14">SUM(E$5*SUMIFS(D$39:D$48,$B$39:$B$48,$A15),E$6*IF($B$2=TRUE,SUMIFS($B$147:$B$162,$A$147:$A$162,$A15),SUMIFS(F$125:F$140,$A$125:$A$140,$A15)))</f>
        <v>1383926.8853916312</v>
      </c>
      <c r="F15">
        <f t="shared" si="14"/>
        <v>1415297.4298841257</v>
      </c>
      <c r="G15">
        <f t="shared" si="14"/>
        <v>1473476.0865805664</v>
      </c>
      <c r="H15">
        <f t="shared" si="14"/>
        <v>1529111.3299332561</v>
      </c>
      <c r="I15">
        <f t="shared" si="14"/>
        <v>1982074.8910902792</v>
      </c>
      <c r="J15">
        <f t="shared" si="14"/>
        <v>2298792.0310806949</v>
      </c>
      <c r="K15">
        <f t="shared" si="14"/>
        <v>2490479.0431757472</v>
      </c>
      <c r="L15">
        <f t="shared" si="14"/>
        <v>2652332.623326425</v>
      </c>
      <c r="M15">
        <f t="shared" si="14"/>
        <v>2652332.623326425</v>
      </c>
      <c r="N15">
        <f t="shared" si="14"/>
        <v>2652332.623326425</v>
      </c>
      <c r="O15">
        <f t="shared" ref="O15:AF15" si="15">SUM(O$5*SUMIFS(N$39:N$48,$B$39:$B$48,$A15),O$6*IF($B$2=TRUE,SUMIFS($B$147:$B$162,$A$147:$A$162,$A15),SUMIFS(P$125:P$140,$A$125:$A$140,$A15)))</f>
        <v>2652332.623326425</v>
      </c>
      <c r="P15">
        <f t="shared" si="15"/>
        <v>2652332.623326425</v>
      </c>
      <c r="Q15">
        <f t="shared" si="15"/>
        <v>2652332.623326425</v>
      </c>
      <c r="R15">
        <f t="shared" si="15"/>
        <v>2652332.623326425</v>
      </c>
      <c r="S15">
        <f t="shared" si="15"/>
        <v>2652332.623326425</v>
      </c>
      <c r="T15">
        <f t="shared" si="15"/>
        <v>2652332.623326425</v>
      </c>
      <c r="U15">
        <f t="shared" si="15"/>
        <v>2652332.623326425</v>
      </c>
      <c r="V15">
        <f t="shared" si="15"/>
        <v>2652332.623326425</v>
      </c>
      <c r="W15">
        <f t="shared" si="15"/>
        <v>2652332.623326425</v>
      </c>
      <c r="X15">
        <f t="shared" si="15"/>
        <v>2652332.623326425</v>
      </c>
      <c r="Y15">
        <f t="shared" si="15"/>
        <v>2652332.623326425</v>
      </c>
      <c r="Z15">
        <f t="shared" si="15"/>
        <v>2652332.623326425</v>
      </c>
      <c r="AA15">
        <f t="shared" si="15"/>
        <v>2652332.623326425</v>
      </c>
      <c r="AB15">
        <f t="shared" si="15"/>
        <v>2652332.623326425</v>
      </c>
      <c r="AC15">
        <f t="shared" si="15"/>
        <v>2652332.623326425</v>
      </c>
      <c r="AD15">
        <f t="shared" si="15"/>
        <v>2652332.623326425</v>
      </c>
      <c r="AE15">
        <f t="shared" si="15"/>
        <v>2652332.623326425</v>
      </c>
      <c r="AF15">
        <f t="shared" si="15"/>
        <v>2652332.623326425</v>
      </c>
    </row>
    <row r="16" spans="1:32">
      <c r="A16" s="100" t="s">
        <v>102</v>
      </c>
      <c r="B16">
        <f t="shared" si="3"/>
        <v>227170.53490936241</v>
      </c>
      <c r="C16">
        <f t="shared" si="4"/>
        <v>227170.53490936241</v>
      </c>
      <c r="D16" s="170">
        <f t="shared" si="5"/>
        <v>227170.53490936241</v>
      </c>
      <c r="E16">
        <f t="shared" ref="E16:N16" si="16">SUM(E$5*SUMIFS(D$39:D$48,$B$39:$B$48,$A16),E$6*IF($B$2=TRUE,SUMIFS($B$147:$B$162,$A$147:$A$162,$A16),SUMIFS(F$125:F$140,$A$125:$A$140,$A16)))</f>
        <v>337253.03471277765</v>
      </c>
      <c r="F16">
        <f t="shared" si="16"/>
        <v>391488.35481560259</v>
      </c>
      <c r="G16">
        <f t="shared" si="16"/>
        <v>503448.77910344873</v>
      </c>
      <c r="H16">
        <f t="shared" si="16"/>
        <v>578047.59934013779</v>
      </c>
      <c r="I16">
        <f t="shared" si="16"/>
        <v>783272.62251603871</v>
      </c>
      <c r="J16">
        <f t="shared" si="16"/>
        <v>1375703.290137527</v>
      </c>
      <c r="K16">
        <f t="shared" si="16"/>
        <v>1484573.9952022971</v>
      </c>
      <c r="L16">
        <f t="shared" si="16"/>
        <v>2054012.3494096342</v>
      </c>
      <c r="M16">
        <f t="shared" si="16"/>
        <v>2054012.3494096342</v>
      </c>
      <c r="N16">
        <f t="shared" si="16"/>
        <v>2054012.3494096342</v>
      </c>
      <c r="O16">
        <f t="shared" ref="O16:AF16" si="17">SUM(O$5*SUMIFS(N$39:N$48,$B$39:$B$48,$A16),O$6*IF($B$2=TRUE,SUMIFS($B$147:$B$162,$A$147:$A$162,$A16),SUMIFS(P$125:P$140,$A$125:$A$140,$A16)))</f>
        <v>2054012.3494096342</v>
      </c>
      <c r="P16">
        <f t="shared" si="17"/>
        <v>2054012.3494096342</v>
      </c>
      <c r="Q16">
        <f t="shared" si="17"/>
        <v>2054012.3494096342</v>
      </c>
      <c r="R16">
        <f t="shared" si="17"/>
        <v>2054012.3494096342</v>
      </c>
      <c r="S16">
        <f t="shared" si="17"/>
        <v>2054012.3494096342</v>
      </c>
      <c r="T16">
        <f t="shared" si="17"/>
        <v>2054012.3494096342</v>
      </c>
      <c r="U16">
        <f t="shared" si="17"/>
        <v>2054012.3494096342</v>
      </c>
      <c r="V16">
        <f t="shared" si="17"/>
        <v>2054012.3494096342</v>
      </c>
      <c r="W16">
        <f t="shared" si="17"/>
        <v>2054012.3494096342</v>
      </c>
      <c r="X16">
        <f t="shared" si="17"/>
        <v>2054012.3494096342</v>
      </c>
      <c r="Y16">
        <f t="shared" si="17"/>
        <v>2054012.3494096342</v>
      </c>
      <c r="Z16">
        <f t="shared" si="17"/>
        <v>2054012.3494096342</v>
      </c>
      <c r="AA16">
        <f t="shared" si="17"/>
        <v>2054012.3494096342</v>
      </c>
      <c r="AB16">
        <f t="shared" si="17"/>
        <v>2054012.3494096342</v>
      </c>
      <c r="AC16">
        <f t="shared" si="17"/>
        <v>2054012.3494096342</v>
      </c>
      <c r="AD16">
        <f t="shared" si="17"/>
        <v>2054012.3494096342</v>
      </c>
      <c r="AE16">
        <f t="shared" si="17"/>
        <v>2054012.3494096342</v>
      </c>
      <c r="AF16">
        <f t="shared" si="17"/>
        <v>2054012.3494096342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64737.775751392757</v>
      </c>
      <c r="C18">
        <f t="shared" si="4"/>
        <v>64737.775751392757</v>
      </c>
      <c r="D18" s="170">
        <f t="shared" si="5"/>
        <v>64737.775751392757</v>
      </c>
      <c r="E18">
        <f t="shared" ref="E18:N18" si="20">SUM(E$5*SUMIFS(D$39:D$48,$B$39:$B$48,$A18),E$6*IF($B$2=TRUE,SUMIFS($B$147:$B$162,$A$147:$A$162,$A18),SUMIFS(F$125:F$140,$A$125:$A$140,$A18)))</f>
        <v>58520.827895431168</v>
      </c>
      <c r="F18">
        <f t="shared" si="20"/>
        <v>58751.249590173953</v>
      </c>
      <c r="G18">
        <f t="shared" si="20"/>
        <v>57958.275739739511</v>
      </c>
      <c r="H18">
        <f t="shared" si="20"/>
        <v>57829.31132454113</v>
      </c>
      <c r="I18">
        <f t="shared" si="20"/>
        <v>57210.232361802256</v>
      </c>
      <c r="J18">
        <f t="shared" si="20"/>
        <v>63506.054477093196</v>
      </c>
      <c r="K18">
        <f t="shared" si="20"/>
        <v>64483.459690488373</v>
      </c>
      <c r="L18">
        <f t="shared" si="20"/>
        <v>63869.940626721858</v>
      </c>
      <c r="M18">
        <f t="shared" si="20"/>
        <v>63869.940626721858</v>
      </c>
      <c r="N18">
        <f t="shared" si="20"/>
        <v>63869.940626721858</v>
      </c>
      <c r="O18">
        <f t="shared" ref="O18:AF18" si="21">SUM(O$5*SUMIFS(N$39:N$48,$B$39:$B$48,$A18),O$6*IF($B$2=TRUE,SUMIFS($B$147:$B$162,$A$147:$A$162,$A18),SUMIFS(P$125:P$140,$A$125:$A$140,$A18)))</f>
        <v>63869.940626721858</v>
      </c>
      <c r="P18">
        <f t="shared" si="21"/>
        <v>63869.940626721858</v>
      </c>
      <c r="Q18">
        <f t="shared" si="21"/>
        <v>63869.940626721858</v>
      </c>
      <c r="R18">
        <f t="shared" si="21"/>
        <v>63869.940626721858</v>
      </c>
      <c r="S18">
        <f t="shared" si="21"/>
        <v>63869.940626721858</v>
      </c>
      <c r="T18">
        <f t="shared" si="21"/>
        <v>63869.940626721858</v>
      </c>
      <c r="U18">
        <f t="shared" si="21"/>
        <v>63869.940626721858</v>
      </c>
      <c r="V18">
        <f t="shared" si="21"/>
        <v>63869.940626721858</v>
      </c>
      <c r="W18">
        <f t="shared" si="21"/>
        <v>63869.940626721858</v>
      </c>
      <c r="X18">
        <f t="shared" si="21"/>
        <v>63869.940626721858</v>
      </c>
      <c r="Y18">
        <f t="shared" si="21"/>
        <v>63869.940626721858</v>
      </c>
      <c r="Z18">
        <f t="shared" si="21"/>
        <v>63869.940626721858</v>
      </c>
      <c r="AA18">
        <f t="shared" si="21"/>
        <v>63869.940626721858</v>
      </c>
      <c r="AB18">
        <f t="shared" si="21"/>
        <v>63869.940626721858</v>
      </c>
      <c r="AC18">
        <f t="shared" si="21"/>
        <v>63869.940626721858</v>
      </c>
      <c r="AD18">
        <f t="shared" si="21"/>
        <v>63869.940626721858</v>
      </c>
      <c r="AE18">
        <f t="shared" si="21"/>
        <v>63869.940626721858</v>
      </c>
      <c r="AF18">
        <f t="shared" si="21"/>
        <v>63869.940626721858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77874.939631566041</v>
      </c>
      <c r="C20">
        <f t="shared" si="4"/>
        <v>77874.939631566041</v>
      </c>
      <c r="D20" s="170">
        <f t="shared" si="5"/>
        <v>77874.939631566041</v>
      </c>
      <c r="E20">
        <f t="shared" ref="E20:N20" si="24">SUM(E$5*SUMIFS(D$39:D$48,$B$39:$B$48,$A20),E$6*IF($B$2=TRUE,SUMIFS($B$147:$B$162,$A$147:$A$162,$A20),SUMIFS(F$125:F$140,$A$125:$A$140,$A20)))</f>
        <v>66780.043728831617</v>
      </c>
      <c r="F20">
        <f t="shared" si="24"/>
        <v>54189.491303396971</v>
      </c>
      <c r="G20">
        <f t="shared" si="24"/>
        <v>57026.748808833676</v>
      </c>
      <c r="H20">
        <f t="shared" si="24"/>
        <v>56108.515512727048</v>
      </c>
      <c r="I20">
        <f t="shared" si="24"/>
        <v>50987.352991658219</v>
      </c>
      <c r="J20">
        <f t="shared" si="24"/>
        <v>62025.979196426553</v>
      </c>
      <c r="K20">
        <f t="shared" si="24"/>
        <v>74824.052074969877</v>
      </c>
      <c r="L20">
        <f t="shared" si="24"/>
        <v>66973.240410281156</v>
      </c>
      <c r="M20">
        <f t="shared" si="24"/>
        <v>66973.240410281156</v>
      </c>
      <c r="N20">
        <f t="shared" si="24"/>
        <v>66973.240410281156</v>
      </c>
      <c r="O20">
        <f t="shared" ref="O20:AF20" si="25">SUM(O$5*SUMIFS(N$39:N$48,$B$39:$B$48,$A20),O$6*IF($B$2=TRUE,SUMIFS($B$147:$B$162,$A$147:$A$162,$A20),SUMIFS(P$125:P$140,$A$125:$A$140,$A20)))</f>
        <v>66973.240410281156</v>
      </c>
      <c r="P20">
        <f t="shared" si="25"/>
        <v>66973.240410281156</v>
      </c>
      <c r="Q20">
        <f t="shared" si="25"/>
        <v>66973.240410281156</v>
      </c>
      <c r="R20">
        <f t="shared" si="25"/>
        <v>66973.240410281156</v>
      </c>
      <c r="S20">
        <f t="shared" si="25"/>
        <v>66973.240410281156</v>
      </c>
      <c r="T20">
        <f t="shared" si="25"/>
        <v>66973.240410281156</v>
      </c>
      <c r="U20">
        <f t="shared" si="25"/>
        <v>66973.240410281156</v>
      </c>
      <c r="V20">
        <f t="shared" si="25"/>
        <v>66973.240410281156</v>
      </c>
      <c r="W20">
        <f t="shared" si="25"/>
        <v>66973.240410281156</v>
      </c>
      <c r="X20">
        <f t="shared" si="25"/>
        <v>66973.240410281156</v>
      </c>
      <c r="Y20">
        <f t="shared" si="25"/>
        <v>66973.240410281156</v>
      </c>
      <c r="Z20">
        <f t="shared" si="25"/>
        <v>66973.240410281156</v>
      </c>
      <c r="AA20">
        <f t="shared" si="25"/>
        <v>66973.240410281156</v>
      </c>
      <c r="AB20">
        <f t="shared" si="25"/>
        <v>66973.240410281156</v>
      </c>
      <c r="AC20">
        <f t="shared" si="25"/>
        <v>66973.240410281156</v>
      </c>
      <c r="AD20">
        <f t="shared" si="25"/>
        <v>66973.240410281156</v>
      </c>
      <c r="AE20">
        <f t="shared" si="25"/>
        <v>66973.240410281156</v>
      </c>
      <c r="AF20">
        <f t="shared" si="25"/>
        <v>66973.240410281156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1942.2630986710092</v>
      </c>
      <c r="G23">
        <f t="shared" si="30"/>
        <v>4360.4582339012786</v>
      </c>
      <c r="H23">
        <f t="shared" si="30"/>
        <v>4356.2002721970885</v>
      </c>
      <c r="I23">
        <f t="shared" si="30"/>
        <v>4572.366199553253</v>
      </c>
      <c r="J23">
        <f t="shared" si="30"/>
        <v>2308.6806601007156</v>
      </c>
      <c r="K23">
        <f t="shared" si="30"/>
        <v>5206.3258402907522</v>
      </c>
      <c r="L23">
        <f t="shared" si="30"/>
        <v>5565.022287383842</v>
      </c>
      <c r="M23">
        <f t="shared" si="30"/>
        <v>5565.022287383842</v>
      </c>
      <c r="N23">
        <f t="shared" si="30"/>
        <v>5565.022287383842</v>
      </c>
      <c r="O23">
        <f t="shared" ref="O23:AF23" si="31">SUM(O$5*SUMIFS(N$39:N$48,$B$39:$B$48,$A23),O$6*IF($B$2=TRUE,SUMIFS($B$147:$B$162,$A$147:$A$162,$A23),SUMIFS(P$125:P$140,$A$125:$A$140,$A23)))</f>
        <v>5565.022287383842</v>
      </c>
      <c r="P23">
        <f t="shared" si="31"/>
        <v>5565.022287383842</v>
      </c>
      <c r="Q23">
        <f t="shared" si="31"/>
        <v>5565.022287383842</v>
      </c>
      <c r="R23">
        <f t="shared" si="31"/>
        <v>5565.022287383842</v>
      </c>
      <c r="S23">
        <f t="shared" si="31"/>
        <v>5565.022287383842</v>
      </c>
      <c r="T23">
        <f t="shared" si="31"/>
        <v>5565.022287383842</v>
      </c>
      <c r="U23">
        <f t="shared" si="31"/>
        <v>5565.022287383842</v>
      </c>
      <c r="V23">
        <f t="shared" si="31"/>
        <v>5565.022287383842</v>
      </c>
      <c r="W23">
        <f t="shared" si="31"/>
        <v>5565.022287383842</v>
      </c>
      <c r="X23">
        <f t="shared" si="31"/>
        <v>5565.022287383842</v>
      </c>
      <c r="Y23">
        <f t="shared" si="31"/>
        <v>5565.022287383842</v>
      </c>
      <c r="Z23">
        <f t="shared" si="31"/>
        <v>5565.022287383842</v>
      </c>
      <c r="AA23">
        <f t="shared" si="31"/>
        <v>5565.022287383842</v>
      </c>
      <c r="AB23">
        <f t="shared" si="31"/>
        <v>5565.022287383842</v>
      </c>
      <c r="AC23">
        <f t="shared" si="31"/>
        <v>5565.022287383842</v>
      </c>
      <c r="AD23">
        <f t="shared" si="31"/>
        <v>5565.022287383842</v>
      </c>
      <c r="AE23">
        <f t="shared" si="31"/>
        <v>5565.022287383842</v>
      </c>
      <c r="AF23">
        <f t="shared" si="31"/>
        <v>5565.022287383842</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3.5354648002400724E-3</v>
      </c>
      <c r="D39">
        <f>SUMPRODUCT(P$57:P$106,$B$57:$B$106)</f>
        <v>3.1959443262267631E-3</v>
      </c>
      <c r="E39">
        <f>SUMPRODUCT(AB$57:AB$106,$B$57:$B$106)</f>
        <v>3.2085281350079484E-3</v>
      </c>
      <c r="F39">
        <f>SUMPRODUCT(AN$57:AN$106,$B$57:$B$106)</f>
        <v>3.1652221810547576E-3</v>
      </c>
      <c r="G39">
        <f>SUMPRODUCT(AZ$57:AZ$106,$B$57:$B$106)</f>
        <v>3.1581791656726975E-3</v>
      </c>
      <c r="H39">
        <f>SUMPRODUCT(BL$57:BL$106,$B$57:$B$106)</f>
        <v>3.1243699738070759E-3</v>
      </c>
      <c r="I39">
        <f>SUMPRODUCT(BX$57:BX$106,$B$57:$B$106)</f>
        <v>3.4681979354389712E-3</v>
      </c>
      <c r="J39">
        <f>SUMPRODUCT(CJ$57:CJ$106,$B$57:$B$106)</f>
        <v>3.5215760703443157E-3</v>
      </c>
      <c r="K39">
        <f>SUMPRODUCT(CV$57:CV$106,$B$57:$B$106)</f>
        <v>3.4880705161443619E-3</v>
      </c>
      <c r="L39" s="156">
        <f>K39</f>
        <v>3.4880705161443619E-3</v>
      </c>
      <c r="M39" s="156">
        <f t="shared" ref="M39:AE50" si="53">L39</f>
        <v>3.4880705161443619E-3</v>
      </c>
      <c r="N39" s="156">
        <f t="shared" si="53"/>
        <v>3.4880705161443619E-3</v>
      </c>
      <c r="O39" s="156">
        <f t="shared" si="53"/>
        <v>3.4880705161443619E-3</v>
      </c>
      <c r="P39" s="156">
        <f t="shared" si="53"/>
        <v>3.4880705161443619E-3</v>
      </c>
      <c r="Q39" s="156">
        <f t="shared" si="53"/>
        <v>3.4880705161443619E-3</v>
      </c>
      <c r="R39" s="156">
        <f t="shared" si="53"/>
        <v>3.4880705161443619E-3</v>
      </c>
      <c r="S39" s="156">
        <f t="shared" si="53"/>
        <v>3.4880705161443619E-3</v>
      </c>
      <c r="T39" s="156">
        <f t="shared" si="53"/>
        <v>3.4880705161443619E-3</v>
      </c>
      <c r="U39" s="156">
        <f t="shared" si="53"/>
        <v>3.4880705161443619E-3</v>
      </c>
      <c r="V39" s="156">
        <f t="shared" si="53"/>
        <v>3.4880705161443619E-3</v>
      </c>
      <c r="W39" s="156">
        <f t="shared" si="53"/>
        <v>3.4880705161443619E-3</v>
      </c>
      <c r="X39" s="156">
        <f t="shared" si="53"/>
        <v>3.4880705161443619E-3</v>
      </c>
      <c r="Y39" s="156">
        <f t="shared" si="53"/>
        <v>3.4880705161443619E-3</v>
      </c>
      <c r="Z39" s="156">
        <f t="shared" si="53"/>
        <v>3.4880705161443619E-3</v>
      </c>
      <c r="AA39" s="156">
        <f t="shared" si="53"/>
        <v>3.4880705161443619E-3</v>
      </c>
      <c r="AB39" s="156">
        <f t="shared" si="53"/>
        <v>3.4880705161443619E-3</v>
      </c>
      <c r="AC39" s="156">
        <f t="shared" si="53"/>
        <v>3.4880705161443619E-3</v>
      </c>
      <c r="AD39" s="156">
        <f t="shared" si="53"/>
        <v>3.4880705161443619E-3</v>
      </c>
      <c r="AE39" s="156">
        <f t="shared" si="53"/>
        <v>3.4880705161443619E-3</v>
      </c>
    </row>
    <row r="40" spans="1:32">
      <c r="B40" s="2" t="s">
        <v>98</v>
      </c>
      <c r="C40">
        <f>SUMPRODUCT(E57:E106,$B$57:$B$106)</f>
        <v>0.23230980855805369</v>
      </c>
      <c r="D40">
        <f>SUMPRODUCT(Q$57:Q$106,$B$57:$B$106)</f>
        <v>0.20275689938520577</v>
      </c>
      <c r="E40">
        <f>SUMPRODUCT(AC$57:AC$106,$B$57:$B$106)</f>
        <v>0.18727314824340671</v>
      </c>
      <c r="F40">
        <f>SUMPRODUCT(AO$57:AO$106,$B$57:$B$106)</f>
        <v>0.16931406355068729</v>
      </c>
      <c r="G40">
        <f>SUMPRODUCT(BA$57:BA$106,$B$57:$B$106)</f>
        <v>0.1634828159251055</v>
      </c>
      <c r="H40">
        <f>SUMPRODUCT(BM$57:BM$106,$B$57:$B$106)</f>
        <v>0.11755004908791405</v>
      </c>
      <c r="I40">
        <f>SUMPRODUCT(BY$57:BY$106,$B$57:$B$106)</f>
        <v>8.2015366126887229E-2</v>
      </c>
      <c r="J40">
        <f>SUMPRODUCT(CK$57:CK$106,$B$57:$B$106)</f>
        <v>6.6403971871816958E-2</v>
      </c>
      <c r="K40">
        <f>SUMPRODUCT(CW$57:CW$106,$B$57:$B$106)</f>
        <v>4.9616721818792738E-2</v>
      </c>
      <c r="L40" s="156">
        <f t="shared" ref="L40:AA50" si="54">K40</f>
        <v>4.9616721818792738E-2</v>
      </c>
      <c r="M40" s="156">
        <f t="shared" si="54"/>
        <v>4.9616721818792738E-2</v>
      </c>
      <c r="N40" s="156">
        <f t="shared" si="54"/>
        <v>4.9616721818792738E-2</v>
      </c>
      <c r="O40" s="156">
        <f t="shared" si="54"/>
        <v>4.9616721818792738E-2</v>
      </c>
      <c r="P40" s="156">
        <f t="shared" si="54"/>
        <v>4.9616721818792738E-2</v>
      </c>
      <c r="Q40" s="156">
        <f t="shared" si="54"/>
        <v>4.9616721818792738E-2</v>
      </c>
      <c r="R40" s="156">
        <f t="shared" si="54"/>
        <v>4.9616721818792738E-2</v>
      </c>
      <c r="S40" s="156">
        <f t="shared" si="54"/>
        <v>4.9616721818792738E-2</v>
      </c>
      <c r="T40" s="156">
        <f t="shared" si="54"/>
        <v>4.9616721818792738E-2</v>
      </c>
      <c r="U40" s="156">
        <f t="shared" si="54"/>
        <v>4.9616721818792738E-2</v>
      </c>
      <c r="V40" s="156">
        <f t="shared" si="54"/>
        <v>4.9616721818792738E-2</v>
      </c>
      <c r="W40" s="156">
        <f t="shared" si="54"/>
        <v>4.9616721818792738E-2</v>
      </c>
      <c r="X40" s="156">
        <f t="shared" si="54"/>
        <v>4.9616721818792738E-2</v>
      </c>
      <c r="Y40" s="156">
        <f t="shared" si="54"/>
        <v>4.9616721818792738E-2</v>
      </c>
      <c r="Z40" s="156">
        <f t="shared" si="54"/>
        <v>4.9616721818792738E-2</v>
      </c>
      <c r="AA40" s="156">
        <f t="shared" si="54"/>
        <v>4.9616721818792738E-2</v>
      </c>
      <c r="AB40" s="156">
        <f t="shared" si="53"/>
        <v>4.9616721818792738E-2</v>
      </c>
      <c r="AC40" s="156">
        <f t="shared" si="53"/>
        <v>4.9616721818792738E-2</v>
      </c>
      <c r="AD40" s="156">
        <f t="shared" si="53"/>
        <v>4.9616721818792738E-2</v>
      </c>
      <c r="AE40" s="156">
        <f t="shared" si="53"/>
        <v>4.9616721818792738E-2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3.5323833246628192E-3</v>
      </c>
      <c r="D42">
        <f>SUMPRODUCT(S$57:S$106,$B$57:$B$106)</f>
        <v>3.5424894267364463E-3</v>
      </c>
      <c r="E42">
        <f>SUMPRODUCT(AE$57:AE$106,$B$57:$B$106)</f>
        <v>3.5755371846633334E-3</v>
      </c>
      <c r="F42">
        <f>SUMPRODUCT(AQ$57:AQ$106,$B$57:$B$106)</f>
        <v>3.5055903024571863E-3</v>
      </c>
      <c r="G42">
        <f>SUMPRODUCT(BC$57:BC$106,$B$57:$B$106)</f>
        <v>3.5190561216864131E-3</v>
      </c>
      <c r="H42">
        <f>SUMPRODUCT(BO$57:BO$106,$B$57:$B$106)</f>
        <v>3.5202686756840807E-3</v>
      </c>
      <c r="I42">
        <f>SUMPRODUCT(CA$57:CA$106,$B$57:$B$106)</f>
        <v>3.3336889160917602E-3</v>
      </c>
      <c r="J42">
        <f>SUMPRODUCT(CM$57:CM$106,$B$57:$B$106)</f>
        <v>3.3823856437441352E-3</v>
      </c>
      <c r="K42">
        <f>SUMPRODUCT(CY$57:CY$106,$B$57:$B$106)</f>
        <v>3.4178285374397541E-3</v>
      </c>
      <c r="L42" s="156">
        <f t="shared" si="54"/>
        <v>3.4178285374397541E-3</v>
      </c>
      <c r="M42" s="156">
        <f t="shared" si="53"/>
        <v>3.4178285374397541E-3</v>
      </c>
      <c r="N42" s="156">
        <f t="shared" si="53"/>
        <v>3.4178285374397541E-3</v>
      </c>
      <c r="O42" s="156">
        <f t="shared" si="53"/>
        <v>3.4178285374397541E-3</v>
      </c>
      <c r="P42" s="156">
        <f t="shared" si="53"/>
        <v>3.4178285374397541E-3</v>
      </c>
      <c r="Q42" s="156">
        <f t="shared" si="53"/>
        <v>3.4178285374397541E-3</v>
      </c>
      <c r="R42" s="156">
        <f t="shared" si="53"/>
        <v>3.4178285374397541E-3</v>
      </c>
      <c r="S42" s="156">
        <f t="shared" si="53"/>
        <v>3.4178285374397541E-3</v>
      </c>
      <c r="T42" s="156">
        <f t="shared" si="53"/>
        <v>3.4178285374397541E-3</v>
      </c>
      <c r="U42" s="156">
        <f t="shared" si="53"/>
        <v>3.4178285374397541E-3</v>
      </c>
      <c r="V42" s="156">
        <f t="shared" si="53"/>
        <v>3.4178285374397541E-3</v>
      </c>
      <c r="W42" s="156">
        <f t="shared" si="53"/>
        <v>3.4178285374397541E-3</v>
      </c>
      <c r="X42" s="156">
        <f t="shared" si="53"/>
        <v>3.4178285374397541E-3</v>
      </c>
      <c r="Y42" s="156">
        <f t="shared" si="53"/>
        <v>3.4178285374397541E-3</v>
      </c>
      <c r="Z42" s="156">
        <f t="shared" si="53"/>
        <v>3.4178285374397541E-3</v>
      </c>
      <c r="AA42" s="156">
        <f t="shared" si="53"/>
        <v>3.4178285374397541E-3</v>
      </c>
      <c r="AB42" s="156">
        <f t="shared" si="53"/>
        <v>3.4178285374397541E-3</v>
      </c>
      <c r="AC42" s="156">
        <f t="shared" si="53"/>
        <v>3.4178285374397541E-3</v>
      </c>
      <c r="AD42" s="156">
        <f t="shared" si="53"/>
        <v>3.4178285374397541E-3</v>
      </c>
      <c r="AE42" s="156">
        <f t="shared" si="53"/>
        <v>3.4178285374397541E-3</v>
      </c>
    </row>
    <row r="43" spans="1:32">
      <c r="B43" s="2" t="s">
        <v>346</v>
      </c>
      <c r="C43">
        <f>SUMPRODUCT(H57:H106,$B$57:$B$106)</f>
        <v>0.37926120472633595</v>
      </c>
      <c r="D43">
        <f>SUMPRODUCT(T$57:T$106,$B$57:$B$106)</f>
        <v>0.4122021405789405</v>
      </c>
      <c r="E43">
        <f>SUMPRODUCT(AF$57:AF$106,$B$57:$B$106)</f>
        <v>0.42100450926308242</v>
      </c>
      <c r="F43">
        <f>SUMPRODUCT(AR$57:AR$106,$B$57:$B$106)</f>
        <v>0.42953661837397134</v>
      </c>
      <c r="G43">
        <f>SUMPRODUCT(BD$57:BD$106,$B$57:$B$106)</f>
        <v>0.43087531553685721</v>
      </c>
      <c r="H43">
        <f>SUMPRODUCT(BP$57:BP$106,$B$57:$B$106)</f>
        <v>0.45375019111236509</v>
      </c>
      <c r="I43">
        <f>SUMPRODUCT(CB$57:CB$106,$B$57:$B$106)</f>
        <v>0.43842680924246724</v>
      </c>
      <c r="J43">
        <f>SUMPRODUCT(CN$57:CN$106,$B$57:$B$106)</f>
        <v>0.43463546059223745</v>
      </c>
      <c r="K43">
        <f>SUMPRODUCT(CZ$57:CZ$106,$B$57:$B$106)</f>
        <v>0.41470585035143265</v>
      </c>
      <c r="L43" s="156">
        <f t="shared" si="54"/>
        <v>0.41470585035143265</v>
      </c>
      <c r="M43" s="156">
        <f t="shared" si="53"/>
        <v>0.41470585035143265</v>
      </c>
      <c r="N43" s="156">
        <f t="shared" si="53"/>
        <v>0.41470585035143265</v>
      </c>
      <c r="O43" s="156">
        <f t="shared" si="53"/>
        <v>0.41470585035143265</v>
      </c>
      <c r="P43" s="156">
        <f t="shared" si="53"/>
        <v>0.41470585035143265</v>
      </c>
      <c r="Q43" s="156">
        <f t="shared" si="53"/>
        <v>0.41470585035143265</v>
      </c>
      <c r="R43" s="156">
        <f t="shared" si="53"/>
        <v>0.41470585035143265</v>
      </c>
      <c r="S43" s="156">
        <f t="shared" si="53"/>
        <v>0.41470585035143265</v>
      </c>
      <c r="T43" s="156">
        <f t="shared" si="53"/>
        <v>0.41470585035143265</v>
      </c>
      <c r="U43" s="156">
        <f t="shared" si="53"/>
        <v>0.41470585035143265</v>
      </c>
      <c r="V43" s="156">
        <f t="shared" si="53"/>
        <v>0.41470585035143265</v>
      </c>
      <c r="W43" s="156">
        <f t="shared" si="53"/>
        <v>0.41470585035143265</v>
      </c>
      <c r="X43" s="156">
        <f t="shared" si="53"/>
        <v>0.41470585035143265</v>
      </c>
      <c r="Y43" s="156">
        <f t="shared" si="53"/>
        <v>0.41470585035143265</v>
      </c>
      <c r="Z43" s="156">
        <f t="shared" si="53"/>
        <v>0.41470585035143265</v>
      </c>
      <c r="AA43" s="156">
        <f t="shared" si="53"/>
        <v>0.41470585035143265</v>
      </c>
      <c r="AB43" s="156">
        <f t="shared" si="53"/>
        <v>0.41470585035143265</v>
      </c>
      <c r="AC43" s="156">
        <f t="shared" si="53"/>
        <v>0.41470585035143265</v>
      </c>
      <c r="AD43" s="156">
        <f t="shared" si="53"/>
        <v>0.41470585035143265</v>
      </c>
      <c r="AE43" s="156">
        <f t="shared" si="53"/>
        <v>0.41470585035143265</v>
      </c>
    </row>
    <row r="44" spans="1:32">
      <c r="B44" s="2" t="s">
        <v>99</v>
      </c>
      <c r="C44">
        <f>SUMPRODUCT(I57:I106,$B$57:$B$106)</f>
        <v>0.29222600938314253</v>
      </c>
      <c r="D44">
        <f>SUMPRODUCT(U$57:U$106,$B$57:$B$106)</f>
        <v>0.28065830784934409</v>
      </c>
      <c r="E44">
        <f>SUMPRODUCT(AG$57:AG$106,$B$57:$B$106)</f>
        <v>0.28320046939778898</v>
      </c>
      <c r="F44">
        <f>SUMPRODUCT(AS$57:AS$106,$B$57:$B$106)</f>
        <v>0.28316203693983422</v>
      </c>
      <c r="G44">
        <f>SUMPRODUCT(BE$57:BE$106,$B$57:$B$106)</f>
        <v>0.28058619024235631</v>
      </c>
      <c r="H44">
        <f>SUMPRODUCT(BQ$57:BQ$106,$B$57:$B$106)</f>
        <v>0.26799950044744808</v>
      </c>
      <c r="I44">
        <f>SUMPRODUCT(CC$57:CC$106,$B$57:$B$106)</f>
        <v>0.26857064350929044</v>
      </c>
      <c r="J44">
        <f>SUMPRODUCT(CO$57:CO$106,$B$57:$B$106)</f>
        <v>0.27060005261252318</v>
      </c>
      <c r="K44">
        <f>SUMPRODUCT(DA$57:DA$106,$B$57:$B$106)</f>
        <v>0.26778675957102011</v>
      </c>
      <c r="L44" s="156">
        <f t="shared" si="54"/>
        <v>0.26778675957102011</v>
      </c>
      <c r="M44" s="156">
        <f t="shared" si="53"/>
        <v>0.26778675957102011</v>
      </c>
      <c r="N44" s="156">
        <f t="shared" si="53"/>
        <v>0.26778675957102011</v>
      </c>
      <c r="O44" s="156">
        <f t="shared" si="53"/>
        <v>0.26778675957102011</v>
      </c>
      <c r="P44" s="156">
        <f t="shared" si="53"/>
        <v>0.26778675957102011</v>
      </c>
      <c r="Q44" s="156">
        <f t="shared" si="53"/>
        <v>0.26778675957102011</v>
      </c>
      <c r="R44" s="156">
        <f t="shared" si="53"/>
        <v>0.26778675957102011</v>
      </c>
      <c r="S44" s="156">
        <f t="shared" si="53"/>
        <v>0.26778675957102011</v>
      </c>
      <c r="T44" s="156">
        <f t="shared" si="53"/>
        <v>0.26778675957102011</v>
      </c>
      <c r="U44" s="156">
        <f t="shared" si="53"/>
        <v>0.26778675957102011</v>
      </c>
      <c r="V44" s="156">
        <f t="shared" si="53"/>
        <v>0.26778675957102011</v>
      </c>
      <c r="W44" s="156">
        <f t="shared" si="53"/>
        <v>0.26778675957102011</v>
      </c>
      <c r="X44" s="156">
        <f t="shared" si="53"/>
        <v>0.26778675957102011</v>
      </c>
      <c r="Y44" s="156">
        <f t="shared" si="53"/>
        <v>0.26778675957102011</v>
      </c>
      <c r="Z44" s="156">
        <f t="shared" si="53"/>
        <v>0.26778675957102011</v>
      </c>
      <c r="AA44" s="156">
        <f t="shared" si="53"/>
        <v>0.26778675957102011</v>
      </c>
      <c r="AB44" s="156">
        <f t="shared" si="53"/>
        <v>0.26778675957102011</v>
      </c>
      <c r="AC44" s="156">
        <f t="shared" si="53"/>
        <v>0.26778675957102011</v>
      </c>
      <c r="AD44" s="156">
        <f t="shared" si="53"/>
        <v>0.26778675957102011</v>
      </c>
      <c r="AE44" s="156">
        <f t="shared" si="53"/>
        <v>0.26778675957102011</v>
      </c>
    </row>
    <row r="45" spans="1:32">
      <c r="B45" s="2" t="s">
        <v>109</v>
      </c>
      <c r="C45">
        <f>SUMPRODUCT(J57:J106,$B$57:$B$106)</f>
        <v>0</v>
      </c>
      <c r="D45">
        <f>SUMPRODUCT(V$57:V$106,$B$57:$B$106)</f>
        <v>0</v>
      </c>
      <c r="E45">
        <f>SUMPRODUCT(AH$57:AH$106,$B$57:$B$106)</f>
        <v>1.0607103408258249E-4</v>
      </c>
      <c r="F45">
        <f>SUMPRODUCT(AT$57:AT$106,$B$57:$B$106)</f>
        <v>2.3813370817799993E-4</v>
      </c>
      <c r="G45">
        <f>SUMPRODUCT(BF$57:BF$106,$B$57:$B$106)</f>
        <v>2.3790117201883768E-4</v>
      </c>
      <c r="H45">
        <f>SUMPRODUCT(BR$57:BR$106,$B$57:$B$106)</f>
        <v>2.4970644364438516E-4</v>
      </c>
      <c r="I45">
        <f>SUMPRODUCT(CD$57:CD$106,$B$57:$B$106)</f>
        <v>1.2608186046004976E-4</v>
      </c>
      <c r="J45">
        <f>SUMPRODUCT(CP$57:CP$106,$B$57:$B$106)</f>
        <v>2.8432830033602556E-4</v>
      </c>
      <c r="K45">
        <f>SUMPRODUCT(DB$57:DB$106,$B$57:$B$106)</f>
        <v>3.039174605743816E-4</v>
      </c>
      <c r="L45" s="156">
        <f t="shared" si="54"/>
        <v>3.039174605743816E-4</v>
      </c>
      <c r="M45" s="156">
        <f t="shared" si="53"/>
        <v>3.039174605743816E-4</v>
      </c>
      <c r="N45" s="156">
        <f t="shared" si="53"/>
        <v>3.039174605743816E-4</v>
      </c>
      <c r="O45" s="156">
        <f t="shared" si="53"/>
        <v>3.039174605743816E-4</v>
      </c>
      <c r="P45" s="156">
        <f t="shared" si="53"/>
        <v>3.039174605743816E-4</v>
      </c>
      <c r="Q45" s="156">
        <f t="shared" si="53"/>
        <v>3.039174605743816E-4</v>
      </c>
      <c r="R45" s="156">
        <f t="shared" si="53"/>
        <v>3.039174605743816E-4</v>
      </c>
      <c r="S45" s="156">
        <f t="shared" si="53"/>
        <v>3.039174605743816E-4</v>
      </c>
      <c r="T45" s="156">
        <f t="shared" si="53"/>
        <v>3.039174605743816E-4</v>
      </c>
      <c r="U45" s="156">
        <f t="shared" si="53"/>
        <v>3.039174605743816E-4</v>
      </c>
      <c r="V45" s="156">
        <f t="shared" si="53"/>
        <v>3.039174605743816E-4</v>
      </c>
      <c r="W45" s="156">
        <f t="shared" si="53"/>
        <v>3.039174605743816E-4</v>
      </c>
      <c r="X45" s="156">
        <f t="shared" si="53"/>
        <v>3.039174605743816E-4</v>
      </c>
      <c r="Y45" s="156">
        <f t="shared" si="53"/>
        <v>3.039174605743816E-4</v>
      </c>
      <c r="Z45" s="156">
        <f t="shared" si="53"/>
        <v>3.039174605743816E-4</v>
      </c>
      <c r="AA45" s="156">
        <f t="shared" si="53"/>
        <v>3.039174605743816E-4</v>
      </c>
      <c r="AB45" s="156">
        <f t="shared" si="53"/>
        <v>3.039174605743816E-4</v>
      </c>
      <c r="AC45" s="156">
        <f t="shared" si="53"/>
        <v>3.039174605743816E-4</v>
      </c>
      <c r="AD45" s="156">
        <f t="shared" si="53"/>
        <v>3.039174605743816E-4</v>
      </c>
      <c r="AE45" s="156">
        <f t="shared" si="53"/>
        <v>3.039174605743816E-4</v>
      </c>
    </row>
    <row r="46" spans="1:32">
      <c r="B46" s="2" t="s">
        <v>106</v>
      </c>
      <c r="C46">
        <f>SUMPRODUCT(K57:K106,$B$57:$B$106)</f>
        <v>4.2529126880343745E-3</v>
      </c>
      <c r="D46">
        <f>SUMPRODUCT(W$57:W$106,$B$57:$B$106)</f>
        <v>3.6469973090896249E-3</v>
      </c>
      <c r="E46">
        <f>SUMPRODUCT(AI$57:AI$106,$B$57:$B$106)</f>
        <v>2.9594010115794531E-3</v>
      </c>
      <c r="F46">
        <f>SUMPRODUCT(AU$57:AU$106,$B$57:$B$106)</f>
        <v>3.1143495547331407E-3</v>
      </c>
      <c r="G46">
        <f>SUMPRODUCT(BG$57:BG$106,$B$57:$B$106)</f>
        <v>3.0642029215021778E-3</v>
      </c>
      <c r="H46">
        <f>SUMPRODUCT(BS$57:BS$106,$B$57:$B$106)</f>
        <v>2.7845255674473E-3</v>
      </c>
      <c r="I46">
        <f>SUMPRODUCT(CE$57:CE$106,$B$57:$B$106)</f>
        <v>3.3873679409609824E-3</v>
      </c>
      <c r="J46">
        <f>SUMPRODUCT(CQ$57:CQ$106,$B$57:$B$106)</f>
        <v>4.0862973627371641E-3</v>
      </c>
      <c r="K46">
        <f>SUMPRODUCT(DC$57:DC$106,$B$57:$B$106)</f>
        <v>3.6575481823450033E-3</v>
      </c>
      <c r="L46" s="156">
        <f t="shared" si="54"/>
        <v>3.6575481823450033E-3</v>
      </c>
      <c r="M46" s="156">
        <f t="shared" si="53"/>
        <v>3.6575481823450033E-3</v>
      </c>
      <c r="N46" s="156">
        <f t="shared" si="53"/>
        <v>3.6575481823450033E-3</v>
      </c>
      <c r="O46" s="156">
        <f t="shared" si="53"/>
        <v>3.6575481823450033E-3</v>
      </c>
      <c r="P46" s="156">
        <f t="shared" si="53"/>
        <v>3.6575481823450033E-3</v>
      </c>
      <c r="Q46" s="156">
        <f t="shared" si="53"/>
        <v>3.6575481823450033E-3</v>
      </c>
      <c r="R46" s="156">
        <f t="shared" si="53"/>
        <v>3.6575481823450033E-3</v>
      </c>
      <c r="S46" s="156">
        <f t="shared" si="53"/>
        <v>3.6575481823450033E-3</v>
      </c>
      <c r="T46" s="156">
        <f t="shared" si="53"/>
        <v>3.6575481823450033E-3</v>
      </c>
      <c r="U46" s="156">
        <f t="shared" si="53"/>
        <v>3.6575481823450033E-3</v>
      </c>
      <c r="V46" s="156">
        <f t="shared" si="53"/>
        <v>3.6575481823450033E-3</v>
      </c>
      <c r="W46" s="156">
        <f t="shared" si="53"/>
        <v>3.6575481823450033E-3</v>
      </c>
      <c r="X46" s="156">
        <f t="shared" si="53"/>
        <v>3.6575481823450033E-3</v>
      </c>
      <c r="Y46" s="156">
        <f t="shared" si="53"/>
        <v>3.6575481823450033E-3</v>
      </c>
      <c r="Z46" s="156">
        <f t="shared" si="53"/>
        <v>3.6575481823450033E-3</v>
      </c>
      <c r="AA46" s="156">
        <f t="shared" si="53"/>
        <v>3.6575481823450033E-3</v>
      </c>
      <c r="AB46" s="156">
        <f t="shared" si="53"/>
        <v>3.6575481823450033E-3</v>
      </c>
      <c r="AC46" s="156">
        <f t="shared" si="53"/>
        <v>3.6575481823450033E-3</v>
      </c>
      <c r="AD46" s="156">
        <f t="shared" si="53"/>
        <v>3.6575481823450033E-3</v>
      </c>
      <c r="AE46" s="156">
        <f t="shared" si="53"/>
        <v>3.6575481823450033E-3</v>
      </c>
    </row>
    <row r="47" spans="1:32">
      <c r="B47" s="2" t="s">
        <v>100</v>
      </c>
      <c r="C47">
        <f>SUMPRODUCT(L57:L106,$B$57:$B$106)</f>
        <v>7.2475960349901739E-2</v>
      </c>
      <c r="D47">
        <f>SUMPRODUCT(X$57:X$106,$B$57:$B$106)</f>
        <v>7.5579130308670292E-2</v>
      </c>
      <c r="E47">
        <f>SUMPRODUCT(AJ$57:AJ$106,$B$57:$B$106)</f>
        <v>7.729234109681192E-2</v>
      </c>
      <c r="F47">
        <f>SUMPRODUCT(AV$57:AV$106,$B$57:$B$106)</f>
        <v>8.0469598741025813E-2</v>
      </c>
      <c r="G47">
        <f>SUMPRODUCT(BH$57:BH$106,$B$57:$B$106)</f>
        <v>8.3507955283913263E-2</v>
      </c>
      <c r="H47">
        <f>SUMPRODUCT(BT$57:BT$106,$B$57:$B$106)</f>
        <v>0.10824523900542872</v>
      </c>
      <c r="I47">
        <f>SUMPRODUCT(CF$57:CF$106,$B$57:$B$106)</f>
        <v>0.12554182182855317</v>
      </c>
      <c r="J47">
        <f>SUMPRODUCT(CR$57:CR$106,$B$57:$B$106)</f>
        <v>0.13601024889542951</v>
      </c>
      <c r="K47">
        <f>SUMPRODUCT(DD$57:DD$106,$B$57:$B$106)</f>
        <v>0.14484941009264202</v>
      </c>
      <c r="L47" s="156">
        <f t="shared" si="54"/>
        <v>0.14484941009264202</v>
      </c>
      <c r="M47" s="156">
        <f t="shared" si="53"/>
        <v>0.14484941009264202</v>
      </c>
      <c r="N47" s="156">
        <f t="shared" si="53"/>
        <v>0.14484941009264202</v>
      </c>
      <c r="O47" s="156">
        <f t="shared" si="53"/>
        <v>0.14484941009264202</v>
      </c>
      <c r="P47" s="156">
        <f t="shared" si="53"/>
        <v>0.14484941009264202</v>
      </c>
      <c r="Q47" s="156">
        <f t="shared" si="53"/>
        <v>0.14484941009264202</v>
      </c>
      <c r="R47" s="156">
        <f t="shared" si="53"/>
        <v>0.14484941009264202</v>
      </c>
      <c r="S47" s="156">
        <f t="shared" si="53"/>
        <v>0.14484941009264202</v>
      </c>
      <c r="T47" s="156">
        <f t="shared" si="53"/>
        <v>0.14484941009264202</v>
      </c>
      <c r="U47" s="156">
        <f t="shared" si="53"/>
        <v>0.14484941009264202</v>
      </c>
      <c r="V47" s="156">
        <f t="shared" si="53"/>
        <v>0.14484941009264202</v>
      </c>
      <c r="W47" s="156">
        <f t="shared" si="53"/>
        <v>0.14484941009264202</v>
      </c>
      <c r="X47" s="156">
        <f t="shared" si="53"/>
        <v>0.14484941009264202</v>
      </c>
      <c r="Y47" s="156">
        <f t="shared" si="53"/>
        <v>0.14484941009264202</v>
      </c>
      <c r="Z47" s="156">
        <f t="shared" si="53"/>
        <v>0.14484941009264202</v>
      </c>
      <c r="AA47" s="156">
        <f t="shared" si="53"/>
        <v>0.14484941009264202</v>
      </c>
      <c r="AB47" s="156">
        <f t="shared" si="53"/>
        <v>0.14484941009264202</v>
      </c>
      <c r="AC47" s="156">
        <f t="shared" si="53"/>
        <v>0.14484941009264202</v>
      </c>
      <c r="AD47" s="156">
        <f t="shared" si="53"/>
        <v>0.14484941009264202</v>
      </c>
      <c r="AE47" s="156">
        <f t="shared" si="53"/>
        <v>0.14484941009264202</v>
      </c>
    </row>
    <row r="48" spans="1:32">
      <c r="B48" s="2" t="s">
        <v>102</v>
      </c>
      <c r="C48">
        <f>SUMPRODUCT(N57:N106,$B$57:$B$106)</f>
        <v>1.2406256169628758E-2</v>
      </c>
      <c r="D48">
        <f>SUMPRODUCT(Z$57:Z$106,$B$57:$B$106)</f>
        <v>1.8418090815786433E-2</v>
      </c>
      <c r="E48">
        <f>SUMPRODUCT(AL$57:AL$106,$B$57:$B$106)</f>
        <v>2.1379994633576545E-2</v>
      </c>
      <c r="F48">
        <f>SUMPRODUCT(AX$57:AX$106,$B$57:$B$106)</f>
        <v>2.7494386648058259E-2</v>
      </c>
      <c r="G48">
        <f>SUMPRODUCT(BJ$57:BJ$106,$B$57:$B$106)</f>
        <v>3.1568383630887514E-2</v>
      </c>
      <c r="H48">
        <f>SUMPRODUCT(BV$57:BV$106,$B$57:$B$106)</f>
        <v>4.2776149686261158E-2</v>
      </c>
      <c r="I48">
        <f>SUMPRODUCT(CH$57:CH$106,$B$57:$B$106)</f>
        <v>7.5130022639850191E-2</v>
      </c>
      <c r="J48">
        <f>SUMPRODUCT(CT$57:CT$106,$B$57:$B$106)</f>
        <v>8.1075678650831262E-2</v>
      </c>
      <c r="K48">
        <f>SUMPRODUCT(DF$57:DF$106,$B$57:$B$106)</f>
        <v>0.1121738934696091</v>
      </c>
      <c r="L48" s="156">
        <f t="shared" si="54"/>
        <v>0.1121738934696091</v>
      </c>
      <c r="M48" s="156">
        <f t="shared" si="53"/>
        <v>0.1121738934696091</v>
      </c>
      <c r="N48" s="156">
        <f t="shared" si="53"/>
        <v>0.1121738934696091</v>
      </c>
      <c r="O48" s="156">
        <f t="shared" si="53"/>
        <v>0.1121738934696091</v>
      </c>
      <c r="P48" s="156">
        <f t="shared" si="53"/>
        <v>0.1121738934696091</v>
      </c>
      <c r="Q48" s="156">
        <f t="shared" si="53"/>
        <v>0.1121738934696091</v>
      </c>
      <c r="R48" s="156">
        <f t="shared" si="53"/>
        <v>0.1121738934696091</v>
      </c>
      <c r="S48" s="156">
        <f t="shared" si="53"/>
        <v>0.1121738934696091</v>
      </c>
      <c r="T48" s="156">
        <f t="shared" si="53"/>
        <v>0.1121738934696091</v>
      </c>
      <c r="U48" s="156">
        <f t="shared" si="53"/>
        <v>0.1121738934696091</v>
      </c>
      <c r="V48" s="156">
        <f t="shared" si="53"/>
        <v>0.1121738934696091</v>
      </c>
      <c r="W48" s="156">
        <f t="shared" si="53"/>
        <v>0.1121738934696091</v>
      </c>
      <c r="X48" s="156">
        <f t="shared" si="53"/>
        <v>0.1121738934696091</v>
      </c>
      <c r="Y48" s="156">
        <f t="shared" si="53"/>
        <v>0.1121738934696091</v>
      </c>
      <c r="Z48" s="156">
        <f t="shared" si="53"/>
        <v>0.1121738934696091</v>
      </c>
      <c r="AA48" s="156">
        <f t="shared" si="53"/>
        <v>0.1121738934696091</v>
      </c>
      <c r="AB48" s="156">
        <f t="shared" si="53"/>
        <v>0.1121738934696091</v>
      </c>
      <c r="AC48" s="156">
        <f t="shared" si="53"/>
        <v>0.1121738934696091</v>
      </c>
      <c r="AD48" s="156">
        <f t="shared" si="53"/>
        <v>0.1121738934696091</v>
      </c>
      <c r="AE48" s="156">
        <f t="shared" si="53"/>
        <v>0.1121738934696091</v>
      </c>
    </row>
    <row r="49" spans="1:110">
      <c r="B49" s="1"/>
    </row>
    <row r="50" spans="1:110">
      <c r="B50" s="1"/>
      <c r="C50" s="160">
        <f>SUM(C39:C48)</f>
        <v>1</v>
      </c>
      <c r="D50" s="160">
        <f>SUM(D39:D48)</f>
        <v>0.99999999999999978</v>
      </c>
      <c r="E50" s="160">
        <f>SUM(E39:E48)</f>
        <v>0.99999999999999978</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0.35729886773498731</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8.0855147856667576E-3</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0.16369972469090827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0.47091589278843765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4253817.0059730299</v>
      </c>
      <c r="C2" s="5">
        <f>SUMIFS(Imports_new!C$10:C$33,Imports_new!$A$10:$A$33,$A2)</f>
        <v>4253817.0059730299</v>
      </c>
      <c r="D2" s="5">
        <f>SUMIFS(Imports_new!D$10:D$33,Imports_new!$A$10:$A$33,$A2)</f>
        <v>4253817.0059730299</v>
      </c>
      <c r="E2" s="5">
        <f>SUMIFS(Imports_new!E$10:E$33,Imports_new!$A$10:$A$33,$A2)</f>
        <v>3712674.690907924</v>
      </c>
      <c r="F2" s="5">
        <f>SUMIFS(Imports_new!F$10:F$33,Imports_new!$A$10:$A$33,$A2)</f>
        <v>3429152.2501979801</v>
      </c>
      <c r="G2" s="5">
        <f>SUMIFS(Imports_new!G$10:G$33,Imports_new!$A$10:$A$33,$A2)</f>
        <v>3100304.0609984742</v>
      </c>
      <c r="H2" s="5">
        <f>SUMIFS(Imports_new!H$10:H$33,Imports_new!$A$10:$A$33,$A2)</f>
        <v>2993528.2839888651</v>
      </c>
      <c r="I2" s="5">
        <f>SUMIFS(Imports_new!I$10:I$33,Imports_new!$A$10:$A$33,$A2)</f>
        <v>2152454.9521471253</v>
      </c>
      <c r="J2" s="5">
        <f>SUMIFS(Imports_new!J$10:J$33,Imports_new!$A$10:$A$33,$A2)</f>
        <v>1501780.5806269837</v>
      </c>
      <c r="K2" s="5">
        <f>SUMIFS(Imports_new!K$10:K$33,Imports_new!$A$10:$A$33,$A2)</f>
        <v>1215920.8712097968</v>
      </c>
      <c r="L2" s="5">
        <f>SUMIFS(Imports_new!L$10:L$33,Imports_new!$A$10:$A$33,$A2)</f>
        <v>908530.10625537194</v>
      </c>
      <c r="M2" s="5">
        <f>SUMIFS(Imports_new!M$10:M$33,Imports_new!$A$10:$A$33,$A2)</f>
        <v>908530.10625537194</v>
      </c>
      <c r="N2" s="5">
        <f>SUMIFS(Imports_new!N$10:N$33,Imports_new!$A$10:$A$33,$A2)</f>
        <v>908530.10625537194</v>
      </c>
      <c r="O2" s="5">
        <f>SUMIFS(Imports_new!O$10:O$33,Imports_new!$A$10:$A$33,$A2)</f>
        <v>908530.10625537194</v>
      </c>
      <c r="P2" s="5">
        <f>SUMIFS(Imports_new!P$10:P$33,Imports_new!$A$10:$A$33,$A2)</f>
        <v>908530.10625537194</v>
      </c>
      <c r="Q2" s="5">
        <f>SUMIFS(Imports_new!Q$10:Q$33,Imports_new!$A$10:$A$33,$A2)</f>
        <v>908530.10625537194</v>
      </c>
      <c r="R2" s="5">
        <f>SUMIFS(Imports_new!R$10:R$33,Imports_new!$A$10:$A$33,$A2)</f>
        <v>908530.10625537194</v>
      </c>
      <c r="S2" s="5">
        <f>SUMIFS(Imports_new!S$10:S$33,Imports_new!$A$10:$A$33,$A2)</f>
        <v>908530.10625537194</v>
      </c>
      <c r="T2" s="5">
        <f>SUMIFS(Imports_new!T$10:T$33,Imports_new!$A$10:$A$33,$A2)</f>
        <v>908530.10625537194</v>
      </c>
      <c r="U2" s="5">
        <f>SUMIFS(Imports_new!U$10:U$33,Imports_new!$A$10:$A$33,$A2)</f>
        <v>908530.10625537194</v>
      </c>
      <c r="V2" s="5">
        <f>SUMIFS(Imports_new!V$10:V$33,Imports_new!$A$10:$A$33,$A2)</f>
        <v>908530.10625537194</v>
      </c>
      <c r="W2" s="5">
        <f>SUMIFS(Imports_new!W$10:W$33,Imports_new!$A$10:$A$33,$A2)</f>
        <v>908530.10625537194</v>
      </c>
      <c r="X2" s="5">
        <f>SUMIFS(Imports_new!X$10:X$33,Imports_new!$A$10:$A$33,$A2)</f>
        <v>908530.10625537194</v>
      </c>
      <c r="Y2" s="5">
        <f>SUMIFS(Imports_new!Y$10:Y$33,Imports_new!$A$10:$A$33,$A2)</f>
        <v>908530.10625537194</v>
      </c>
      <c r="Z2" s="5">
        <f>SUMIFS(Imports_new!Z$10:Z$33,Imports_new!$A$10:$A$33,$A2)</f>
        <v>908530.10625537194</v>
      </c>
      <c r="AA2" s="5">
        <f>SUMIFS(Imports_new!AA$10:AA$33,Imports_new!$A$10:$A$33,$A2)</f>
        <v>908530.10625537194</v>
      </c>
      <c r="AB2" s="5">
        <f>SUMIFS(Imports_new!AB$10:AB$33,Imports_new!$A$10:$A$33,$A2)</f>
        <v>908530.10625537194</v>
      </c>
      <c r="AC2" s="5">
        <f>SUMIFS(Imports_new!AC$10:AC$33,Imports_new!$A$10:$A$33,$A2)</f>
        <v>908530.10625537194</v>
      </c>
      <c r="AD2" s="5">
        <f>SUMIFS(Imports_new!AD$10:AD$33,Imports_new!$A$10:$A$33,$A2)</f>
        <v>908530.10625537194</v>
      </c>
      <c r="AE2" s="5">
        <f>SUMIFS(Imports_new!AE$10:AE$33,Imports_new!$A$10:$A$33,$A2)</f>
        <v>908530.10625537194</v>
      </c>
      <c r="AF2" s="5">
        <f>SUMIFS(Imports_new!AF$10:AF$33,Imports_new!$A$10:$A$33,$A2)</f>
        <v>908530.10625537194</v>
      </c>
    </row>
    <row r="3" spans="1:32">
      <c r="A3" s="2" t="s">
        <v>346</v>
      </c>
      <c r="B3" s="5">
        <f>SUMIFS(Imports_new!B$10:B$33,Imports_new!$A$10:$A$33,$A3)</f>
        <v>6944639.0248629767</v>
      </c>
      <c r="C3" s="5">
        <f>SUMIFS(Imports_new!C$10:C$33,Imports_new!$A$10:$A$33,$A3)</f>
        <v>6944639.0248629767</v>
      </c>
      <c r="D3" s="5">
        <f>SUMIFS(Imports_new!D$10:D$33,Imports_new!$A$10:$A$33,$A3)</f>
        <v>6944639.0248629767</v>
      </c>
      <c r="E3" s="5">
        <f>SUMIFS(Imports_new!E$10:E$33,Imports_new!$A$10:$A$33,$A3)</f>
        <v>7547819.3812681995</v>
      </c>
      <c r="F3" s="5">
        <f>SUMIFS(Imports_new!F$10:F$33,Imports_new!$A$10:$A$33,$A3)</f>
        <v>7708999.2549629873</v>
      </c>
      <c r="G3" s="5">
        <f>SUMIFS(Imports_new!G$10:G$33,Imports_new!$A$10:$A$33,$A3)</f>
        <v>7865230.4148007641</v>
      </c>
      <c r="H3" s="5">
        <f>SUMIFS(Imports_new!H$10:H$33,Imports_new!$A$10:$A$33,$A3)</f>
        <v>7889743.2530346643</v>
      </c>
      <c r="I3" s="5">
        <f>SUMIFS(Imports_new!I$10:I$33,Imports_new!$A$10:$A$33,$A3)</f>
        <v>8308604.3219520189</v>
      </c>
      <c r="J3" s="5">
        <f>SUMIFS(Imports_new!J$10:J$33,Imports_new!$A$10:$A$33,$A3)</f>
        <v>8028018.3975273035</v>
      </c>
      <c r="K3" s="5">
        <f>SUMIFS(Imports_new!K$10:K$33,Imports_new!$A$10:$A$33,$A3)</f>
        <v>7958595.1412987998</v>
      </c>
      <c r="L3" s="5">
        <f>SUMIFS(Imports_new!L$10:L$33,Imports_new!$A$10:$A$33,$A3)</f>
        <v>7593664.7257861709</v>
      </c>
      <c r="M3" s="5">
        <f>SUMIFS(Imports_new!M$10:M$33,Imports_new!$A$10:$A$33,$A3)</f>
        <v>7593664.7257861709</v>
      </c>
      <c r="N3" s="5">
        <f>SUMIFS(Imports_new!N$10:N$33,Imports_new!$A$10:$A$33,$A3)</f>
        <v>7593664.7257861709</v>
      </c>
      <c r="O3" s="5">
        <f>SUMIFS(Imports_new!O$10:O$33,Imports_new!$A$10:$A$33,$A3)</f>
        <v>7593664.7257861709</v>
      </c>
      <c r="P3" s="5">
        <f>SUMIFS(Imports_new!P$10:P$33,Imports_new!$A$10:$A$33,$A3)</f>
        <v>7593664.7257861709</v>
      </c>
      <c r="Q3" s="5">
        <f>SUMIFS(Imports_new!Q$10:Q$33,Imports_new!$A$10:$A$33,$A3)</f>
        <v>7593664.7257861709</v>
      </c>
      <c r="R3" s="5">
        <f>SUMIFS(Imports_new!R$10:R$33,Imports_new!$A$10:$A$33,$A3)</f>
        <v>7593664.7257861709</v>
      </c>
      <c r="S3" s="5">
        <f>SUMIFS(Imports_new!S$10:S$33,Imports_new!$A$10:$A$33,$A3)</f>
        <v>7593664.7257861709</v>
      </c>
      <c r="T3" s="5">
        <f>SUMIFS(Imports_new!T$10:T$33,Imports_new!$A$10:$A$33,$A3)</f>
        <v>7593664.7257861709</v>
      </c>
      <c r="U3" s="5">
        <f>SUMIFS(Imports_new!U$10:U$33,Imports_new!$A$10:$A$33,$A3)</f>
        <v>7593664.7257861709</v>
      </c>
      <c r="V3" s="5">
        <f>SUMIFS(Imports_new!V$10:V$33,Imports_new!$A$10:$A$33,$A3)</f>
        <v>7593664.7257861709</v>
      </c>
      <c r="W3" s="5">
        <f>SUMIFS(Imports_new!W$10:W$33,Imports_new!$A$10:$A$33,$A3)</f>
        <v>7593664.7257861709</v>
      </c>
      <c r="X3" s="5">
        <f>SUMIFS(Imports_new!X$10:X$33,Imports_new!$A$10:$A$33,$A3)</f>
        <v>7593664.7257861709</v>
      </c>
      <c r="Y3" s="5">
        <f>SUMIFS(Imports_new!Y$10:Y$33,Imports_new!$A$10:$A$33,$A3)</f>
        <v>7593664.7257861709</v>
      </c>
      <c r="Z3" s="5">
        <f>SUMIFS(Imports_new!Z$10:Z$33,Imports_new!$A$10:$A$33,$A3)</f>
        <v>7593664.7257861709</v>
      </c>
      <c r="AA3" s="5">
        <f>SUMIFS(Imports_new!AA$10:AA$33,Imports_new!$A$10:$A$33,$A3)</f>
        <v>7593664.7257861709</v>
      </c>
      <c r="AB3" s="5">
        <f>SUMIFS(Imports_new!AB$10:AB$33,Imports_new!$A$10:$A$33,$A3)</f>
        <v>7593664.7257861709</v>
      </c>
      <c r="AC3" s="5">
        <f>SUMIFS(Imports_new!AC$10:AC$33,Imports_new!$A$10:$A$33,$A3)</f>
        <v>7593664.7257861709</v>
      </c>
      <c r="AD3" s="5">
        <f>SUMIFS(Imports_new!AD$10:AD$33,Imports_new!$A$10:$A$33,$A3)</f>
        <v>7593664.7257861709</v>
      </c>
      <c r="AE3" s="5">
        <f>SUMIFS(Imports_new!AE$10:AE$33,Imports_new!$A$10:$A$33,$A3)</f>
        <v>7593664.7257861709</v>
      </c>
      <c r="AF3" s="5">
        <f>SUMIFS(Imports_new!AF$10:AF$33,Imports_new!$A$10:$A$33,$A3)</f>
        <v>7593664.7257861709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5350940.5221304037</v>
      </c>
      <c r="C5" s="5">
        <f>SUMIFS(Imports_new!C$10:C$33,Imports_new!$A$10:$A$33,$A5)</f>
        <v>5350940.5221304037</v>
      </c>
      <c r="D5" s="5">
        <f>SUMIFS(Imports_new!D$10:D$33,Imports_new!$A$10:$A$33,$A5)</f>
        <v>5350940.5221304037</v>
      </c>
      <c r="E5" s="5">
        <f>SUMIFS(Imports_new!E$10:E$33,Imports_new!$A$10:$A$33,$A5)</f>
        <v>5139124.7326468732</v>
      </c>
      <c r="F5" s="5">
        <f>SUMIFS(Imports_new!F$10:F$33,Imports_new!$A$10:$A$33,$A5)</f>
        <v>5185674.166326954</v>
      </c>
      <c r="G5" s="5">
        <f>SUMIFS(Imports_new!G$10:G$33,Imports_new!$A$10:$A$33,$A5)</f>
        <v>5184970.4308960484</v>
      </c>
      <c r="H5" s="5">
        <f>SUMIFS(Imports_new!H$10:H$33,Imports_new!$A$10:$A$33,$A5)</f>
        <v>5137804.1895973179</v>
      </c>
      <c r="I5" s="5">
        <f>SUMIFS(Imports_new!I$10:I$33,Imports_new!$A$10:$A$33,$A5)</f>
        <v>4907329.7407102063</v>
      </c>
      <c r="J5" s="5">
        <f>SUMIFS(Imports_new!J$10:J$33,Imports_new!$A$10:$A$33,$A5)</f>
        <v>4917787.921896738</v>
      </c>
      <c r="K5" s="5">
        <f>SUMIFS(Imports_new!K$10:K$33,Imports_new!$A$10:$A$33,$A5)</f>
        <v>4954948.3629861232</v>
      </c>
      <c r="L5" s="5">
        <f>SUMIFS(Imports_new!L$10:L$33,Imports_new!$A$10:$A$33,$A5)</f>
        <v>4903434.2497551236</v>
      </c>
      <c r="M5" s="5">
        <f>SUMIFS(Imports_new!M$10:M$33,Imports_new!$A$10:$A$33,$A5)</f>
        <v>4903434.2497551236</v>
      </c>
      <c r="N5" s="5">
        <f>SUMIFS(Imports_new!N$10:N$33,Imports_new!$A$10:$A$33,$A5)</f>
        <v>4903434.2497551236</v>
      </c>
      <c r="O5" s="5">
        <f>SUMIFS(Imports_new!O$10:O$33,Imports_new!$A$10:$A$33,$A5)</f>
        <v>4903434.2497551236</v>
      </c>
      <c r="P5" s="5">
        <f>SUMIFS(Imports_new!P$10:P$33,Imports_new!$A$10:$A$33,$A5)</f>
        <v>4903434.2497551236</v>
      </c>
      <c r="Q5" s="5">
        <f>SUMIFS(Imports_new!Q$10:Q$33,Imports_new!$A$10:$A$33,$A5)</f>
        <v>4903434.2497551236</v>
      </c>
      <c r="R5" s="5">
        <f>SUMIFS(Imports_new!R$10:R$33,Imports_new!$A$10:$A$33,$A5)</f>
        <v>4903434.2497551236</v>
      </c>
      <c r="S5" s="5">
        <f>SUMIFS(Imports_new!S$10:S$33,Imports_new!$A$10:$A$33,$A5)</f>
        <v>4903434.2497551236</v>
      </c>
      <c r="T5" s="5">
        <f>SUMIFS(Imports_new!T$10:T$33,Imports_new!$A$10:$A$33,$A5)</f>
        <v>4903434.2497551236</v>
      </c>
      <c r="U5" s="5">
        <f>SUMIFS(Imports_new!U$10:U$33,Imports_new!$A$10:$A$33,$A5)</f>
        <v>4903434.2497551236</v>
      </c>
      <c r="V5" s="5">
        <f>SUMIFS(Imports_new!V$10:V$33,Imports_new!$A$10:$A$33,$A5)</f>
        <v>4903434.2497551236</v>
      </c>
      <c r="W5" s="5">
        <f>SUMIFS(Imports_new!W$10:W$33,Imports_new!$A$10:$A$33,$A5)</f>
        <v>4903434.2497551236</v>
      </c>
      <c r="X5" s="5">
        <f>SUMIFS(Imports_new!X$10:X$33,Imports_new!$A$10:$A$33,$A5)</f>
        <v>4903434.2497551236</v>
      </c>
      <c r="Y5" s="5">
        <f>SUMIFS(Imports_new!Y$10:Y$33,Imports_new!$A$10:$A$33,$A5)</f>
        <v>4903434.2497551236</v>
      </c>
      <c r="Z5" s="5">
        <f>SUMIFS(Imports_new!Z$10:Z$33,Imports_new!$A$10:$A$33,$A5)</f>
        <v>4903434.2497551236</v>
      </c>
      <c r="AA5" s="5">
        <f>SUMIFS(Imports_new!AA$10:AA$33,Imports_new!$A$10:$A$33,$A5)</f>
        <v>4903434.2497551236</v>
      </c>
      <c r="AB5" s="5">
        <f>SUMIFS(Imports_new!AB$10:AB$33,Imports_new!$A$10:$A$33,$A5)</f>
        <v>4903434.2497551236</v>
      </c>
      <c r="AC5" s="5">
        <f>SUMIFS(Imports_new!AC$10:AC$33,Imports_new!$A$10:$A$33,$A5)</f>
        <v>4903434.2497551236</v>
      </c>
      <c r="AD5" s="5">
        <f>SUMIFS(Imports_new!AD$10:AD$33,Imports_new!$A$10:$A$33,$A5)</f>
        <v>4903434.2497551236</v>
      </c>
      <c r="AE5" s="5">
        <f>SUMIFS(Imports_new!AE$10:AE$33,Imports_new!$A$10:$A$33,$A5)</f>
        <v>4903434.2497551236</v>
      </c>
      <c r="AF5" s="5">
        <f>SUMIFS(Imports_new!AF$10:AF$33,Imports_new!$A$10:$A$33,$A5)</f>
        <v>4903434.2497551236</v>
      </c>
    </row>
    <row r="6" spans="1:32">
      <c r="A6" s="2" t="s">
        <v>101</v>
      </c>
      <c r="B6" s="5">
        <f>SUMIFS(Imports_new!B$10:B$33,Imports_new!$A$10:$A$33,$A6)</f>
        <v>64681.350956867842</v>
      </c>
      <c r="C6" s="5">
        <f>SUMIFS(Imports_new!C$10:C$33,Imports_new!$A$10:$A$33,$A6)</f>
        <v>64681.350956867842</v>
      </c>
      <c r="D6" s="5">
        <f>SUMIFS(Imports_new!D$10:D$33,Imports_new!$A$10:$A$33,$A6)</f>
        <v>64681.350956867842</v>
      </c>
      <c r="E6" s="5">
        <f>SUMIFS(Imports_new!E$10:E$33,Imports_new!$A$10:$A$33,$A6)</f>
        <v>64866.403448330559</v>
      </c>
      <c r="F6" s="5">
        <f>SUMIFS(Imports_new!F$10:F$33,Imports_new!$A$10:$A$33,$A6)</f>
        <v>65471.539820106016</v>
      </c>
      <c r="G6" s="5">
        <f>SUMIFS(Imports_new!G$10:G$33,Imports_new!$A$10:$A$33,$A6)</f>
        <v>64190.744838223254</v>
      </c>
      <c r="H6" s="5">
        <f>SUMIFS(Imports_new!H$10:H$33,Imports_new!$A$10:$A$33,$A6)</f>
        <v>64437.316996291775</v>
      </c>
      <c r="I6" s="5">
        <f>SUMIFS(Imports_new!I$10:I$33,Imports_new!$A$10:$A$33,$A6)</f>
        <v>64459.520031316228</v>
      </c>
      <c r="J6" s="5">
        <f>SUMIFS(Imports_new!J$10:J$33,Imports_new!$A$10:$A$33,$A6)</f>
        <v>61043.064397133072</v>
      </c>
      <c r="K6" s="5">
        <f>SUMIFS(Imports_new!K$10:K$33,Imports_new!$A$10:$A$33,$A6)</f>
        <v>61934.748521486974</v>
      </c>
      <c r="L6" s="5">
        <f>SUMIFS(Imports_new!L$10:L$33,Imports_new!$A$10:$A$33,$A6)</f>
        <v>62583.742142889067</v>
      </c>
      <c r="M6" s="5">
        <f>SUMIFS(Imports_new!M$10:M$33,Imports_new!$A$10:$A$33,$A6)</f>
        <v>62583.742142889067</v>
      </c>
      <c r="N6" s="5">
        <f>SUMIFS(Imports_new!N$10:N$33,Imports_new!$A$10:$A$33,$A6)</f>
        <v>62583.742142889067</v>
      </c>
      <c r="O6" s="5">
        <f>SUMIFS(Imports_new!O$10:O$33,Imports_new!$A$10:$A$33,$A6)</f>
        <v>62583.742142889067</v>
      </c>
      <c r="P6" s="5">
        <f>SUMIFS(Imports_new!P$10:P$33,Imports_new!$A$10:$A$33,$A6)</f>
        <v>62583.742142889067</v>
      </c>
      <c r="Q6" s="5">
        <f>SUMIFS(Imports_new!Q$10:Q$33,Imports_new!$A$10:$A$33,$A6)</f>
        <v>62583.742142889067</v>
      </c>
      <c r="R6" s="5">
        <f>SUMIFS(Imports_new!R$10:R$33,Imports_new!$A$10:$A$33,$A6)</f>
        <v>62583.742142889067</v>
      </c>
      <c r="S6" s="5">
        <f>SUMIFS(Imports_new!S$10:S$33,Imports_new!$A$10:$A$33,$A6)</f>
        <v>62583.742142889067</v>
      </c>
      <c r="T6" s="5">
        <f>SUMIFS(Imports_new!T$10:T$33,Imports_new!$A$10:$A$33,$A6)</f>
        <v>62583.742142889067</v>
      </c>
      <c r="U6" s="5">
        <f>SUMIFS(Imports_new!U$10:U$33,Imports_new!$A$10:$A$33,$A6)</f>
        <v>62583.742142889067</v>
      </c>
      <c r="V6" s="5">
        <f>SUMIFS(Imports_new!V$10:V$33,Imports_new!$A$10:$A$33,$A6)</f>
        <v>62583.742142889067</v>
      </c>
      <c r="W6" s="5">
        <f>SUMIFS(Imports_new!W$10:W$33,Imports_new!$A$10:$A$33,$A6)</f>
        <v>62583.742142889067</v>
      </c>
      <c r="X6" s="5">
        <f>SUMIFS(Imports_new!X$10:X$33,Imports_new!$A$10:$A$33,$A6)</f>
        <v>62583.742142889067</v>
      </c>
      <c r="Y6" s="5">
        <f>SUMIFS(Imports_new!Y$10:Y$33,Imports_new!$A$10:$A$33,$A6)</f>
        <v>62583.742142889067</v>
      </c>
      <c r="Z6" s="5">
        <f>SUMIFS(Imports_new!Z$10:Z$33,Imports_new!$A$10:$A$33,$A6)</f>
        <v>62583.742142889067</v>
      </c>
      <c r="AA6" s="5">
        <f>SUMIFS(Imports_new!AA$10:AA$33,Imports_new!$A$10:$A$33,$A6)</f>
        <v>62583.742142889067</v>
      </c>
      <c r="AB6" s="5">
        <f>SUMIFS(Imports_new!AB$10:AB$33,Imports_new!$A$10:$A$33,$A6)</f>
        <v>62583.742142889067</v>
      </c>
      <c r="AC6" s="5">
        <f>SUMIFS(Imports_new!AC$10:AC$33,Imports_new!$A$10:$A$33,$A6)</f>
        <v>62583.742142889067</v>
      </c>
      <c r="AD6" s="5">
        <f>SUMIFS(Imports_new!AD$10:AD$33,Imports_new!$A$10:$A$33,$A6)</f>
        <v>62583.742142889067</v>
      </c>
      <c r="AE6" s="5">
        <f>SUMIFS(Imports_new!AE$10:AE$33,Imports_new!$A$10:$A$33,$A6)</f>
        <v>62583.742142889067</v>
      </c>
      <c r="AF6" s="5">
        <f>SUMIFS(Imports_new!AF$10:AF$33,Imports_new!$A$10:$A$33,$A6)</f>
        <v>62583.742142889067</v>
      </c>
    </row>
    <row r="7" spans="1:32">
      <c r="A7" s="2" t="s">
        <v>100</v>
      </c>
      <c r="B7" s="5">
        <f>SUMIFS(Imports_new!B$10:B$33,Imports_new!$A$10:$A$33,$A7)</f>
        <v>1327104.8457843987</v>
      </c>
      <c r="C7" s="5">
        <f>SUMIFS(Imports_new!C$10:C$33,Imports_new!$A$10:$A$33,$A7)</f>
        <v>1327104.8457843987</v>
      </c>
      <c r="D7" s="5">
        <f>SUMIFS(Imports_new!D$10:D$33,Imports_new!$A$10:$A$33,$A7)</f>
        <v>1327104.8457843987</v>
      </c>
      <c r="E7" s="5">
        <f>SUMIFS(Imports_new!E$10:E$33,Imports_new!$A$10:$A$33,$A7)</f>
        <v>1383926.8853916312</v>
      </c>
      <c r="F7" s="5">
        <f>SUMIFS(Imports_new!F$10:F$33,Imports_new!$A$10:$A$33,$A7)</f>
        <v>1415297.4298841257</v>
      </c>
      <c r="G7" s="5">
        <f>SUMIFS(Imports_new!G$10:G$33,Imports_new!$A$10:$A$33,$A7)</f>
        <v>1473476.0865805664</v>
      </c>
      <c r="H7" s="5">
        <f>SUMIFS(Imports_new!H$10:H$33,Imports_new!$A$10:$A$33,$A7)</f>
        <v>1529111.3299332561</v>
      </c>
      <c r="I7" s="5">
        <f>SUMIFS(Imports_new!I$10:I$33,Imports_new!$A$10:$A$33,$A7)</f>
        <v>1982074.8910902792</v>
      </c>
      <c r="J7" s="5">
        <f>SUMIFS(Imports_new!J$10:J$33,Imports_new!$A$10:$A$33,$A7)</f>
        <v>2298792.0310806949</v>
      </c>
      <c r="K7" s="5">
        <f>SUMIFS(Imports_new!K$10:K$33,Imports_new!$A$10:$A$33,$A7)</f>
        <v>2490479.0431757472</v>
      </c>
      <c r="L7" s="5">
        <f>SUMIFS(Imports_new!L$10:L$33,Imports_new!$A$10:$A$33,$A7)</f>
        <v>2652332.623326425</v>
      </c>
      <c r="M7" s="5">
        <f>SUMIFS(Imports_new!M$10:M$33,Imports_new!$A$10:$A$33,$A7)</f>
        <v>2652332.623326425</v>
      </c>
      <c r="N7" s="5">
        <f>SUMIFS(Imports_new!N$10:N$33,Imports_new!$A$10:$A$33,$A7)</f>
        <v>2652332.623326425</v>
      </c>
      <c r="O7" s="5">
        <f>SUMIFS(Imports_new!O$10:O$33,Imports_new!$A$10:$A$33,$A7)</f>
        <v>2652332.623326425</v>
      </c>
      <c r="P7" s="5">
        <f>SUMIFS(Imports_new!P$10:P$33,Imports_new!$A$10:$A$33,$A7)</f>
        <v>2652332.623326425</v>
      </c>
      <c r="Q7" s="5">
        <f>SUMIFS(Imports_new!Q$10:Q$33,Imports_new!$A$10:$A$33,$A7)</f>
        <v>2652332.623326425</v>
      </c>
      <c r="R7" s="5">
        <f>SUMIFS(Imports_new!R$10:R$33,Imports_new!$A$10:$A$33,$A7)</f>
        <v>2652332.623326425</v>
      </c>
      <c r="S7" s="5">
        <f>SUMIFS(Imports_new!S$10:S$33,Imports_new!$A$10:$A$33,$A7)</f>
        <v>2652332.623326425</v>
      </c>
      <c r="T7" s="5">
        <f>SUMIFS(Imports_new!T$10:T$33,Imports_new!$A$10:$A$33,$A7)</f>
        <v>2652332.623326425</v>
      </c>
      <c r="U7" s="5">
        <f>SUMIFS(Imports_new!U$10:U$33,Imports_new!$A$10:$A$33,$A7)</f>
        <v>2652332.623326425</v>
      </c>
      <c r="V7" s="5">
        <f>SUMIFS(Imports_new!V$10:V$33,Imports_new!$A$10:$A$33,$A7)</f>
        <v>2652332.623326425</v>
      </c>
      <c r="W7" s="5">
        <f>SUMIFS(Imports_new!W$10:W$33,Imports_new!$A$10:$A$33,$A7)</f>
        <v>2652332.623326425</v>
      </c>
      <c r="X7" s="5">
        <f>SUMIFS(Imports_new!X$10:X$33,Imports_new!$A$10:$A$33,$A7)</f>
        <v>2652332.623326425</v>
      </c>
      <c r="Y7" s="5">
        <f>SUMIFS(Imports_new!Y$10:Y$33,Imports_new!$A$10:$A$33,$A7)</f>
        <v>2652332.623326425</v>
      </c>
      <c r="Z7" s="5">
        <f>SUMIFS(Imports_new!Z$10:Z$33,Imports_new!$A$10:$A$33,$A7)</f>
        <v>2652332.623326425</v>
      </c>
      <c r="AA7" s="5">
        <f>SUMIFS(Imports_new!AA$10:AA$33,Imports_new!$A$10:$A$33,$A7)</f>
        <v>2652332.623326425</v>
      </c>
      <c r="AB7" s="5">
        <f>SUMIFS(Imports_new!AB$10:AB$33,Imports_new!$A$10:$A$33,$A7)</f>
        <v>2652332.623326425</v>
      </c>
      <c r="AC7" s="5">
        <f>SUMIFS(Imports_new!AC$10:AC$33,Imports_new!$A$10:$A$33,$A7)</f>
        <v>2652332.623326425</v>
      </c>
      <c r="AD7" s="5">
        <f>SUMIFS(Imports_new!AD$10:AD$33,Imports_new!$A$10:$A$33,$A7)</f>
        <v>2652332.623326425</v>
      </c>
      <c r="AE7" s="5">
        <f>SUMIFS(Imports_new!AE$10:AE$33,Imports_new!$A$10:$A$33,$A7)</f>
        <v>2652332.623326425</v>
      </c>
      <c r="AF7" s="5">
        <f>SUMIFS(Imports_new!AF$10:AF$33,Imports_new!$A$10:$A$33,$A7)</f>
        <v>2652332.623326425</v>
      </c>
    </row>
    <row r="8" spans="1:32">
      <c r="A8" s="2" t="s">
        <v>102</v>
      </c>
      <c r="B8" s="5">
        <f>SUMIFS(Imports_new!B$10:B$33,Imports_new!$A$10:$A$33,$A8)</f>
        <v>227170.53490936241</v>
      </c>
      <c r="C8" s="5">
        <f>SUMIFS(Imports_new!C$10:C$33,Imports_new!$A$10:$A$33,$A8)</f>
        <v>227170.53490936241</v>
      </c>
      <c r="D8" s="5">
        <f>SUMIFS(Imports_new!D$10:D$33,Imports_new!$A$10:$A$33,$A8)</f>
        <v>227170.53490936241</v>
      </c>
      <c r="E8" s="5">
        <f>SUMIFS(Imports_new!E$10:E$33,Imports_new!$A$10:$A$33,$A8)</f>
        <v>337253.03471277765</v>
      </c>
      <c r="F8" s="5">
        <f>SUMIFS(Imports_new!F$10:F$33,Imports_new!$A$10:$A$33,$A8)</f>
        <v>391488.35481560259</v>
      </c>
      <c r="G8" s="5">
        <f>SUMIFS(Imports_new!G$10:G$33,Imports_new!$A$10:$A$33,$A8)</f>
        <v>503448.77910344873</v>
      </c>
      <c r="H8" s="5">
        <f>SUMIFS(Imports_new!H$10:H$33,Imports_new!$A$10:$A$33,$A8)</f>
        <v>578047.59934013779</v>
      </c>
      <c r="I8" s="5">
        <f>SUMIFS(Imports_new!I$10:I$33,Imports_new!$A$10:$A$33,$A8)</f>
        <v>783272.62251603871</v>
      </c>
      <c r="J8" s="5">
        <f>SUMIFS(Imports_new!J$10:J$33,Imports_new!$A$10:$A$33,$A8)</f>
        <v>1375703.290137527</v>
      </c>
      <c r="K8" s="5">
        <f>SUMIFS(Imports_new!K$10:K$33,Imports_new!$A$10:$A$33,$A8)</f>
        <v>1484573.9952022971</v>
      </c>
      <c r="L8" s="5">
        <f>SUMIFS(Imports_new!L$10:L$33,Imports_new!$A$10:$A$33,$A8)</f>
        <v>2054012.3494096342</v>
      </c>
      <c r="M8" s="5">
        <f>SUMIFS(Imports_new!M$10:M$33,Imports_new!$A$10:$A$33,$A8)</f>
        <v>2054012.3494096342</v>
      </c>
      <c r="N8" s="5">
        <f>SUMIFS(Imports_new!N$10:N$33,Imports_new!$A$10:$A$33,$A8)</f>
        <v>2054012.3494096342</v>
      </c>
      <c r="O8" s="5">
        <f>SUMIFS(Imports_new!O$10:O$33,Imports_new!$A$10:$A$33,$A8)</f>
        <v>2054012.3494096342</v>
      </c>
      <c r="P8" s="5">
        <f>SUMIFS(Imports_new!P$10:P$33,Imports_new!$A$10:$A$33,$A8)</f>
        <v>2054012.3494096342</v>
      </c>
      <c r="Q8" s="5">
        <f>SUMIFS(Imports_new!Q$10:Q$33,Imports_new!$A$10:$A$33,$A8)</f>
        <v>2054012.3494096342</v>
      </c>
      <c r="R8" s="5">
        <f>SUMIFS(Imports_new!R$10:R$33,Imports_new!$A$10:$A$33,$A8)</f>
        <v>2054012.3494096342</v>
      </c>
      <c r="S8" s="5">
        <f>SUMIFS(Imports_new!S$10:S$33,Imports_new!$A$10:$A$33,$A8)</f>
        <v>2054012.3494096342</v>
      </c>
      <c r="T8" s="5">
        <f>SUMIFS(Imports_new!T$10:T$33,Imports_new!$A$10:$A$33,$A8)</f>
        <v>2054012.3494096342</v>
      </c>
      <c r="U8" s="5">
        <f>SUMIFS(Imports_new!U$10:U$33,Imports_new!$A$10:$A$33,$A8)</f>
        <v>2054012.3494096342</v>
      </c>
      <c r="V8" s="5">
        <f>SUMIFS(Imports_new!V$10:V$33,Imports_new!$A$10:$A$33,$A8)</f>
        <v>2054012.3494096342</v>
      </c>
      <c r="W8" s="5">
        <f>SUMIFS(Imports_new!W$10:W$33,Imports_new!$A$10:$A$33,$A8)</f>
        <v>2054012.3494096342</v>
      </c>
      <c r="X8" s="5">
        <f>SUMIFS(Imports_new!X$10:X$33,Imports_new!$A$10:$A$33,$A8)</f>
        <v>2054012.3494096342</v>
      </c>
      <c r="Y8" s="5">
        <f>SUMIFS(Imports_new!Y$10:Y$33,Imports_new!$A$10:$A$33,$A8)</f>
        <v>2054012.3494096342</v>
      </c>
      <c r="Z8" s="5">
        <f>SUMIFS(Imports_new!Z$10:Z$33,Imports_new!$A$10:$A$33,$A8)</f>
        <v>2054012.3494096342</v>
      </c>
      <c r="AA8" s="5">
        <f>SUMIFS(Imports_new!AA$10:AA$33,Imports_new!$A$10:$A$33,$A8)</f>
        <v>2054012.3494096342</v>
      </c>
      <c r="AB8" s="5">
        <f>SUMIFS(Imports_new!AB$10:AB$33,Imports_new!$A$10:$A$33,$A8)</f>
        <v>2054012.3494096342</v>
      </c>
      <c r="AC8" s="5">
        <f>SUMIFS(Imports_new!AC$10:AC$33,Imports_new!$A$10:$A$33,$A8)</f>
        <v>2054012.3494096342</v>
      </c>
      <c r="AD8" s="5">
        <f>SUMIFS(Imports_new!AD$10:AD$33,Imports_new!$A$10:$A$33,$A8)</f>
        <v>2054012.3494096342</v>
      </c>
      <c r="AE8" s="5">
        <f>SUMIFS(Imports_new!AE$10:AE$33,Imports_new!$A$10:$A$33,$A8)</f>
        <v>2054012.3494096342</v>
      </c>
      <c r="AF8" s="5">
        <f>SUMIFS(Imports_new!AF$10:AF$33,Imports_new!$A$10:$A$33,$A8)</f>
        <v>2054012.3494096342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64737.775751392757</v>
      </c>
      <c r="C10" s="5">
        <f>SUMIFS(Imports_new!C$10:C$33,Imports_new!$A$10:$A$33,$A10)</f>
        <v>64737.775751392757</v>
      </c>
      <c r="D10" s="5">
        <f>SUMIFS(Imports_new!D$10:D$33,Imports_new!$A$10:$A$33,$A10)</f>
        <v>64737.775751392757</v>
      </c>
      <c r="E10" s="5">
        <f>SUMIFS(Imports_new!E$10:E$33,Imports_new!$A$10:$A$33,$A10)</f>
        <v>58520.827895431168</v>
      </c>
      <c r="F10" s="5">
        <f>SUMIFS(Imports_new!F$10:F$33,Imports_new!$A$10:$A$33,$A10)</f>
        <v>58751.249590173953</v>
      </c>
      <c r="G10" s="5">
        <f>SUMIFS(Imports_new!G$10:G$33,Imports_new!$A$10:$A$33,$A10)</f>
        <v>57958.275739739511</v>
      </c>
      <c r="H10" s="5">
        <f>SUMIFS(Imports_new!H$10:H$33,Imports_new!$A$10:$A$33,$A10)</f>
        <v>57829.31132454113</v>
      </c>
      <c r="I10" s="5">
        <f>SUMIFS(Imports_new!I$10:I$33,Imports_new!$A$10:$A$33,$A10)</f>
        <v>57210.232361802256</v>
      </c>
      <c r="J10" s="5">
        <f>SUMIFS(Imports_new!J$10:J$33,Imports_new!$A$10:$A$33,$A10)</f>
        <v>63506.054477093196</v>
      </c>
      <c r="K10" s="5">
        <f>SUMIFS(Imports_new!K$10:K$33,Imports_new!$A$10:$A$33,$A10)</f>
        <v>64483.459690488373</v>
      </c>
      <c r="L10" s="5">
        <f>SUMIFS(Imports_new!L$10:L$33,Imports_new!$A$10:$A$33,$A10)</f>
        <v>63869.940626721858</v>
      </c>
      <c r="M10" s="5">
        <f>SUMIFS(Imports_new!M$10:M$33,Imports_new!$A$10:$A$33,$A10)</f>
        <v>63869.940626721858</v>
      </c>
      <c r="N10" s="5">
        <f>SUMIFS(Imports_new!N$10:N$33,Imports_new!$A$10:$A$33,$A10)</f>
        <v>63869.940626721858</v>
      </c>
      <c r="O10" s="5">
        <f>SUMIFS(Imports_new!O$10:O$33,Imports_new!$A$10:$A$33,$A10)</f>
        <v>63869.940626721858</v>
      </c>
      <c r="P10" s="5">
        <f>SUMIFS(Imports_new!P$10:P$33,Imports_new!$A$10:$A$33,$A10)</f>
        <v>63869.940626721858</v>
      </c>
      <c r="Q10" s="5">
        <f>SUMIFS(Imports_new!Q$10:Q$33,Imports_new!$A$10:$A$33,$A10)</f>
        <v>63869.940626721858</v>
      </c>
      <c r="R10" s="5">
        <f>SUMIFS(Imports_new!R$10:R$33,Imports_new!$A$10:$A$33,$A10)</f>
        <v>63869.940626721858</v>
      </c>
      <c r="S10" s="5">
        <f>SUMIFS(Imports_new!S$10:S$33,Imports_new!$A$10:$A$33,$A10)</f>
        <v>63869.940626721858</v>
      </c>
      <c r="T10" s="5">
        <f>SUMIFS(Imports_new!T$10:T$33,Imports_new!$A$10:$A$33,$A10)</f>
        <v>63869.940626721858</v>
      </c>
      <c r="U10" s="5">
        <f>SUMIFS(Imports_new!U$10:U$33,Imports_new!$A$10:$A$33,$A10)</f>
        <v>63869.940626721858</v>
      </c>
      <c r="V10" s="5">
        <f>SUMIFS(Imports_new!V$10:V$33,Imports_new!$A$10:$A$33,$A10)</f>
        <v>63869.940626721858</v>
      </c>
      <c r="W10" s="5">
        <f>SUMIFS(Imports_new!W$10:W$33,Imports_new!$A$10:$A$33,$A10)</f>
        <v>63869.940626721858</v>
      </c>
      <c r="X10" s="5">
        <f>SUMIFS(Imports_new!X$10:X$33,Imports_new!$A$10:$A$33,$A10)</f>
        <v>63869.940626721858</v>
      </c>
      <c r="Y10" s="5">
        <f>SUMIFS(Imports_new!Y$10:Y$33,Imports_new!$A$10:$A$33,$A10)</f>
        <v>63869.940626721858</v>
      </c>
      <c r="Z10" s="5">
        <f>SUMIFS(Imports_new!Z$10:Z$33,Imports_new!$A$10:$A$33,$A10)</f>
        <v>63869.940626721858</v>
      </c>
      <c r="AA10" s="5">
        <f>SUMIFS(Imports_new!AA$10:AA$33,Imports_new!$A$10:$A$33,$A10)</f>
        <v>63869.940626721858</v>
      </c>
      <c r="AB10" s="5">
        <f>SUMIFS(Imports_new!AB$10:AB$33,Imports_new!$A$10:$A$33,$A10)</f>
        <v>63869.940626721858</v>
      </c>
      <c r="AC10" s="5">
        <f>SUMIFS(Imports_new!AC$10:AC$33,Imports_new!$A$10:$A$33,$A10)</f>
        <v>63869.940626721858</v>
      </c>
      <c r="AD10" s="5">
        <f>SUMIFS(Imports_new!AD$10:AD$33,Imports_new!$A$10:$A$33,$A10)</f>
        <v>63869.940626721858</v>
      </c>
      <c r="AE10" s="5">
        <f>SUMIFS(Imports_new!AE$10:AE$33,Imports_new!$A$10:$A$33,$A10)</f>
        <v>63869.940626721858</v>
      </c>
      <c r="AF10" s="5">
        <f>SUMIFS(Imports_new!AF$10:AF$33,Imports_new!$A$10:$A$33,$A10)</f>
        <v>63869.940626721858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77874.939631566041</v>
      </c>
      <c r="C12" s="5">
        <f>SUMIFS(Imports_new!C$10:C$33,Imports_new!$A$10:$A$33,$A12)</f>
        <v>77874.939631566041</v>
      </c>
      <c r="D12" s="5">
        <f>SUMIFS(Imports_new!D$10:D$33,Imports_new!$A$10:$A$33,$A12)</f>
        <v>77874.939631566041</v>
      </c>
      <c r="E12" s="5">
        <f>SUMIFS(Imports_new!E$10:E$33,Imports_new!$A$10:$A$33,$A12)</f>
        <v>66780.043728831617</v>
      </c>
      <c r="F12" s="5">
        <f>SUMIFS(Imports_new!F$10:F$33,Imports_new!$A$10:$A$33,$A12)</f>
        <v>54189.491303396971</v>
      </c>
      <c r="G12" s="5">
        <f>SUMIFS(Imports_new!G$10:G$33,Imports_new!$A$10:$A$33,$A12)</f>
        <v>57026.748808833676</v>
      </c>
      <c r="H12" s="5">
        <f>SUMIFS(Imports_new!H$10:H$33,Imports_new!$A$10:$A$33,$A12)</f>
        <v>56108.515512727048</v>
      </c>
      <c r="I12" s="5">
        <f>SUMIFS(Imports_new!I$10:I$33,Imports_new!$A$10:$A$33,$A12)</f>
        <v>50987.352991658219</v>
      </c>
      <c r="J12" s="5">
        <f>SUMIFS(Imports_new!J$10:J$33,Imports_new!$A$10:$A$33,$A12)</f>
        <v>62025.979196426553</v>
      </c>
      <c r="K12" s="5">
        <f>SUMIFS(Imports_new!K$10:K$33,Imports_new!$A$10:$A$33,$A12)</f>
        <v>74824.052074969877</v>
      </c>
      <c r="L12" s="5">
        <f>SUMIFS(Imports_new!L$10:L$33,Imports_new!$A$10:$A$33,$A12)</f>
        <v>66973.240410281156</v>
      </c>
      <c r="M12" s="5">
        <f>SUMIFS(Imports_new!M$10:M$33,Imports_new!$A$10:$A$33,$A12)</f>
        <v>66973.240410281156</v>
      </c>
      <c r="N12" s="5">
        <f>SUMIFS(Imports_new!N$10:N$33,Imports_new!$A$10:$A$33,$A12)</f>
        <v>66973.240410281156</v>
      </c>
      <c r="O12" s="5">
        <f>SUMIFS(Imports_new!O$10:O$33,Imports_new!$A$10:$A$33,$A12)</f>
        <v>66973.240410281156</v>
      </c>
      <c r="P12" s="5">
        <f>SUMIFS(Imports_new!P$10:P$33,Imports_new!$A$10:$A$33,$A12)</f>
        <v>66973.240410281156</v>
      </c>
      <c r="Q12" s="5">
        <f>SUMIFS(Imports_new!Q$10:Q$33,Imports_new!$A$10:$A$33,$A12)</f>
        <v>66973.240410281156</v>
      </c>
      <c r="R12" s="5">
        <f>SUMIFS(Imports_new!R$10:R$33,Imports_new!$A$10:$A$33,$A12)</f>
        <v>66973.240410281156</v>
      </c>
      <c r="S12" s="5">
        <f>SUMIFS(Imports_new!S$10:S$33,Imports_new!$A$10:$A$33,$A12)</f>
        <v>66973.240410281156</v>
      </c>
      <c r="T12" s="5">
        <f>SUMIFS(Imports_new!T$10:T$33,Imports_new!$A$10:$A$33,$A12)</f>
        <v>66973.240410281156</v>
      </c>
      <c r="U12" s="5">
        <f>SUMIFS(Imports_new!U$10:U$33,Imports_new!$A$10:$A$33,$A12)</f>
        <v>66973.240410281156</v>
      </c>
      <c r="V12" s="5">
        <f>SUMIFS(Imports_new!V$10:V$33,Imports_new!$A$10:$A$33,$A12)</f>
        <v>66973.240410281156</v>
      </c>
      <c r="W12" s="5">
        <f>SUMIFS(Imports_new!W$10:W$33,Imports_new!$A$10:$A$33,$A12)</f>
        <v>66973.240410281156</v>
      </c>
      <c r="X12" s="5">
        <f>SUMIFS(Imports_new!X$10:X$33,Imports_new!$A$10:$A$33,$A12)</f>
        <v>66973.240410281156</v>
      </c>
      <c r="Y12" s="5">
        <f>SUMIFS(Imports_new!Y$10:Y$33,Imports_new!$A$10:$A$33,$A12)</f>
        <v>66973.240410281156</v>
      </c>
      <c r="Z12" s="5">
        <f>SUMIFS(Imports_new!Z$10:Z$33,Imports_new!$A$10:$A$33,$A12)</f>
        <v>66973.240410281156</v>
      </c>
      <c r="AA12" s="5">
        <f>SUMIFS(Imports_new!AA$10:AA$33,Imports_new!$A$10:$A$33,$A12)</f>
        <v>66973.240410281156</v>
      </c>
      <c r="AB12" s="5">
        <f>SUMIFS(Imports_new!AB$10:AB$33,Imports_new!$A$10:$A$33,$A12)</f>
        <v>66973.240410281156</v>
      </c>
      <c r="AC12" s="5">
        <f>SUMIFS(Imports_new!AC$10:AC$33,Imports_new!$A$10:$A$33,$A12)</f>
        <v>66973.240410281156</v>
      </c>
      <c r="AD12" s="5">
        <f>SUMIFS(Imports_new!AD$10:AD$33,Imports_new!$A$10:$A$33,$A12)</f>
        <v>66973.240410281156</v>
      </c>
      <c r="AE12" s="5">
        <f>SUMIFS(Imports_new!AE$10:AE$33,Imports_new!$A$10:$A$33,$A12)</f>
        <v>66973.240410281156</v>
      </c>
      <c r="AF12" s="5">
        <f>SUMIFS(Imports_new!AF$10:AF$33,Imports_new!$A$10:$A$33,$A12)</f>
        <v>66973.240410281156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1942.2630986710092</v>
      </c>
      <c r="G15" s="5">
        <f>SUMIFS(Imports_new!G$10:G$33,Imports_new!$A$10:$A$33,$A15)</f>
        <v>4360.4582339012786</v>
      </c>
      <c r="H15" s="5">
        <f>SUMIFS(Imports_new!H$10:H$33,Imports_new!$A$10:$A$33,$A15)</f>
        <v>4356.2002721970885</v>
      </c>
      <c r="I15" s="5">
        <f>SUMIFS(Imports_new!I$10:I$33,Imports_new!$A$10:$A$33,$A15)</f>
        <v>4572.366199553253</v>
      </c>
      <c r="J15" s="5">
        <f>SUMIFS(Imports_new!J$10:J$33,Imports_new!$A$10:$A$33,$A15)</f>
        <v>2308.6806601007156</v>
      </c>
      <c r="K15" s="5">
        <f>SUMIFS(Imports_new!K$10:K$33,Imports_new!$A$10:$A$33,$A15)</f>
        <v>5206.3258402907522</v>
      </c>
      <c r="L15" s="5">
        <f>SUMIFS(Imports_new!L$10:L$33,Imports_new!$A$10:$A$33,$A15)</f>
        <v>5565.022287383842</v>
      </c>
      <c r="M15" s="5">
        <f>SUMIFS(Imports_new!M$10:M$33,Imports_new!$A$10:$A$33,$A15)</f>
        <v>5565.022287383842</v>
      </c>
      <c r="N15" s="5">
        <f>SUMIFS(Imports_new!N$10:N$33,Imports_new!$A$10:$A$33,$A15)</f>
        <v>5565.022287383842</v>
      </c>
      <c r="O15" s="5">
        <f>SUMIFS(Imports_new!O$10:O$33,Imports_new!$A$10:$A$33,$A15)</f>
        <v>5565.022287383842</v>
      </c>
      <c r="P15" s="5">
        <f>SUMIFS(Imports_new!P$10:P$33,Imports_new!$A$10:$A$33,$A15)</f>
        <v>5565.022287383842</v>
      </c>
      <c r="Q15" s="5">
        <f>SUMIFS(Imports_new!Q$10:Q$33,Imports_new!$A$10:$A$33,$A15)</f>
        <v>5565.022287383842</v>
      </c>
      <c r="R15" s="5">
        <f>SUMIFS(Imports_new!R$10:R$33,Imports_new!$A$10:$A$33,$A15)</f>
        <v>5565.022287383842</v>
      </c>
      <c r="S15" s="5">
        <f>SUMIFS(Imports_new!S$10:S$33,Imports_new!$A$10:$A$33,$A15)</f>
        <v>5565.022287383842</v>
      </c>
      <c r="T15" s="5">
        <f>SUMIFS(Imports_new!T$10:T$33,Imports_new!$A$10:$A$33,$A15)</f>
        <v>5565.022287383842</v>
      </c>
      <c r="U15" s="5">
        <f>SUMIFS(Imports_new!U$10:U$33,Imports_new!$A$10:$A$33,$A15)</f>
        <v>5565.022287383842</v>
      </c>
      <c r="V15" s="5">
        <f>SUMIFS(Imports_new!V$10:V$33,Imports_new!$A$10:$A$33,$A15)</f>
        <v>5565.022287383842</v>
      </c>
      <c r="W15" s="5">
        <f>SUMIFS(Imports_new!W$10:W$33,Imports_new!$A$10:$A$33,$A15)</f>
        <v>5565.022287383842</v>
      </c>
      <c r="X15" s="5">
        <f>SUMIFS(Imports_new!X$10:X$33,Imports_new!$A$10:$A$33,$A15)</f>
        <v>5565.022287383842</v>
      </c>
      <c r="Y15" s="5">
        <f>SUMIFS(Imports_new!Y$10:Y$33,Imports_new!$A$10:$A$33,$A15)</f>
        <v>5565.022287383842</v>
      </c>
      <c r="Z15" s="5">
        <f>SUMIFS(Imports_new!Z$10:Z$33,Imports_new!$A$10:$A$33,$A15)</f>
        <v>5565.022287383842</v>
      </c>
      <c r="AA15" s="5">
        <f>SUMIFS(Imports_new!AA$10:AA$33,Imports_new!$A$10:$A$33,$A15)</f>
        <v>5565.022287383842</v>
      </c>
      <c r="AB15" s="5">
        <f>SUMIFS(Imports_new!AB$10:AB$33,Imports_new!$A$10:$A$33,$A15)</f>
        <v>5565.022287383842</v>
      </c>
      <c r="AC15" s="5">
        <f>SUMIFS(Imports_new!AC$10:AC$33,Imports_new!$A$10:$A$33,$A15)</f>
        <v>5565.022287383842</v>
      </c>
      <c r="AD15" s="5">
        <f>SUMIFS(Imports_new!AD$10:AD$33,Imports_new!$A$10:$A$33,$A15)</f>
        <v>5565.022287383842</v>
      </c>
      <c r="AE15" s="5">
        <f>SUMIFS(Imports_new!AE$10:AE$33,Imports_new!$A$10:$A$33,$A15)</f>
        <v>5565.022287383842</v>
      </c>
      <c r="AF15" s="5">
        <f>SUMIFS(Imports_new!AF$10:AF$33,Imports_new!$A$10:$A$33,$A15)</f>
        <v>5565.022287383842</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2024-07-04T16:30:32Z</dcterms:modified>
</cp:coreProperties>
</file>