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44AC176B-EBDE-44D3-99B2-7DE6AB51F605}"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Y1" i="23" s="1"/>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Z1" i="23"/>
  <c r="AH1" i="23"/>
  <c r="AA1" i="23"/>
  <c r="U1" i="23"/>
  <c r="J1" i="23"/>
  <c r="S1" i="23"/>
  <c r="D1" i="23"/>
  <c r="C1" i="23"/>
  <c r="AF1" i="23"/>
  <c r="X1" i="23"/>
  <c r="P1" i="23"/>
  <c r="AG1" i="23" l="1"/>
  <c r="L7" i="29"/>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<sst xmlns="http://schemas.openxmlformats.org/spreadsheetml/2006/main" count="30722" uniqueCount="2646">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</sst>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2356</v>
      </c>
      <c r="C1" s="199">
        <v>45730</v>
      </c>
      <c r="G1" s="123" t="s">
        <v>2303</v>
      </c>
      <c r="H1" s="123" t="s">
        <v>2304</v>
      </c>
    </row>
    <row r="2" spans="1:8" x14ac:dyDescent="0.25">
      <c r="B2" t="str">
        <f>_xlfn.XLOOKUP(B1,H:H,G:G,0,0,1)</f>
        <v>IN</v>
      </c>
      <c r="C2" t="str">
        <f>_xlfn.XLOOKUP(B2,G:G, H:H, 0,0,1)</f>
        <v>Indiana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Indiana.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Indiana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**Indiana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**Indiana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Indiana.</v>
      </c>
      <c r="L9" s="143" t="str">
        <f>J9&amp;K9</f>
        <v>**Description:** This policy prevents new capacity of the selected type(s) from being built or deployed.  // **Guidance for setting values:** No new coal is planned in Indiana.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78"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Indiana</v>
      </c>
      <c r="B3" s="183">
        <f>ROUND(SUMIFS(B$4:B$54, $A$4:$A$54, $A$3),0)</f>
        <v>87981</v>
      </c>
      <c r="C3" s="184">
        <f t="shared" ref="C3" si="0">ROUND(SUMIFS(C$4:C$54, $A$4:$A$54, $A$3),0)</f>
        <v>88</v>
      </c>
      <c r="D3" s="183">
        <f>SUMIFS(D$4:D$54, $A$4:$A$54, $A$3)</f>
        <v>22719</v>
      </c>
      <c r="E3" s="183">
        <f>SUMIFS(E$4:E$54, $A$4:$A$54, $A$3)</f>
        <v>18310965.999999981</v>
      </c>
      <c r="F3" s="134">
        <f>ROUND(SUMIFS(F$4:F$54,$A$4:$A$54,$A$3)*100,0)</f>
        <v>80498</v>
      </c>
      <c r="G3" s="58">
        <f>SUMIFS(G$4:G$54, $A$4:$A$54, $A$3)</f>
        <v>6444160</v>
      </c>
      <c r="H3" s="58">
        <f>SUMIFS(H$4:H$54, $A$4:$A$54, $A$3)</f>
        <v>0</v>
      </c>
      <c r="I3" s="134">
        <f>ROUND(SUMIFS(I$4:I$54,$A$4:$A$54,$A$3)*100,0)</f>
        <v>-100</v>
      </c>
      <c r="J3" s="134">
        <f>ROUND(SUMIFS(J$4:J$54, $A$4:$A$54, $A$3),0)</f>
        <v>8251</v>
      </c>
      <c r="K3" s="58">
        <f t="shared" ref="K3:AI3" si="1">ROUND(SUMIFS(K$4:K$54, $A$4:$A$54, $A$3),0)</f>
        <v>3003</v>
      </c>
      <c r="L3" s="134">
        <f t="shared" si="1"/>
        <v>3947</v>
      </c>
      <c r="M3" s="58">
        <f t="shared" si="1"/>
        <v>8500</v>
      </c>
      <c r="N3" s="58">
        <f t="shared" si="1"/>
        <v>0</v>
      </c>
      <c r="O3" s="58">
        <f t="shared" si="1"/>
        <v>0</v>
      </c>
      <c r="P3" s="58">
        <f t="shared" si="1"/>
        <v>0</v>
      </c>
      <c r="Q3" s="58">
        <f t="shared" si="1"/>
        <v>0</v>
      </c>
      <c r="R3" s="58">
        <f t="shared" si="1"/>
        <v>250</v>
      </c>
      <c r="S3" s="134">
        <f t="shared" si="1"/>
        <v>0</v>
      </c>
      <c r="T3" s="58">
        <f t="shared" si="1"/>
        <v>15229</v>
      </c>
      <c r="U3" s="58">
        <f t="shared" si="1"/>
        <v>3866</v>
      </c>
      <c r="V3" s="58">
        <f t="shared" si="1"/>
        <v>0</v>
      </c>
      <c r="W3" s="58">
        <f t="shared" si="1"/>
        <v>66</v>
      </c>
      <c r="X3" s="58">
        <f t="shared" si="1"/>
        <v>2309</v>
      </c>
      <c r="Y3" s="58">
        <f t="shared" si="1"/>
        <v>244</v>
      </c>
      <c r="Z3" s="58">
        <f t="shared" si="1"/>
        <v>0</v>
      </c>
      <c r="AA3" s="58">
        <f t="shared" si="1"/>
        <v>55</v>
      </c>
      <c r="AB3" s="58">
        <f t="shared" si="1"/>
        <v>0</v>
      </c>
      <c r="AC3" s="58">
        <f t="shared" si="1"/>
        <v>72</v>
      </c>
      <c r="AD3" s="58">
        <f t="shared" si="1"/>
        <v>3867</v>
      </c>
      <c r="AE3" s="58">
        <f t="shared" si="1"/>
        <v>0</v>
      </c>
      <c r="AF3" s="58">
        <f t="shared" si="1"/>
        <v>0</v>
      </c>
      <c r="AG3" s="58">
        <f t="shared" si="1"/>
        <v>0</v>
      </c>
      <c r="AH3" s="58">
        <f t="shared" si="1"/>
        <v>0</v>
      </c>
      <c r="AI3" s="134">
        <f t="shared" si="1"/>
        <v>0</v>
      </c>
      <c r="AJ3" s="58">
        <f>ROUND(SUMIFS(AJ$4:AJ$54,$A$4:$A$54,$A$3)*100,0)</f>
        <v>8</v>
      </c>
      <c r="AK3" s="58">
        <f t="shared" ref="AK3:AL3" si="2">ROUND(SUMIFS(AK$4:AK$54,$A$4:$A$54,$A$3)*100,0)</f>
        <v>10</v>
      </c>
      <c r="AL3" s="58">
        <f t="shared" si="2"/>
        <v>10</v>
      </c>
      <c r="AM3" s="58">
        <f>SUMIFS(AM$4:AM$54, $A$4:$A$54, $A$3)</f>
        <v>0</v>
      </c>
      <c r="AN3" s="58">
        <f t="shared" ref="AN3:AQ3" si="3">SUMIFS(AN$4:AN$54, $A$4:$A$54, $A$3)</f>
        <v>0</v>
      </c>
      <c r="AO3" s="134">
        <f t="shared" si="3"/>
        <v>0</v>
      </c>
      <c r="AP3" s="134">
        <f t="shared" si="3"/>
        <v>830</v>
      </c>
      <c r="AQ3" s="134">
        <f t="shared" si="3"/>
        <v>6892124</v>
      </c>
      <c r="AR3" s="134">
        <f>ROUND(SUMIFS(AR$4:AR$54,$A$4:$A$54,$A$3),2)</f>
        <v>12.04</v>
      </c>
      <c r="AS3" s="58">
        <f>SUMIFS(AS$4:AS$54, $A$4:$A$54, $A$3)</f>
        <v>8355580000000</v>
      </c>
      <c r="AT3" s="58">
        <f t="shared" ref="AT3:BH3" si="4">SUMIFS(AT$4:AT$54, $A$4:$A$54, $A$3)</f>
        <v>141831090611445</v>
      </c>
      <c r="AU3" s="58">
        <f t="shared" si="4"/>
        <v>1167054487871.05</v>
      </c>
      <c r="AV3" s="58">
        <f t="shared" si="4"/>
        <v>29795523466815.602</v>
      </c>
      <c r="AW3" s="58">
        <f t="shared" si="4"/>
        <v>266052687154763</v>
      </c>
      <c r="AX3" s="58">
        <f t="shared" si="4"/>
        <v>0</v>
      </c>
      <c r="AY3" s="58">
        <f t="shared" si="4"/>
        <v>166717292717333</v>
      </c>
      <c r="AZ3" s="58">
        <f t="shared" si="4"/>
        <v>357201001547554</v>
      </c>
      <c r="BA3" s="58">
        <f t="shared" si="4"/>
        <v>8854480471679.9004</v>
      </c>
      <c r="BB3" s="58">
        <f t="shared" si="4"/>
        <v>650047091793914</v>
      </c>
      <c r="BC3" s="58">
        <f t="shared" si="4"/>
        <v>11667961019318.699</v>
      </c>
      <c r="BD3" s="58">
        <f t="shared" si="4"/>
        <v>65572041405239</v>
      </c>
      <c r="BE3" s="58">
        <f t="shared" si="4"/>
        <v>264976253011965</v>
      </c>
      <c r="BF3" s="58">
        <f t="shared" si="4"/>
        <v>5542941780297.9697</v>
      </c>
      <c r="BG3" s="58">
        <f t="shared" si="4"/>
        <v>276361513347857</v>
      </c>
      <c r="BH3" s="58">
        <f t="shared" si="4"/>
        <v>547950399312461</v>
      </c>
      <c r="BI3" s="58">
        <f>ROUND(SUMIFS(BI$4:BI$54,$A$4:$A$54,$A$3),2)</f>
        <v>94.37</v>
      </c>
      <c r="BJ3" s="58">
        <f t="shared" ref="BJ3:BP3" si="5">ROUND(SUMIFS(BJ$4:BJ$54,$A$4:$A$54,$A$3),2)</f>
        <v>21.82</v>
      </c>
      <c r="BK3" s="58">
        <f t="shared" si="5"/>
        <v>10</v>
      </c>
      <c r="BL3" s="58">
        <f t="shared" si="5"/>
        <v>45.44</v>
      </c>
      <c r="BM3" s="58">
        <f t="shared" si="5"/>
        <v>100.41</v>
      </c>
      <c r="BN3" s="58">
        <f t="shared" si="5"/>
        <v>0</v>
      </c>
      <c r="BO3" s="58">
        <f t="shared" si="5"/>
        <v>60.33</v>
      </c>
      <c r="BP3" s="134">
        <f t="shared" si="5"/>
        <v>65.19</v>
      </c>
      <c r="BQ3" s="134">
        <f t="shared" ref="BQ3:BR3" si="6">ROUND(SUMIFS(BQ$4:BQ$54,$A$4:$A$54,$A$3)*100,0)</f>
        <v>3</v>
      </c>
      <c r="BR3" s="134">
        <f t="shared" si="6"/>
        <v>3</v>
      </c>
      <c r="BS3" s="134">
        <f>ROUND(SUMIFS(BS$4:BS$54,$A$4:$A$54,$A$3)*100,0)</f>
        <v>36</v>
      </c>
      <c r="BT3" s="134">
        <f>ROUND(SUMIFS(BT$4:BT$54,$A$4:$A$54,$A$3)*100,0)</f>
        <v>35</v>
      </c>
      <c r="BU3" s="134">
        <f t="shared" ref="BU3:CH3" si="7">ROUND(SUMIFS(BU$4:BU$54,$A$4:$A$54,$A$3)*100,0)</f>
        <v>61</v>
      </c>
      <c r="BV3" s="134">
        <f t="shared" si="7"/>
        <v>73</v>
      </c>
      <c r="BW3" s="134">
        <f t="shared" si="7"/>
        <v>13</v>
      </c>
      <c r="BX3" s="134">
        <f t="shared" si="7"/>
        <v>18</v>
      </c>
      <c r="BY3" s="134">
        <f t="shared" si="7"/>
        <v>45</v>
      </c>
      <c r="BZ3" s="134">
        <f>ROUND(SUMIFS(BZ$4:BZ$54,$A$4:$A$54,$A$3)*100,0)</f>
        <v>45</v>
      </c>
      <c r="CA3" s="134">
        <f>ROUND(SUMIFS(CA$4:CA$54,$A$4:$A$54,$A$3)*100,0)</f>
        <v>100</v>
      </c>
      <c r="CB3" s="134">
        <f>ROUND(SUMIFS(CB$4:CB$54,$A$4:$A$54,$A$3)*100,0)</f>
        <v>100</v>
      </c>
      <c r="CC3" s="134">
        <f t="shared" si="7"/>
        <v>13</v>
      </c>
      <c r="CD3" s="134">
        <f t="shared" si="7"/>
        <v>18</v>
      </c>
      <c r="CE3" s="134">
        <f t="shared" si="7"/>
        <v>45</v>
      </c>
      <c r="CF3" s="134">
        <f t="shared" si="7"/>
        <v>45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Indiana.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Indiana.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Indiana.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Indiana.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Indiana.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Indiana.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Indiana.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Indiana.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Indiana.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Indiana.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Indiana.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Indiana.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Indiana.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Indiana.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Indiana.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Indiana.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Indiana.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Indiana.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Indiana.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Indiana.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Indiana.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Indiana.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Indiana.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Indiana.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IN</v>
      </c>
      <c r="C1" s="115">
        <f>SUM(C4:C87)</f>
        <v>208.41661803470654</v>
      </c>
      <c r="D1" s="115">
        <f t="shared" ref="D1:AG1" si="0">SUM(D4:D87)</f>
        <v>203.75097240629674</v>
      </c>
      <c r="E1" s="115">
        <f t="shared" si="0"/>
        <v>204.81873165535313</v>
      </c>
      <c r="F1" s="115">
        <f t="shared" si="0"/>
        <v>209.91261965321192</v>
      </c>
      <c r="G1" s="115">
        <f t="shared" si="0"/>
        <v>215.04108976502954</v>
      </c>
      <c r="H1" s="115">
        <f t="shared" si="0"/>
        <v>219.09798096577836</v>
      </c>
      <c r="I1" s="115">
        <f t="shared" si="0"/>
        <v>222.50791965410113</v>
      </c>
      <c r="J1" s="115">
        <f t="shared" si="0"/>
        <v>226.85623017818378</v>
      </c>
      <c r="K1" s="115">
        <f t="shared" si="0"/>
        <v>226.44474044547286</v>
      </c>
      <c r="L1" s="115">
        <f t="shared" si="0"/>
        <v>231.54460810829252</v>
      </c>
      <c r="M1" s="115">
        <f t="shared" si="0"/>
        <v>244.2306380787256</v>
      </c>
      <c r="N1" s="115">
        <f t="shared" si="0"/>
        <v>233.78944851093974</v>
      </c>
      <c r="O1" s="115">
        <f t="shared" si="0"/>
        <v>235.30250005365633</v>
      </c>
      <c r="P1" s="115">
        <f t="shared" si="0"/>
        <v>239.37601705013265</v>
      </c>
      <c r="Q1" s="115">
        <f t="shared" si="0"/>
        <v>246.77403162261857</v>
      </c>
      <c r="R1" s="115">
        <f t="shared" si="0"/>
        <v>244.93670823139917</v>
      </c>
      <c r="S1" s="115">
        <f t="shared" si="0"/>
        <v>243.59645983462852</v>
      </c>
      <c r="T1" s="115">
        <f t="shared" si="0"/>
        <v>245.05627503628963</v>
      </c>
      <c r="U1" s="115">
        <f t="shared" si="0"/>
        <v>243.21869453045346</v>
      </c>
      <c r="V1" s="115">
        <f t="shared" si="0"/>
        <v>218.33298327391492</v>
      </c>
      <c r="W1" s="115">
        <f t="shared" si="0"/>
        <v>233.16775888011799</v>
      </c>
      <c r="X1" s="115">
        <f t="shared" si="0"/>
        <v>223.00927235914065</v>
      </c>
      <c r="Y1" s="115">
        <f t="shared" si="0"/>
        <v>208.48141692342475</v>
      </c>
      <c r="Z1" s="115">
        <f t="shared" si="0"/>
        <v>211.02265650905665</v>
      </c>
      <c r="AA1" s="115">
        <f t="shared" si="0"/>
        <v>217.20809840272625</v>
      </c>
      <c r="AB1" s="115">
        <f t="shared" si="0"/>
        <v>199.88432163943122</v>
      </c>
      <c r="AC1" s="115">
        <f t="shared" si="0"/>
        <v>191.94079430603443</v>
      </c>
      <c r="AD1" s="115">
        <f t="shared" si="0"/>
        <v>185.0906137594726</v>
      </c>
      <c r="AE1" s="115">
        <f t="shared" si="0"/>
        <v>197.6664985276083</v>
      </c>
      <c r="AF1" s="115">
        <f t="shared" si="0"/>
        <v>183.95092072396676</v>
      </c>
      <c r="AG1" s="115">
        <f t="shared" si="0"/>
        <v>158.54144531475893</v>
      </c>
      <c r="AH1" s="115">
        <f>SUM(AH4:AH87)</f>
        <v>168.86429584041181</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119" t="s">
        <v>479</v>
      </c>
      <c r="B5" s="120" t="s">
        <v>1997</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119" t="s">
        <v>479</v>
      </c>
      <c r="B6" s="120" t="s">
        <v>1998</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119" t="s">
        <v>479</v>
      </c>
      <c r="B7" s="120" t="s">
        <v>1999</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119" t="s">
        <v>479</v>
      </c>
      <c r="B8" s="120" t="s">
        <v>2000</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119" t="s">
        <v>479</v>
      </c>
      <c r="B9" s="120" t="s">
        <v>2001</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119" t="s">
        <v>479</v>
      </c>
      <c r="B10" s="120" t="s">
        <v>2002</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119" t="s">
        <v>479</v>
      </c>
      <c r="B11" s="120" t="s">
        <v>2003</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119" t="s">
        <v>479</v>
      </c>
      <c r="B12" s="120" t="s">
        <v>2004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119" t="s">
        <v>479</v>
      </c>
      <c r="B13" s="120" t="s">
        <v>2005</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119" t="s">
        <v>479</v>
      </c>
      <c r="B14" s="120" t="s">
        <v>2006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119" t="s">
        <v>479</v>
      </c>
      <c r="B17" s="120" t="s">
        <v>2009</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0.54652755725809998</v>
      </c>
      <c r="D19" s="121">
        <f>SUMIFS('EPA Export Aggregation'!G:G,'EPA Export Aggregation'!$A:$A,$B19,'EPA Export Aggregation'!$D:$D,$A$1)*IF($A19="CH4",About!$D$58,IF($A19="N2O",About!$D$59,1))</f>
        <v>0.55066602663700004</v>
      </c>
      <c r="E19" s="121">
        <f>SUMIFS('EPA Export Aggregation'!H:H,'EPA Export Aggregation'!$A:$A,$B19,'EPA Export Aggregation'!$D:$D,$A$1)*IF($A19="CH4",About!$D$58,IF($A19="N2O",About!$D$59,1))</f>
        <v>0.52303998086930004</v>
      </c>
      <c r="F19" s="121">
        <f>SUMIFS('EPA Export Aggregation'!I:I,'EPA Export Aggregation'!$A:$A,$B19,'EPA Export Aggregation'!$D:$D,$A$1)*IF($A19="CH4",About!$D$58,IF($A19="N2O",About!$D$59,1))</f>
        <v>0.42326666721989997</v>
      </c>
      <c r="G19" s="121">
        <f>SUMIFS('EPA Export Aggregation'!J:J,'EPA Export Aggregation'!$A:$A,$B19,'EPA Export Aggregation'!$D:$D,$A$1)*IF($A19="CH4",About!$D$58,IF($A19="N2O",About!$D$59,1))</f>
        <v>0.371393754799</v>
      </c>
      <c r="H19" s="121">
        <f>SUMIFS('EPA Export Aggregation'!K:K,'EPA Export Aggregation'!$A:$A,$B19,'EPA Export Aggregation'!$D:$D,$A$1)*IF($A19="CH4",About!$D$58,IF($A19="N2O",About!$D$59,1))</f>
        <v>0.37995234134630002</v>
      </c>
      <c r="I19" s="121">
        <f>SUMIFS('EPA Export Aggregation'!L:L,'EPA Export Aggregation'!$A:$A,$B19,'EPA Export Aggregation'!$D:$D,$A$1)*IF($A19="CH4",About!$D$58,IF($A19="N2O",About!$D$59,1))</f>
        <v>0.4064828585586</v>
      </c>
      <c r="J19" s="121">
        <f>SUMIFS('EPA Export Aggregation'!M:M,'EPA Export Aggregation'!$A:$A,$B19,'EPA Export Aggregation'!$D:$D,$A$1)*IF($A19="CH4",About!$D$58,IF($A19="N2O",About!$D$59,1))</f>
        <v>0.41079758176850001</v>
      </c>
      <c r="K19" s="121">
        <f>SUMIFS('EPA Export Aggregation'!N:N,'EPA Export Aggregation'!$A:$A,$B19,'EPA Export Aggregation'!$D:$D,$A$1)*IF($A19="CH4",About!$D$58,IF($A19="N2O",About!$D$59,1))</f>
        <v>0.41612955952140002</v>
      </c>
      <c r="L19" s="121">
        <f>SUMIFS('EPA Export Aggregation'!O:O,'EPA Export Aggregation'!$A:$A,$B19,'EPA Export Aggregation'!$D:$D,$A$1)*IF($A19="CH4",About!$D$58,IF($A19="N2O",About!$D$59,1))</f>
        <v>0.43171198853839998</v>
      </c>
      <c r="M19" s="121">
        <f>SUMIFS('EPA Export Aggregation'!P:P,'EPA Export Aggregation'!$A:$A,$B19,'EPA Export Aggregation'!$D:$D,$A$1)*IF($A19="CH4",About!$D$58,IF($A19="N2O",About!$D$59,1))</f>
        <v>0.43725492908899999</v>
      </c>
      <c r="N19" s="121">
        <f>SUMIFS('EPA Export Aggregation'!Q:Q,'EPA Export Aggregation'!$A:$A,$B19,'EPA Export Aggregation'!$D:$D,$A$1)*IF($A19="CH4",About!$D$58,IF($A19="N2O",About!$D$59,1))</f>
        <v>0.34955586609209999</v>
      </c>
      <c r="O19" s="121">
        <f>SUMIFS('EPA Export Aggregation'!R:R,'EPA Export Aggregation'!$A:$A,$B19,'EPA Export Aggregation'!$D:$D,$A$1)*IF($A19="CH4",About!$D$58,IF($A19="N2O",About!$D$59,1))</f>
        <v>0.37140228207230003</v>
      </c>
      <c r="P19" s="121">
        <f>SUMIFS('EPA Export Aggregation'!S:S,'EPA Export Aggregation'!$A:$A,$B19,'EPA Export Aggregation'!$D:$D,$A$1)*IF($A19="CH4",About!$D$58,IF($A19="N2O",About!$D$59,1))</f>
        <v>0.37474197039230001</v>
      </c>
      <c r="Q19" s="121">
        <f>SUMIFS('EPA Export Aggregation'!T:T,'EPA Export Aggregation'!$A:$A,$B19,'EPA Export Aggregation'!$D:$D,$A$1)*IF($A19="CH4",About!$D$58,IF($A19="N2O",About!$D$59,1))</f>
        <v>0.36776997768149999</v>
      </c>
      <c r="R19" s="121">
        <f>SUMIFS('EPA Export Aggregation'!U:U,'EPA Export Aggregation'!$A:$A,$B19,'EPA Export Aggregation'!$D:$D,$A$1)*IF($A19="CH4",About!$D$58,IF($A19="N2O",About!$D$59,1))</f>
        <v>0.3977046718799</v>
      </c>
      <c r="S19" s="121">
        <f>SUMIFS('EPA Export Aggregation'!V:V,'EPA Export Aggregation'!$A:$A,$B19,'EPA Export Aggregation'!$D:$D,$A$1)*IF($A19="CH4",About!$D$58,IF($A19="N2O",About!$D$59,1))</f>
        <v>0.43726895336350002</v>
      </c>
      <c r="T19" s="121">
        <f>SUMIFS('EPA Export Aggregation'!W:W,'EPA Export Aggregation'!$A:$A,$B19,'EPA Export Aggregation'!$D:$D,$A$1)*IF($A19="CH4",About!$D$58,IF($A19="N2O",About!$D$59,1))</f>
        <v>0.44939744359130002</v>
      </c>
      <c r="U19" s="121">
        <f>SUMIFS('EPA Export Aggregation'!X:X,'EPA Export Aggregation'!$A:$A,$B19,'EPA Export Aggregation'!$D:$D,$A$1)*IF($A19="CH4",About!$D$58,IF($A19="N2O",About!$D$59,1))</f>
        <v>0.46099211185560002</v>
      </c>
      <c r="V19" s="121">
        <f>SUMIFS('EPA Export Aggregation'!Y:Y,'EPA Export Aggregation'!$A:$A,$B19,'EPA Export Aggregation'!$D:$D,$A$1)*IF($A19="CH4",About!$D$58,IF($A19="N2O",About!$D$59,1))</f>
        <v>0.3744985874058</v>
      </c>
      <c r="W19" s="121">
        <f>SUMIFS('EPA Export Aggregation'!Z:Z,'EPA Export Aggregation'!$A:$A,$B19,'EPA Export Aggregation'!$D:$D,$A$1)*IF($A19="CH4",About!$D$58,IF($A19="N2O",About!$D$59,1))</f>
        <v>0.34145700000000001</v>
      </c>
      <c r="X19" s="121">
        <f>SUMIFS('EPA Export Aggregation'!AA:AA,'EPA Export Aggregation'!$A:$A,$B19,'EPA Export Aggregation'!$D:$D,$A$1)*IF($A19="CH4",About!$D$58,IF($A19="N2O",About!$D$59,1))</f>
        <v>0.42868400000000001</v>
      </c>
      <c r="Y19" s="121">
        <f>SUMIFS('EPA Export Aggregation'!AB:AB,'EPA Export Aggregation'!$A:$A,$B19,'EPA Export Aggregation'!$D:$D,$A$1)*IF($A19="CH4",About!$D$58,IF($A19="N2O",About!$D$59,1))</f>
        <v>0.42221579999999997</v>
      </c>
      <c r="Z19" s="121">
        <f>SUMIFS('EPA Export Aggregation'!AC:AC,'EPA Export Aggregation'!$A:$A,$B19,'EPA Export Aggregation'!$D:$D,$A$1)*IF($A19="CH4",About!$D$58,IF($A19="N2O",About!$D$59,1))</f>
        <v>0.44635259999999999</v>
      </c>
      <c r="AA19" s="121">
        <f>SUMIFS('EPA Export Aggregation'!AD:AD,'EPA Export Aggregation'!$A:$A,$B19,'EPA Export Aggregation'!$D:$D,$A$1)*IF($A19="CH4",About!$D$58,IF($A19="N2O",About!$D$59,1))</f>
        <v>0.39680579999999999</v>
      </c>
      <c r="AB19" s="121">
        <f>SUMIFS('EPA Export Aggregation'!AE:AE,'EPA Export Aggregation'!$A:$A,$B19,'EPA Export Aggregation'!$D:$D,$A$1)*IF($A19="CH4",About!$D$58,IF($A19="N2O",About!$D$59,1))</f>
        <v>0.47493109999999999</v>
      </c>
      <c r="AC19" s="121">
        <f>SUMIFS('EPA Export Aggregation'!AF:AF,'EPA Export Aggregation'!$A:$A,$B19,'EPA Export Aggregation'!$D:$D,$A$1)*IF($A19="CH4",About!$D$58,IF($A19="N2O",About!$D$59,1))</f>
        <v>8.8977899999999999E-2</v>
      </c>
      <c r="AD19" s="121">
        <f>SUMIFS('EPA Export Aggregation'!AG:AG,'EPA Export Aggregation'!$A:$A,$B19,'EPA Export Aggregation'!$D:$D,$A$1)*IF($A19="CH4",About!$D$58,IF($A19="N2O",About!$D$59,1))</f>
        <v>1.0861300000000001E-2</v>
      </c>
      <c r="AE19" s="121">
        <f>SUMIFS('EPA Export Aggregation'!AH:AH,'EPA Export Aggregation'!$A:$A,$B19,'EPA Export Aggregation'!$D:$D,$A$1)*IF($A19="CH4",About!$D$58,IF($A19="N2O",About!$D$59,1))</f>
        <v>0.16519439999999999</v>
      </c>
      <c r="AF19" s="121">
        <f>SUMIFS('EPA Export Aggregation'!AI:AI,'EPA Export Aggregation'!$A:$A,$B19,'EPA Export Aggregation'!$D:$D,$A$1)*IF($A19="CH4",About!$D$58,IF($A19="N2O",About!$D$59,1))</f>
        <v>0.2491003</v>
      </c>
      <c r="AG19" s="121">
        <f>SUMIFS('EPA Export Aggregation'!AJ:AJ,'EPA Export Aggregation'!$A:$A,$B19,'EPA Export Aggregation'!$D:$D,$A$1)*IF($A19="CH4",About!$D$58,IF($A19="N2O",About!$D$59,1))</f>
        <v>0.24588989999999999</v>
      </c>
      <c r="AH19" s="121">
        <f>SUMIFS('EPA Export Aggregation'!AK:AK,'EPA Export Aggregation'!$A:$A,$B19,'EPA Export Aggregation'!$D:$D,$A$1)*IF($A19="CH4",About!$D$58,IF($A19="N2O",About!$D$59,1))</f>
        <v>0.2095274</v>
      </c>
    </row>
    <row r="20" spans="1:34" x14ac:dyDescent="0.25">
      <c r="A20" s="119" t="s">
        <v>479</v>
      </c>
      <c r="B20" s="120" t="s">
        <v>2012</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119" t="s">
        <v>479</v>
      </c>
      <c r="B27" s="120" t="s">
        <v>2019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119" t="s">
        <v>479</v>
      </c>
      <c r="B30" s="120" t="s">
        <v>2022</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119" t="s">
        <v>479</v>
      </c>
      <c r="B33" s="120" t="s">
        <v>2025</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121">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121">
        <f>SUMIFS('EPA Export Aggregation'!R:R,'EPA Export Aggregation'!$A:$A,$B33,'EPA Export Aggregation'!$D:$D,$A$1)*IF($A33="CH4",About!$D$58,IF($A33="N2O",About!$D$59,1))</f>
        <v>0.71977306462940005</v>
      </c>
      <c r="P33" s="121">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121">
        <f>SUMIFS('EPA Export Aggregation'!U:U,'EPA Export Aggregation'!$A:$A,$B33,'EPA Export Aggregation'!$D:$D,$A$1)*IF($A33="CH4",About!$D$58,IF($A33="N2O",About!$D$59,1))</f>
        <v>0.9815157793939</v>
      </c>
      <c r="S33" s="121">
        <f>SUMIFS('EPA Export Aggregation'!V:V,'EPA Export Aggregation'!$A:$A,$B33,'EPA Export Aggregation'!$D:$D,$A$1)*IF($A33="CH4",About!$D$58,IF($A33="N2O",About!$D$59,1))</f>
        <v>0</v>
      </c>
      <c r="T33" s="121">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121">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121">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121">
        <f>SUMIFS('EPA Export Aggregation'!AD:AD,'EPA Export Aggregation'!$A:$A,$B33,'EPA Export Aggregation'!$D:$D,$A$1)*IF($A33="CH4",About!$D$58,IF($A33="N2O",About!$D$59,1))</f>
        <v>0.49644585686010001</v>
      </c>
      <c r="AB33" s="121">
        <f>SUMIFS('EPA Export Aggregation'!AE:AE,'EPA Export Aggregation'!$A:$A,$B33,'EPA Export Aggregation'!$D:$D,$A$1)*IF($A33="CH4",About!$D$58,IF($A33="N2O",About!$D$59,1))</f>
        <v>0.6667116423792</v>
      </c>
      <c r="AC33" s="121">
        <f>SUMIFS('EPA Export Aggregation'!AF:AF,'EPA Export Aggregation'!$A:$A,$B33,'EPA Export Aggregation'!$D:$D,$A$1)*IF($A33="CH4",About!$D$58,IF($A33="N2O",About!$D$59,1))</f>
        <v>0.53829085299879997</v>
      </c>
      <c r="AD33" s="121">
        <f>SUMIFS('EPA Export Aggregation'!AG:AG,'EPA Export Aggregation'!$A:$A,$B33,'EPA Export Aggregation'!$D:$D,$A$1)*IF($A33="CH4",About!$D$58,IF($A33="N2O",About!$D$59,1))</f>
        <v>0.52389781613410003</v>
      </c>
      <c r="AE33" s="121">
        <f>SUMIFS('EPA Export Aggregation'!AH:AH,'EPA Export Aggregation'!$A:$A,$B33,'EPA Export Aggregation'!$D:$D,$A$1)*IF($A33="CH4",About!$D$58,IF($A33="N2O",About!$D$59,1))</f>
        <v>0.39449256564680002</v>
      </c>
      <c r="AF33" s="121">
        <f>SUMIFS('EPA Export Aggregation'!AI:AI,'EPA Export Aggregation'!$A:$A,$B33,'EPA Export Aggregation'!$D:$D,$A$1)*IF($A33="CH4",About!$D$58,IF($A33="N2O",About!$D$59,1))</f>
        <v>0.13241972740989999</v>
      </c>
      <c r="AG33" s="121">
        <f>SUMIFS('EPA Export Aggregation'!AJ:AJ,'EPA Export Aggregation'!$A:$A,$B33,'EPA Export Aggregation'!$D:$D,$A$1)*IF($A33="CH4",About!$D$58,IF($A33="N2O",About!$D$59,1))</f>
        <v>0.141893485781</v>
      </c>
      <c r="AH33" s="121">
        <f>SUMIFS('EPA Export Aggregation'!AK:AK,'EPA Export Aggregation'!$A:$A,$B33,'EPA Export Aggregation'!$D:$D,$A$1)*IF($A33="CH4",About!$D$58,IF($A33="N2O",About!$D$59,1))</f>
        <v>0.14829656134800001</v>
      </c>
    </row>
    <row r="34" spans="1:34" x14ac:dyDescent="0.25">
      <c r="A34" s="119" t="s">
        <v>479</v>
      </c>
      <c r="B34" s="120" t="s">
        <v>2026</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4.1863852899999999E-4</v>
      </c>
      <c r="D76" s="121">
        <f>SUMIFS('EPA Export Aggregation'!G:G,'EPA Export Aggregation'!$A:$A,$B76,'EPA Export Aggregation'!$D:$D,$A$1)*IF($A76="CH4",About!$D$58,IF($A76="N2O",About!$D$59,1))</f>
        <v>4.1863852899999999E-4</v>
      </c>
      <c r="E76" s="121">
        <f>SUMIFS('EPA Export Aggregation'!H:H,'EPA Export Aggregation'!$A:$A,$B76,'EPA Export Aggregation'!$D:$D,$A$1)*IF($A76="CH4",About!$D$58,IF($A76="N2O",About!$D$59,1))</f>
        <v>4.1863852899999999E-4</v>
      </c>
      <c r="F76" s="121">
        <f>SUMIFS('EPA Export Aggregation'!I:I,'EPA Export Aggregation'!$A:$A,$B76,'EPA Export Aggregation'!$D:$D,$A$1)*IF($A76="CH4",About!$D$58,IF($A76="N2O",About!$D$59,1))</f>
        <v>5.2329878280000001E-4</v>
      </c>
      <c r="G76" s="121">
        <f>SUMIFS('EPA Export Aggregation'!J:J,'EPA Export Aggregation'!$A:$A,$B76,'EPA Export Aggregation'!$D:$D,$A$1)*IF($A76="CH4",About!$D$58,IF($A76="N2O",About!$D$59,1))</f>
        <v>5.7562759890000001E-4</v>
      </c>
      <c r="H76" s="121">
        <f>SUMIFS('EPA Export Aggregation'!K:K,'EPA Export Aggregation'!$A:$A,$B76,'EPA Export Aggregation'!$D:$D,$A$1)*IF($A76="CH4",About!$D$58,IF($A76="N2O",About!$D$59,1))</f>
        <v>7.2336854850000003E-4</v>
      </c>
      <c r="I76" s="121">
        <f>SUMIFS('EPA Export Aggregation'!L:L,'EPA Export Aggregation'!$A:$A,$B76,'EPA Export Aggregation'!$D:$D,$A$1)*IF($A76="CH4",About!$D$58,IF($A76="N2O",About!$D$59,1))</f>
        <v>8.0327405090000002E-4</v>
      </c>
      <c r="J76" s="121">
        <f>SUMIFS('EPA Export Aggregation'!M:M,'EPA Export Aggregation'!$A:$A,$B76,'EPA Export Aggregation'!$D:$D,$A$1)*IF($A76="CH4",About!$D$58,IF($A76="N2O",About!$D$59,1))</f>
        <v>8.4890035720000003E-4</v>
      </c>
      <c r="K76" s="121">
        <f>SUMIFS('EPA Export Aggregation'!N:N,'EPA Export Aggregation'!$A:$A,$B76,'EPA Export Aggregation'!$D:$D,$A$1)*IF($A76="CH4",About!$D$58,IF($A76="N2O",About!$D$59,1))</f>
        <v>1.0409014161999999E-3</v>
      </c>
      <c r="L76" s="121">
        <f>SUMIFS('EPA Export Aggregation'!O:O,'EPA Export Aggregation'!$A:$A,$B76,'EPA Export Aggregation'!$D:$D,$A$1)*IF($A76="CH4",About!$D$58,IF($A76="N2O",About!$D$59,1))</f>
        <v>1.0562648903000001E-3</v>
      </c>
      <c r="M76" s="121">
        <f>SUMIFS('EPA Export Aggregation'!P:P,'EPA Export Aggregation'!$A:$A,$B76,'EPA Export Aggregation'!$D:$D,$A$1)*IF($A76="CH4",About!$D$58,IF($A76="N2O",About!$D$59,1))</f>
        <v>6.4325029960000002E-4</v>
      </c>
      <c r="N76" s="121">
        <f>SUMIFS('EPA Export Aggregation'!Q:Q,'EPA Export Aggregation'!$A:$A,$B76,'EPA Export Aggregation'!$D:$D,$A$1)*IF($A76="CH4",About!$D$58,IF($A76="N2O",About!$D$59,1))</f>
        <v>4.2744586880000003E-4</v>
      </c>
      <c r="O76" s="121">
        <f>SUMIFS('EPA Export Aggregation'!R:R,'EPA Export Aggregation'!$A:$A,$B76,'EPA Export Aggregation'!$D:$D,$A$1)*IF($A76="CH4",About!$D$58,IF($A76="N2O",About!$D$59,1))</f>
        <v>4.0864460369999998E-4</v>
      </c>
      <c r="P76" s="121">
        <f>SUMIFS('EPA Export Aggregation'!S:S,'EPA Export Aggregation'!$A:$A,$B76,'EPA Export Aggregation'!$D:$D,$A$1)*IF($A76="CH4",About!$D$58,IF($A76="N2O",About!$D$59,1))</f>
        <v>4.273095114E-4</v>
      </c>
      <c r="Q76" s="121">
        <f>SUMIFS('EPA Export Aggregation'!T:T,'EPA Export Aggregation'!$A:$A,$B76,'EPA Export Aggregation'!$D:$D,$A$1)*IF($A76="CH4",About!$D$58,IF($A76="N2O",About!$D$59,1))</f>
        <v>4.2545138550000001E-4</v>
      </c>
      <c r="R76" s="121">
        <f>SUMIFS('EPA Export Aggregation'!U:U,'EPA Export Aggregation'!$A:$A,$B76,'EPA Export Aggregation'!$D:$D,$A$1)*IF($A76="CH4",About!$D$58,IF($A76="N2O",About!$D$59,1))</f>
        <v>4.0841369989999998E-4</v>
      </c>
      <c r="S76" s="121">
        <f>SUMIFS('EPA Export Aggregation'!V:V,'EPA Export Aggregation'!$A:$A,$B76,'EPA Export Aggregation'!$D:$D,$A$1)*IF($A76="CH4",About!$D$58,IF($A76="N2O",About!$D$59,1))</f>
        <v>4.8625147000000001E-4</v>
      </c>
      <c r="T76" s="121">
        <f>SUMIFS('EPA Export Aggregation'!W:W,'EPA Export Aggregation'!$A:$A,$B76,'EPA Export Aggregation'!$D:$D,$A$1)*IF($A76="CH4",About!$D$58,IF($A76="N2O",About!$D$59,1))</f>
        <v>4.7317711810000002E-4</v>
      </c>
      <c r="U76" s="121">
        <f>SUMIFS('EPA Export Aggregation'!X:X,'EPA Export Aggregation'!$A:$A,$B76,'EPA Export Aggregation'!$D:$D,$A$1)*IF($A76="CH4",About!$D$58,IF($A76="N2O",About!$D$59,1))</f>
        <v>4.4722857700000001E-4</v>
      </c>
      <c r="V76" s="121">
        <f>SUMIFS('EPA Export Aggregation'!Y:Y,'EPA Export Aggregation'!$A:$A,$B76,'EPA Export Aggregation'!$D:$D,$A$1)*IF($A76="CH4",About!$D$58,IF($A76="N2O",About!$D$59,1))</f>
        <v>3.4323037590000002E-4</v>
      </c>
      <c r="W76" s="121">
        <f>SUMIFS('EPA Export Aggregation'!Z:Z,'EPA Export Aggregation'!$A:$A,$B76,'EPA Export Aggregation'!$D:$D,$A$1)*IF($A76="CH4",About!$D$58,IF($A76="N2O",About!$D$59,1))</f>
        <v>4.585487869E-4</v>
      </c>
      <c r="X76" s="121">
        <f>SUMIFS('EPA Export Aggregation'!AA:AA,'EPA Export Aggregation'!$A:$A,$B76,'EPA Export Aggregation'!$D:$D,$A$1)*IF($A76="CH4",About!$D$58,IF($A76="N2O",About!$D$59,1))</f>
        <v>1.07481107E-5</v>
      </c>
      <c r="Y76" s="121">
        <f>SUMIFS('EPA Export Aggregation'!AB:AB,'EPA Export Aggregation'!$A:$A,$B76,'EPA Export Aggregation'!$D:$D,$A$1)*IF($A76="CH4",About!$D$58,IF($A76="N2O",About!$D$59,1))</f>
        <v>1.1682672200000001E-5</v>
      </c>
      <c r="Z76" s="121">
        <f>SUMIFS('EPA Export Aggregation'!AC:AC,'EPA Export Aggregation'!$A:$A,$B76,'EPA Export Aggregation'!$D:$D,$A$1)*IF($A76="CH4",About!$D$58,IF($A76="N2O",About!$D$59,1))</f>
        <v>3.6732180060000002E-4</v>
      </c>
      <c r="AA76" s="121">
        <f>SUMIFS('EPA Export Aggregation'!AD:AD,'EPA Export Aggregation'!$A:$A,$B76,'EPA Export Aggregation'!$D:$D,$A$1)*IF($A76="CH4",About!$D$58,IF($A76="N2O",About!$D$59,1))</f>
        <v>2.274966134E-4</v>
      </c>
      <c r="AB76" s="121">
        <f>SUMIFS('EPA Export Aggregation'!AE:AE,'EPA Export Aggregation'!$A:$A,$B76,'EPA Export Aggregation'!$D:$D,$A$1)*IF($A76="CH4",About!$D$58,IF($A76="N2O",About!$D$59,1))</f>
        <v>6.8346525000000002E-5</v>
      </c>
      <c r="AC76" s="121">
        <f>SUMIFS('EPA Export Aggregation'!AF:AF,'EPA Export Aggregation'!$A:$A,$B76,'EPA Export Aggregation'!$D:$D,$A$1)*IF($A76="CH4",About!$D$58,IF($A76="N2O",About!$D$59,1))</f>
        <v>2.1985884397999998E-3</v>
      </c>
      <c r="AD76" s="121">
        <f>SUMIFS('EPA Export Aggregation'!AG:AG,'EPA Export Aggregation'!$A:$A,$B76,'EPA Export Aggregation'!$D:$D,$A$1)*IF($A76="CH4",About!$D$58,IF($A76="N2O",About!$D$59,1))</f>
        <v>8.8758346890000005E-4</v>
      </c>
      <c r="AE76" s="121">
        <f>SUMIFS('EPA Export Aggregation'!AH:AH,'EPA Export Aggregation'!$A:$A,$B76,'EPA Export Aggregation'!$D:$D,$A$1)*IF($A76="CH4",About!$D$58,IF($A76="N2O",About!$D$59,1))</f>
        <v>1.2352237E-6</v>
      </c>
      <c r="AF76" s="121">
        <f>SUMIFS('EPA Export Aggregation'!AI:AI,'EPA Export Aggregation'!$A:$A,$B76,'EPA Export Aggregation'!$D:$D,$A$1)*IF($A76="CH4",About!$D$58,IF($A76="N2O",About!$D$59,1))</f>
        <v>1.0368566000000001E-6</v>
      </c>
      <c r="AG76" s="121">
        <f>SUMIFS('EPA Export Aggregation'!AJ:AJ,'EPA Export Aggregation'!$A:$A,$B76,'EPA Export Aggregation'!$D:$D,$A$1)*IF($A76="CH4",About!$D$58,IF($A76="N2O",About!$D$59,1))</f>
        <v>1.0627147999999999E-6</v>
      </c>
      <c r="AH76" s="121">
        <f>SUMIFS('EPA Export Aggregation'!AK:AK,'EPA Export Aggregation'!$A:$A,$B76,'EPA Export Aggregation'!$D:$D,$A$1)*IF($A76="CH4",About!$D$58,IF($A76="N2O",About!$D$59,1))</f>
        <v>1.1113127E-6</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0.29323250944200002</v>
      </c>
      <c r="D79" s="121">
        <f>SUMIFS('EPA Export Aggregation'!G:G,'EPA Export Aggregation'!$A:$A,$B79,'EPA Export Aggregation'!$D:$D,$A$1)*IF($A79="CH4",About!$D$58,IF($A79="N2O",About!$D$59,1))</f>
        <v>0.26674518675600001</v>
      </c>
      <c r="E79" s="121">
        <f>SUMIFS('EPA Export Aggregation'!H:H,'EPA Export Aggregation'!$A:$A,$B79,'EPA Export Aggregation'!$D:$D,$A$1)*IF($A79="CH4",About!$D$58,IF($A79="N2O",About!$D$59,1))</f>
        <v>0.23220040958999999</v>
      </c>
      <c r="F79" s="121">
        <f>SUMIFS('EPA Export Aggregation'!I:I,'EPA Export Aggregation'!$A:$A,$B79,'EPA Export Aggregation'!$D:$D,$A$1)*IF($A79="CH4",About!$D$58,IF($A79="N2O",About!$D$59,1))</f>
        <v>0.183471752967</v>
      </c>
      <c r="G79" s="121">
        <f>SUMIFS('EPA Export Aggregation'!J:J,'EPA Export Aggregation'!$A:$A,$B79,'EPA Export Aggregation'!$D:$D,$A$1)*IF($A79="CH4",About!$D$58,IF($A79="N2O",About!$D$59,1))</f>
        <v>0.138129873042</v>
      </c>
      <c r="H79" s="121">
        <f>SUMIFS('EPA Export Aggregation'!K:K,'EPA Export Aggregation'!$A:$A,$B79,'EPA Export Aggregation'!$D:$D,$A$1)*IF($A79="CH4",About!$D$58,IF($A79="N2O",About!$D$59,1))</f>
        <v>0.122304214188</v>
      </c>
      <c r="I79" s="121">
        <f>SUMIFS('EPA Export Aggregation'!L:L,'EPA Export Aggregation'!$A:$A,$B79,'EPA Export Aggregation'!$D:$D,$A$1)*IF($A79="CH4",About!$D$58,IF($A79="N2O",About!$D$59,1))</f>
        <v>0.110842826178</v>
      </c>
      <c r="J79" s="121">
        <f>SUMIFS('EPA Export Aggregation'!M:M,'EPA Export Aggregation'!$A:$A,$B79,'EPA Export Aggregation'!$D:$D,$A$1)*IF($A79="CH4",About!$D$58,IF($A79="N2O",About!$D$59,1))</f>
        <v>9.8123992409999999E-2</v>
      </c>
      <c r="K79" s="121">
        <f>SUMIFS('EPA Export Aggregation'!N:N,'EPA Export Aggregation'!$A:$A,$B79,'EPA Export Aggregation'!$D:$D,$A$1)*IF($A79="CH4",About!$D$58,IF($A79="N2O",About!$D$59,1))</f>
        <v>9.4681154034000001E-2</v>
      </c>
      <c r="L79" s="121">
        <f>SUMIFS('EPA Export Aggregation'!O:O,'EPA Export Aggregation'!$A:$A,$B79,'EPA Export Aggregation'!$D:$D,$A$1)*IF($A79="CH4",About!$D$58,IF($A79="N2O",About!$D$59,1))</f>
        <v>8.6520230148000005E-2</v>
      </c>
      <c r="M79" s="121">
        <f>SUMIFS('EPA Export Aggregation'!P:P,'EPA Export Aggregation'!$A:$A,$B79,'EPA Export Aggregation'!$D:$D,$A$1)*IF($A79="CH4",About!$D$58,IF($A79="N2O",About!$D$59,1))</f>
        <v>6.5942753187000006E-2</v>
      </c>
      <c r="N79" s="121">
        <f>SUMIFS('EPA Export Aggregation'!Q:Q,'EPA Export Aggregation'!$A:$A,$B79,'EPA Export Aggregation'!$D:$D,$A$1)*IF($A79="CH4",About!$D$58,IF($A79="N2O",About!$D$59,1))</f>
        <v>6.3492228939000001E-2</v>
      </c>
      <c r="O79" s="121">
        <f>SUMIFS('EPA Export Aggregation'!R:R,'EPA Export Aggregation'!$A:$A,$B79,'EPA Export Aggregation'!$D:$D,$A$1)*IF($A79="CH4",About!$D$58,IF($A79="N2O",About!$D$59,1))</f>
        <v>5.8731651039E-2</v>
      </c>
      <c r="P79" s="121">
        <f>SUMIFS('EPA Export Aggregation'!S:S,'EPA Export Aggregation'!$A:$A,$B79,'EPA Export Aggregation'!$D:$D,$A$1)*IF($A79="CH4",About!$D$58,IF($A79="N2O",About!$D$59,1))</f>
        <v>3.6684387749999998E-2</v>
      </c>
      <c r="Q79" s="121">
        <f>SUMIFS('EPA Export Aggregation'!T:T,'EPA Export Aggregation'!$A:$A,$B79,'EPA Export Aggregation'!$D:$D,$A$1)*IF($A79="CH4",About!$D$58,IF($A79="N2O",About!$D$59,1))</f>
        <v>3.008808273E-2</v>
      </c>
      <c r="R79" s="121">
        <f>SUMIFS('EPA Export Aggregation'!U:U,'EPA Export Aggregation'!$A:$A,$B79,'EPA Export Aggregation'!$D:$D,$A$1)*IF($A79="CH4",About!$D$58,IF($A79="N2O",About!$D$59,1))</f>
        <v>3.4535680977000001E-2</v>
      </c>
      <c r="S79" s="121">
        <f>SUMIFS('EPA Export Aggregation'!V:V,'EPA Export Aggregation'!$A:$A,$B79,'EPA Export Aggregation'!$D:$D,$A$1)*IF($A79="CH4",About!$D$58,IF($A79="N2O",About!$D$59,1))</f>
        <v>6.6293450342999993E-2</v>
      </c>
      <c r="T79" s="121">
        <f>SUMIFS('EPA Export Aggregation'!W:W,'EPA Export Aggregation'!$A:$A,$B79,'EPA Export Aggregation'!$D:$D,$A$1)*IF($A79="CH4",About!$D$58,IF($A79="N2O",About!$D$59,1))</f>
        <v>0.115130936886</v>
      </c>
      <c r="U79" s="121">
        <f>SUMIFS('EPA Export Aggregation'!X:X,'EPA Export Aggregation'!$A:$A,$B79,'EPA Export Aggregation'!$D:$D,$A$1)*IF($A79="CH4",About!$D$58,IF($A79="N2O",About!$D$59,1))</f>
        <v>5.9551276367999999E-2</v>
      </c>
      <c r="V79" s="121">
        <f>SUMIFS('EPA Export Aggregation'!Y:Y,'EPA Export Aggregation'!$A:$A,$B79,'EPA Export Aggregation'!$D:$D,$A$1)*IF($A79="CH4",About!$D$58,IF($A79="N2O",About!$D$59,1))</f>
        <v>3.5609285865E-2</v>
      </c>
      <c r="W79" s="121">
        <f>SUMIFS('EPA Export Aggregation'!Z:Z,'EPA Export Aggregation'!$A:$A,$B79,'EPA Export Aggregation'!$D:$D,$A$1)*IF($A79="CH4",About!$D$58,IF($A79="N2O",About!$D$59,1))</f>
        <v>0.11031847860000001</v>
      </c>
      <c r="X79" s="121">
        <f>SUMIFS('EPA Export Aggregation'!AA:AA,'EPA Export Aggregation'!$A:$A,$B79,'EPA Export Aggregation'!$D:$D,$A$1)*IF($A79="CH4",About!$D$58,IF($A79="N2O",About!$D$59,1))</f>
        <v>0.110387165871</v>
      </c>
      <c r="Y79" s="121">
        <f>SUMIFS('EPA Export Aggregation'!AB:AB,'EPA Export Aggregation'!$A:$A,$B79,'EPA Export Aggregation'!$D:$D,$A$1)*IF($A79="CH4",About!$D$58,IF($A79="N2O",About!$D$59,1))</f>
        <v>7.8914599752000006E-2</v>
      </c>
      <c r="Z79" s="121">
        <f>SUMIFS('EPA Export Aggregation'!AC:AC,'EPA Export Aggregation'!$A:$A,$B79,'EPA Export Aggregation'!$D:$D,$A$1)*IF($A79="CH4",About!$D$58,IF($A79="N2O",About!$D$59,1))</f>
        <v>7.1543760683999993E-2</v>
      </c>
      <c r="AA79" s="121">
        <f>SUMIFS('EPA Export Aggregation'!AD:AD,'EPA Export Aggregation'!$A:$A,$B79,'EPA Export Aggregation'!$D:$D,$A$1)*IF($A79="CH4",About!$D$58,IF($A79="N2O",About!$D$59,1))</f>
        <v>0.16248848649600001</v>
      </c>
      <c r="AB79" s="121">
        <f>SUMIFS('EPA Export Aggregation'!AE:AE,'EPA Export Aggregation'!$A:$A,$B79,'EPA Export Aggregation'!$D:$D,$A$1)*IF($A79="CH4",About!$D$58,IF($A79="N2O",About!$D$59,1))</f>
        <v>0.14354003202900001</v>
      </c>
      <c r="AC79" s="121">
        <f>SUMIFS('EPA Export Aggregation'!AF:AF,'EPA Export Aggregation'!$A:$A,$B79,'EPA Export Aggregation'!$D:$D,$A$1)*IF($A79="CH4",About!$D$58,IF($A79="N2O",About!$D$59,1))</f>
        <v>3.8318520002999998E-2</v>
      </c>
      <c r="AD79" s="121">
        <f>SUMIFS('EPA Export Aggregation'!AG:AG,'EPA Export Aggregation'!$A:$A,$B79,'EPA Export Aggregation'!$D:$D,$A$1)*IF($A79="CH4",About!$D$58,IF($A79="N2O",About!$D$59,1))</f>
        <v>1.4847289289999999E-2</v>
      </c>
      <c r="AE79" s="121">
        <f>SUMIFS('EPA Export Aggregation'!AH:AH,'EPA Export Aggregation'!$A:$A,$B79,'EPA Export Aggregation'!$D:$D,$A$1)*IF($A79="CH4",About!$D$58,IF($A79="N2O",About!$D$59,1))</f>
        <v>0.10075529204399999</v>
      </c>
      <c r="AF79" s="121">
        <f>SUMIFS('EPA Export Aggregation'!AI:AI,'EPA Export Aggregation'!$A:$A,$B79,'EPA Export Aggregation'!$D:$D,$A$1)*IF($A79="CH4",About!$D$58,IF($A79="N2O",About!$D$59,1))</f>
        <v>0.10618148786999999</v>
      </c>
      <c r="AG79" s="121">
        <f>SUMIFS('EPA Export Aggregation'!AJ:AJ,'EPA Export Aggregation'!$A:$A,$B79,'EPA Export Aggregation'!$D:$D,$A$1)*IF($A79="CH4",About!$D$58,IF($A79="N2O",About!$D$59,1))</f>
        <v>0.11547553089</v>
      </c>
      <c r="AH79" s="121">
        <f>SUMIFS('EPA Export Aggregation'!AK:AK,'EPA Export Aggregation'!$A:$A,$B79,'EPA Export Aggregation'!$D:$D,$A$1)*IF($A79="CH4",About!$D$58,IF($A79="N2O",About!$D$59,1))</f>
        <v>0.118565655132</v>
      </c>
    </row>
    <row r="80" spans="1:34" x14ac:dyDescent="0.25">
      <c r="A80" s="119" t="s">
        <v>2066</v>
      </c>
      <c r="B80" s="120" t="s">
        <v>2073</v>
      </c>
      <c r="C80" s="121">
        <f>SUMIFS('EPA Export Aggregation'!F:F,'EPA Export Aggregation'!$A:$A,$B80,'EPA Export Aggregation'!$D:$D,$A$1)*IF($A80="CH4",About!$D$58,IF($A80="N2O",About!$D$59,1))</f>
        <v>5.8685342682192002E-3</v>
      </c>
      <c r="D80" s="121">
        <f>SUMIFS('EPA Export Aggregation'!G:G,'EPA Export Aggregation'!$A:$A,$B80,'EPA Export Aggregation'!$D:$D,$A$1)*IF($A80="CH4",About!$D$58,IF($A80="N2O",About!$D$59,1))</f>
        <v>5.8729492812192004E-3</v>
      </c>
      <c r="E80" s="121">
        <f>SUMIFS('EPA Export Aggregation'!H:H,'EPA Export Aggregation'!$A:$A,$B80,'EPA Export Aggregation'!$D:$D,$A$1)*IF($A80="CH4",About!$D$58,IF($A80="N2O",About!$D$59,1))</f>
        <v>5.8773642942191997E-3</v>
      </c>
      <c r="F80" s="121">
        <f>SUMIFS('EPA Export Aggregation'!I:I,'EPA Export Aggregation'!$A:$A,$B80,'EPA Export Aggregation'!$D:$D,$A$1)*IF($A80="CH4",About!$D$58,IF($A80="N2O",About!$D$59,1))</f>
        <v>7.3489122076239996E-3</v>
      </c>
      <c r="G80" s="121">
        <f>SUMIFS('EPA Export Aggregation'!J:J,'EPA Export Aggregation'!$A:$A,$B80,'EPA Export Aggregation'!$D:$D,$A$1)*IF($A80="CH4",About!$D$58,IF($A80="N2O",About!$D$59,1))</f>
        <v>8.0868938942264008E-3</v>
      </c>
      <c r="H80" s="121">
        <f>SUMIFS('EPA Export Aggregation'!K:K,'EPA Export Aggregation'!$A:$A,$B80,'EPA Export Aggregation'!$D:$D,$A$1)*IF($A80="CH4",About!$D$58,IF($A80="N2O",About!$D$59,1))</f>
        <v>1.01623661973271E-2</v>
      </c>
      <c r="I80" s="121">
        <f>SUMIFS('EPA Export Aggregation'!L:L,'EPA Export Aggregation'!$A:$A,$B80,'EPA Export Aggregation'!$D:$D,$A$1)*IF($A80="CH4",About!$D$58,IF($A80="N2O",About!$D$59,1))</f>
        <v>1.12869060988469E-2</v>
      </c>
      <c r="J80" s="121">
        <f>SUMIFS('EPA Export Aggregation'!M:M,'EPA Export Aggregation'!$A:$A,$B80,'EPA Export Aggregation'!$D:$D,$A$1)*IF($A80="CH4",About!$D$58,IF($A80="N2O",About!$D$59,1))</f>
        <v>1.1930913730972201E-2</v>
      </c>
      <c r="K80" s="121">
        <f>SUMIFS('EPA Export Aggregation'!N:N,'EPA Export Aggregation'!$A:$A,$B80,'EPA Export Aggregation'!$D:$D,$A$1)*IF($A80="CH4",About!$D$58,IF($A80="N2O",About!$D$59,1))</f>
        <v>1.4626824865182299E-2</v>
      </c>
      <c r="L80" s="121">
        <f>SUMIFS('EPA Export Aggregation'!O:O,'EPA Export Aggregation'!$A:$A,$B80,'EPA Export Aggregation'!$D:$D,$A$1)*IF($A80="CH4",About!$D$58,IF($A80="N2O",About!$D$59,1))</f>
        <v>1.48466038733593E-2</v>
      </c>
      <c r="M80" s="121">
        <f>SUMIFS('EPA Export Aggregation'!P:P,'EPA Export Aggregation'!$A:$A,$B80,'EPA Export Aggregation'!$D:$D,$A$1)*IF($A80="CH4",About!$D$58,IF($A80="N2O",About!$D$59,1))</f>
        <v>1.26733927674498E-2</v>
      </c>
      <c r="N80" s="121">
        <f>SUMIFS('EPA Export Aggregation'!Q:Q,'EPA Export Aggregation'!$A:$A,$B80,'EPA Export Aggregation'!$D:$D,$A$1)*IF($A80="CH4",About!$D$58,IF($A80="N2O",About!$D$59,1))</f>
        <v>8.9367021157657003E-3</v>
      </c>
      <c r="O80" s="121">
        <f>SUMIFS('EPA Export Aggregation'!R:R,'EPA Export Aggregation'!$A:$A,$B80,'EPA Export Aggregation'!$D:$D,$A$1)*IF($A80="CH4",About!$D$58,IF($A80="N2O",About!$D$59,1))</f>
        <v>8.7599341197673007E-3</v>
      </c>
      <c r="P80" s="121">
        <f>SUMIFS('EPA Export Aggregation'!S:S,'EPA Export Aggregation'!$A:$A,$B80,'EPA Export Aggregation'!$D:$D,$A$1)*IF($A80="CH4",About!$D$58,IF($A80="N2O",About!$D$59,1))</f>
        <v>8.0179648754442005E-3</v>
      </c>
      <c r="Q80" s="121">
        <f>SUMIFS('EPA Export Aggregation'!T:T,'EPA Export Aggregation'!$A:$A,$B80,'EPA Export Aggregation'!$D:$D,$A$1)*IF($A80="CH4",About!$D$58,IF($A80="N2O",About!$D$59,1))</f>
        <v>7.4559139425430998E-3</v>
      </c>
      <c r="R80" s="121">
        <f>SUMIFS('EPA Export Aggregation'!U:U,'EPA Export Aggregation'!$A:$A,$B80,'EPA Export Aggregation'!$D:$D,$A$1)*IF($A80="CH4",About!$D$58,IF($A80="N2O",About!$D$59,1))</f>
        <v>6.8789032138629998E-3</v>
      </c>
      <c r="S80" s="121">
        <f>SUMIFS('EPA Export Aggregation'!V:V,'EPA Export Aggregation'!$A:$A,$B80,'EPA Export Aggregation'!$D:$D,$A$1)*IF($A80="CH4",About!$D$58,IF($A80="N2O",About!$D$59,1))</f>
        <v>7.3494241940438004E-3</v>
      </c>
      <c r="T80" s="121">
        <f>SUMIFS('EPA Export Aggregation'!W:W,'EPA Export Aggregation'!$A:$A,$B80,'EPA Export Aggregation'!$D:$D,$A$1)*IF($A80="CH4",About!$D$58,IF($A80="N2O",About!$D$59,1))</f>
        <v>7.0304112344084001E-3</v>
      </c>
      <c r="U80" s="121">
        <f>SUMIFS('EPA Export Aggregation'!X:X,'EPA Export Aggregation'!$A:$A,$B80,'EPA Export Aggregation'!$D:$D,$A$1)*IF($A80="CH4",About!$D$58,IF($A80="N2O",About!$D$59,1))</f>
        <v>6.4002735524281004E-3</v>
      </c>
      <c r="V80" s="121">
        <f>SUMIFS('EPA Export Aggregation'!Y:Y,'EPA Export Aggregation'!$A:$A,$B80,'EPA Export Aggregation'!$D:$D,$A$1)*IF($A80="CH4",About!$D$58,IF($A80="N2O",About!$D$59,1))</f>
        <v>4.4196232172463001E-3</v>
      </c>
      <c r="W80" s="121">
        <f>SUMIFS('EPA Export Aggregation'!Z:Z,'EPA Export Aggregation'!$A:$A,$B80,'EPA Export Aggregation'!$D:$D,$A$1)*IF($A80="CH4",About!$D$58,IF($A80="N2O",About!$D$59,1))</f>
        <v>5.9160496615686996E-3</v>
      </c>
      <c r="X80" s="121">
        <f>SUMIFS('EPA Export Aggregation'!AA:AA,'EPA Export Aggregation'!$A:$A,$B80,'EPA Export Aggregation'!$D:$D,$A$1)*IF($A80="CH4",About!$D$58,IF($A80="N2O",About!$D$59,1))</f>
        <v>1.9898492618035401E-2</v>
      </c>
      <c r="Y80" s="121">
        <f>SUMIFS('EPA Export Aggregation'!AB:AB,'EPA Export Aggregation'!$A:$A,$B80,'EPA Export Aggregation'!$D:$D,$A$1)*IF($A80="CH4",About!$D$58,IF($A80="N2O",About!$D$59,1))</f>
        <v>1.4918255428208699E-2</v>
      </c>
      <c r="Z80" s="121">
        <f>SUMIFS('EPA Export Aggregation'!AC:AC,'EPA Export Aggregation'!$A:$A,$B80,'EPA Export Aggregation'!$D:$D,$A$1)*IF($A80="CH4",About!$D$58,IF($A80="N2O",About!$D$59,1))</f>
        <v>6.4734636667073998E-3</v>
      </c>
      <c r="AA80" s="121">
        <f>SUMIFS('EPA Export Aggregation'!AD:AD,'EPA Export Aggregation'!$A:$A,$B80,'EPA Export Aggregation'!$D:$D,$A$1)*IF($A80="CH4",About!$D$58,IF($A80="N2O",About!$D$59,1))</f>
        <v>4.5615541378093002E-3</v>
      </c>
      <c r="AB80" s="121">
        <f>SUMIFS('EPA Export Aggregation'!AE:AE,'EPA Export Aggregation'!$A:$A,$B80,'EPA Export Aggregation'!$D:$D,$A$1)*IF($A80="CH4",About!$D$58,IF($A80="N2O",About!$D$59,1))</f>
        <v>3.5609812396015001E-3</v>
      </c>
      <c r="AC80" s="121">
        <f>SUMIFS('EPA Export Aggregation'!AF:AF,'EPA Export Aggregation'!$A:$A,$B80,'EPA Export Aggregation'!$D:$D,$A$1)*IF($A80="CH4",About!$D$58,IF($A80="N2O",About!$D$59,1))</f>
        <v>6.7085595844006002E-3</v>
      </c>
      <c r="AD80" s="121">
        <f>SUMIFS('EPA Export Aggregation'!AG:AG,'EPA Export Aggregation'!$A:$A,$B80,'EPA Export Aggregation'!$D:$D,$A$1)*IF($A80="CH4",About!$D$58,IF($A80="N2O",About!$D$59,1))</f>
        <v>6.5190563136006E-3</v>
      </c>
      <c r="AE80" s="121">
        <f>SUMIFS('EPA Export Aggregation'!AH:AH,'EPA Export Aggregation'!$A:$A,$B80,'EPA Export Aggregation'!$D:$D,$A$1)*IF($A80="CH4",About!$D$58,IF($A80="N2O",About!$D$59,1))</f>
        <v>1.4346808200600001E-5</v>
      </c>
      <c r="AF80" s="121">
        <f>SUMIFS('EPA Export Aggregation'!AI:AI,'EPA Export Aggregation'!$A:$A,$B80,'EPA Export Aggregation'!$D:$D,$A$1)*IF($A80="CH4",About!$D$58,IF($A80="N2O",About!$D$59,1))</f>
        <v>1.1923434799999999E-5</v>
      </c>
      <c r="AG80" s="121">
        <f>SUMIFS('EPA Export Aggregation'!AJ:AJ,'EPA Export Aggregation'!$A:$A,$B80,'EPA Export Aggregation'!$D:$D,$A$1)*IF($A80="CH4",About!$D$58,IF($A80="N2O",About!$D$59,1))</f>
        <v>9.2131630009000002E-6</v>
      </c>
      <c r="AH80" s="121">
        <f>SUMIFS('EPA Export Aggregation'!AK:AK,'EPA Export Aggregation'!$A:$A,$B80,'EPA Export Aggregation'!$D:$D,$A$1)*IF($A80="CH4",About!$D$58,IF($A80="N2O",About!$D$59,1))</f>
        <v>9.4601492005999992E-6</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1.1796624000000001E-3</v>
      </c>
      <c r="D84" s="121">
        <f>SUMIFS('EPA Export Aggregation'!G:G,'EPA Export Aggregation'!$A:$A,$B84,'EPA Export Aggregation'!$D:$D,$A$1)*IF($A84="CH4",About!$D$58,IF($A84="N2O",About!$D$59,1))</f>
        <v>1.1851449500000001E-3</v>
      </c>
      <c r="E84" s="121">
        <f>SUMIFS('EPA Export Aggregation'!H:H,'EPA Export Aggregation'!$A:$A,$B84,'EPA Export Aggregation'!$D:$D,$A$1)*IF($A84="CH4",About!$D$58,IF($A84="N2O",About!$D$59,1))</f>
        <v>1.19062985E-3</v>
      </c>
      <c r="F84" s="121">
        <f>SUMIFS('EPA Export Aggregation'!I:I,'EPA Export Aggregation'!$A:$A,$B84,'EPA Export Aggregation'!$D:$D,$A$1)*IF($A84="CH4",About!$D$58,IF($A84="N2O",About!$D$59,1))</f>
        <v>1.4910279999999999E-3</v>
      </c>
      <c r="G84" s="121">
        <f>SUMIFS('EPA Export Aggregation'!J:J,'EPA Export Aggregation'!$A:$A,$B84,'EPA Export Aggregation'!$D:$D,$A$1)*IF($A84="CH4",About!$D$58,IF($A84="N2O",About!$D$59,1))</f>
        <v>1.6439683499999999E-3</v>
      </c>
      <c r="H84" s="121">
        <f>SUMIFS('EPA Export Aggregation'!K:K,'EPA Export Aggregation'!$A:$A,$B84,'EPA Export Aggregation'!$D:$D,$A$1)*IF($A84="CH4",About!$D$58,IF($A84="N2O",About!$D$59,1))</f>
        <v>2.0657675000000002E-3</v>
      </c>
      <c r="I84" s="121">
        <f>SUMIFS('EPA Export Aggregation'!L:L,'EPA Export Aggregation'!$A:$A,$B84,'EPA Export Aggregation'!$D:$D,$A$1)*IF($A84="CH4",About!$D$58,IF($A84="N2O",About!$D$59,1))</f>
        <v>2.29641295E-3</v>
      </c>
      <c r="J84" s="121">
        <f>SUMIFS('EPA Export Aggregation'!M:M,'EPA Export Aggregation'!$A:$A,$B84,'EPA Export Aggregation'!$D:$D,$A$1)*IF($A84="CH4",About!$D$58,IF($A84="N2O",About!$D$59,1))</f>
        <v>2.4304616500000001E-3</v>
      </c>
      <c r="K84" s="121">
        <f>SUMIFS('EPA Export Aggregation'!N:N,'EPA Export Aggregation'!$A:$A,$B84,'EPA Export Aggregation'!$D:$D,$A$1)*IF($A84="CH4",About!$D$58,IF($A84="N2O",About!$D$59,1))</f>
        <v>2.97697765E-3</v>
      </c>
      <c r="L84" s="121">
        <f>SUMIFS('EPA Export Aggregation'!O:O,'EPA Export Aggregation'!$A:$A,$B84,'EPA Export Aggregation'!$D:$D,$A$1)*IF($A84="CH4",About!$D$58,IF($A84="N2O",About!$D$59,1))</f>
        <v>3.0257519E-3</v>
      </c>
      <c r="M84" s="121">
        <f>SUMIFS('EPA Export Aggregation'!P:P,'EPA Export Aggregation'!$A:$A,$B84,'EPA Export Aggregation'!$D:$D,$A$1)*IF($A84="CH4",About!$D$58,IF($A84="N2O",About!$D$59,1))</f>
        <v>2.46051345E-3</v>
      </c>
      <c r="N84" s="121">
        <f>SUMIFS('EPA Export Aggregation'!Q:Q,'EPA Export Aggregation'!$A:$A,$B84,'EPA Export Aggregation'!$D:$D,$A$1)*IF($A84="CH4",About!$D$58,IF($A84="N2O",About!$D$59,1))</f>
        <v>1.6959761999999999E-3</v>
      </c>
      <c r="O84" s="121">
        <f>SUMIFS('EPA Export Aggregation'!R:R,'EPA Export Aggregation'!$A:$A,$B84,'EPA Export Aggregation'!$D:$D,$A$1)*IF($A84="CH4",About!$D$58,IF($A84="N2O",About!$D$59,1))</f>
        <v>1.51763235E-3</v>
      </c>
      <c r="P84" s="121">
        <f>SUMIFS('EPA Export Aggregation'!S:S,'EPA Export Aggregation'!$A:$A,$B84,'EPA Export Aggregation'!$D:$D,$A$1)*IF($A84="CH4",About!$D$58,IF($A84="N2O",About!$D$59,1))</f>
        <v>1.8203194000000001E-3</v>
      </c>
      <c r="Q84" s="121">
        <f>SUMIFS('EPA Export Aggregation'!T:T,'EPA Export Aggregation'!$A:$A,$B84,'EPA Export Aggregation'!$D:$D,$A$1)*IF($A84="CH4",About!$D$58,IF($A84="N2O",About!$D$59,1))</f>
        <v>1.7557320000000001E-3</v>
      </c>
      <c r="R84" s="121">
        <f>SUMIFS('EPA Export Aggregation'!U:U,'EPA Export Aggregation'!$A:$A,$B84,'EPA Export Aggregation'!$D:$D,$A$1)*IF($A84="CH4",About!$D$58,IF($A84="N2O",About!$D$59,1))</f>
        <v>1.9079814499999999E-3</v>
      </c>
      <c r="S84" s="121">
        <f>SUMIFS('EPA Export Aggregation'!V:V,'EPA Export Aggregation'!$A:$A,$B84,'EPA Export Aggregation'!$D:$D,$A$1)*IF($A84="CH4",About!$D$58,IF($A84="N2O",About!$D$59,1))</f>
        <v>1.8607088500000001E-3</v>
      </c>
      <c r="T84" s="121">
        <f>SUMIFS('EPA Export Aggregation'!W:W,'EPA Export Aggregation'!$A:$A,$B84,'EPA Export Aggregation'!$D:$D,$A$1)*IF($A84="CH4",About!$D$58,IF($A84="N2O",About!$D$59,1))</f>
        <v>1.5197027E-3</v>
      </c>
      <c r="U84" s="121">
        <f>SUMIFS('EPA Export Aggregation'!X:X,'EPA Export Aggregation'!$A:$A,$B84,'EPA Export Aggregation'!$D:$D,$A$1)*IF($A84="CH4",About!$D$58,IF($A84="N2O",About!$D$59,1))</f>
        <v>1.4086134999999999E-3</v>
      </c>
      <c r="V84" s="121">
        <f>SUMIFS('EPA Export Aggregation'!Y:Y,'EPA Export Aggregation'!$A:$A,$B84,'EPA Export Aggregation'!$D:$D,$A$1)*IF($A84="CH4",About!$D$58,IF($A84="N2O",About!$D$59,1))</f>
        <v>1.1050851500000001E-3</v>
      </c>
      <c r="W84" s="121">
        <f>SUMIFS('EPA Export Aggregation'!Z:Z,'EPA Export Aggregation'!$A:$A,$B84,'EPA Export Aggregation'!$D:$D,$A$1)*IF($A84="CH4",About!$D$58,IF($A84="N2O",About!$D$59,1))</f>
        <v>1.41825555E-3</v>
      </c>
      <c r="X84" s="121">
        <f>SUMIFS('EPA Export Aggregation'!AA:AA,'EPA Export Aggregation'!$A:$A,$B84,'EPA Export Aggregation'!$D:$D,$A$1)*IF($A84="CH4",About!$D$58,IF($A84="N2O",About!$D$59,1))</f>
        <v>4.8685420000000001E-4</v>
      </c>
      <c r="Y84" s="121">
        <f>SUMIFS('EPA Export Aggregation'!AB:AB,'EPA Export Aggregation'!$A:$A,$B84,'EPA Export Aggregation'!$D:$D,$A$1)*IF($A84="CH4",About!$D$58,IF($A84="N2O",About!$D$59,1))</f>
        <v>1.3857809E-3</v>
      </c>
      <c r="Z84" s="121">
        <f>SUMIFS('EPA Export Aggregation'!AC:AC,'EPA Export Aggregation'!$A:$A,$B84,'EPA Export Aggregation'!$D:$D,$A$1)*IF($A84="CH4",About!$D$58,IF($A84="N2O",About!$D$59,1))</f>
        <v>9.9702040000000007E-4</v>
      </c>
      <c r="AA84" s="121">
        <f>SUMIFS('EPA Export Aggregation'!AD:AD,'EPA Export Aggregation'!$A:$A,$B84,'EPA Export Aggregation'!$D:$D,$A$1)*IF($A84="CH4",About!$D$58,IF($A84="N2O",About!$D$59,1))</f>
        <v>2.8411499999999999E-6</v>
      </c>
      <c r="AB84" s="121">
        <f>SUMIFS('EPA Export Aggregation'!AE:AE,'EPA Export Aggregation'!$A:$A,$B84,'EPA Export Aggregation'!$D:$D,$A$1)*IF($A84="CH4",About!$D$58,IF($A84="N2O",About!$D$59,1))</f>
        <v>8.4149034999999998E-4</v>
      </c>
      <c r="AC84" s="121">
        <f>SUMIFS('EPA Export Aggregation'!AF:AF,'EPA Export Aggregation'!$A:$A,$B84,'EPA Export Aggregation'!$D:$D,$A$1)*IF($A84="CH4",About!$D$58,IF($A84="N2O",About!$D$59,1))</f>
        <v>4.5381225999999997E-3</v>
      </c>
      <c r="AD84" s="121">
        <f>SUMIFS('EPA Export Aggregation'!AG:AG,'EPA Export Aggregation'!$A:$A,$B84,'EPA Export Aggregation'!$D:$D,$A$1)*IF($A84="CH4",About!$D$58,IF($A84="N2O",About!$D$59,1))</f>
        <v>2.0995722499999999E-3</v>
      </c>
      <c r="AE84" s="121">
        <f>SUMIFS('EPA Export Aggregation'!AH:AH,'EPA Export Aggregation'!$A:$A,$B84,'EPA Export Aggregation'!$D:$D,$A$1)*IF($A84="CH4",About!$D$58,IF($A84="N2O",About!$D$59,1))</f>
        <v>4.1947499999999999E-6</v>
      </c>
      <c r="AF84" s="121">
        <f>SUMIFS('EPA Export Aggregation'!AI:AI,'EPA Export Aggregation'!$A:$A,$B84,'EPA Export Aggregation'!$D:$D,$A$1)*IF($A84="CH4",About!$D$58,IF($A84="N2O",About!$D$59,1))</f>
        <v>4.0208499999999998E-6</v>
      </c>
      <c r="AG84" s="121">
        <f>SUMIFS('EPA Export Aggregation'!AJ:AJ,'EPA Export Aggregation'!$A:$A,$B84,'EPA Export Aggregation'!$D:$D,$A$1)*IF($A84="CH4",About!$D$58,IF($A84="N2O",About!$D$59,1))</f>
        <v>4.8786000000000002E-6</v>
      </c>
      <c r="AH84" s="121">
        <f>SUMIFS('EPA Export Aggregation'!AK:AK,'EPA Export Aggregation'!$A:$A,$B84,'EPA Export Aggregation'!$D:$D,$A$1)*IF($A84="CH4",About!$D$58,IF($A84="N2O",About!$D$59,1))</f>
        <v>5.9360999999999998E-6</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1.0360511E-4</v>
      </c>
      <c r="D87" s="121">
        <f>SUMIFS('EPA Export Aggregation'!$F:$F,'EPA Export Aggregation'!$A:$A,$B87,'EPA Export Aggregation'!$D:$D,$A$1)*IF($A87="CH4",About!$D$58,IF($A87="N2O",About!$D$59,1))</f>
        <v>1.0360511E-4</v>
      </c>
      <c r="E87" s="121">
        <f>SUMIFS('EPA Export Aggregation'!$F:$F,'EPA Export Aggregation'!$A:$A,$B87,'EPA Export Aggregation'!$D:$D,$A$1)*IF($A87="CH4",About!$D$58,IF($A87="N2O",About!$D$59,1))</f>
        <v>1.0360511E-4</v>
      </c>
      <c r="F87" s="121">
        <f>SUMIFS('EPA Export Aggregation'!$F:$F,'EPA Export Aggregation'!$A:$A,$B87,'EPA Export Aggregation'!$D:$D,$A$1)*IF($A87="CH4",About!$D$58,IF($A87="N2O",About!$D$59,1))</f>
        <v>1.0360511E-4</v>
      </c>
      <c r="G87" s="121">
        <f>SUMIFS('EPA Export Aggregation'!$F:$F,'EPA Export Aggregation'!$A:$A,$B87,'EPA Export Aggregation'!$D:$D,$A$1)*IF($A87="CH4",About!$D$58,IF($A87="N2O",About!$D$59,1))</f>
        <v>1.0360511E-4</v>
      </c>
      <c r="H87" s="121">
        <f>SUMIFS('EPA Export Aggregation'!$F:$F,'EPA Export Aggregation'!$A:$A,$B87,'EPA Export Aggregation'!$D:$D,$A$1)*IF($A87="CH4",About!$D$58,IF($A87="N2O",About!$D$59,1))</f>
        <v>1.0360511E-4</v>
      </c>
      <c r="I87" s="121">
        <f>SUMIFS('EPA Export Aggregation'!$F:$F,'EPA Export Aggregation'!$A:$A,$B87,'EPA Export Aggregation'!$D:$D,$A$1)*IF($A87="CH4",About!$D$58,IF($A87="N2O",About!$D$59,1))</f>
        <v>1.0360511E-4</v>
      </c>
      <c r="J87" s="121">
        <f>SUMIFS('EPA Export Aggregation'!$F:$F,'EPA Export Aggregation'!$A:$A,$B87,'EPA Export Aggregation'!$D:$D,$A$1)*IF($A87="CH4",About!$D$58,IF($A87="N2O",About!$D$59,1))</f>
        <v>1.0360511E-4</v>
      </c>
      <c r="K87" s="121">
        <f>SUMIFS('EPA Export Aggregation'!$F:$F,'EPA Export Aggregation'!$A:$A,$B87,'EPA Export Aggregation'!$D:$D,$A$1)*IF($A87="CH4",About!$D$58,IF($A87="N2O",About!$D$59,1))</f>
        <v>1.0360511E-4</v>
      </c>
      <c r="L87" s="121">
        <f>SUMIFS('EPA Export Aggregation'!$F:$F,'EPA Export Aggregation'!$A:$A,$B87,'EPA Export Aggregation'!$D:$D,$A$1)*IF($A87="CH4",About!$D$58,IF($A87="N2O",About!$D$59,1))</f>
        <v>1.0360511E-4</v>
      </c>
      <c r="M87" s="121">
        <f>SUMIFS('EPA Export Aggregation'!$F:$F,'EPA Export Aggregation'!$A:$A,$B87,'EPA Export Aggregation'!$D:$D,$A$1)*IF($A87="CH4",About!$D$58,IF($A87="N2O",About!$D$59,1))</f>
        <v>1.0360511E-4</v>
      </c>
      <c r="N87" s="121">
        <f>SUMIFS('EPA Export Aggregation'!$F:$F,'EPA Export Aggregation'!$A:$A,$B87,'EPA Export Aggregation'!$D:$D,$A$1)*IF($A87="CH4",About!$D$58,IF($A87="N2O",About!$D$59,1))</f>
        <v>1.0360511E-4</v>
      </c>
      <c r="O87" s="121">
        <f>SUMIFS('EPA Export Aggregation'!$F:$F,'EPA Export Aggregation'!$A:$A,$B87,'EPA Export Aggregation'!$D:$D,$A$1)*IF($A87="CH4",About!$D$58,IF($A87="N2O",About!$D$59,1))</f>
        <v>1.0360511E-4</v>
      </c>
      <c r="P87" s="121">
        <f>SUMIFS('EPA Export Aggregation'!$F:$F,'EPA Export Aggregation'!$A:$A,$B87,'EPA Export Aggregation'!$D:$D,$A$1)*IF($A87="CH4",About!$D$58,IF($A87="N2O",About!$D$59,1))</f>
        <v>1.0360511E-4</v>
      </c>
      <c r="Q87" s="121">
        <f>SUMIFS('EPA Export Aggregation'!$F:$F,'EPA Export Aggregation'!$A:$A,$B87,'EPA Export Aggregation'!$D:$D,$A$1)*IF($A87="CH4",About!$D$58,IF($A87="N2O",About!$D$59,1))</f>
        <v>1.0360511E-4</v>
      </c>
      <c r="R87" s="121">
        <f>SUMIFS('EPA Export Aggregation'!$F:$F,'EPA Export Aggregation'!$A:$A,$B87,'EPA Export Aggregation'!$D:$D,$A$1)*IF($A87="CH4",About!$D$58,IF($A87="N2O",About!$D$59,1))</f>
        <v>1.0360511E-4</v>
      </c>
      <c r="S87" s="121">
        <f>SUMIFS('EPA Export Aggregation'!$F:$F,'EPA Export Aggregation'!$A:$A,$B87,'EPA Export Aggregation'!$D:$D,$A$1)*IF($A87="CH4",About!$D$58,IF($A87="N2O",About!$D$59,1))</f>
        <v>1.0360511E-4</v>
      </c>
      <c r="T87" s="121">
        <f>SUMIFS('EPA Export Aggregation'!$F:$F,'EPA Export Aggregation'!$A:$A,$B87,'EPA Export Aggregation'!$D:$D,$A$1)*IF($A87="CH4",About!$D$58,IF($A87="N2O",About!$D$59,1))</f>
        <v>1.0360511E-4</v>
      </c>
      <c r="U87" s="121">
        <f>SUMIFS('EPA Export Aggregation'!$F:$F,'EPA Export Aggregation'!$A:$A,$B87,'EPA Export Aggregation'!$D:$D,$A$1)*IF($A87="CH4",About!$D$58,IF($A87="N2O",About!$D$59,1))</f>
        <v>1.0360511E-4</v>
      </c>
      <c r="V87" s="121">
        <f>SUMIFS('EPA Export Aggregation'!$F:$F,'EPA Export Aggregation'!$A:$A,$B87,'EPA Export Aggregation'!$D:$D,$A$1)*IF($A87="CH4",About!$D$58,IF($A87="N2O",About!$D$59,1))</f>
        <v>1.0360511E-4</v>
      </c>
      <c r="W87" s="121">
        <f>SUMIFS('EPA Export Aggregation'!$F:$F,'EPA Export Aggregation'!$A:$A,$B87,'EPA Export Aggregation'!$D:$D,$A$1)*IF($A87="CH4",About!$D$58,IF($A87="N2O",About!$D$59,1))</f>
        <v>1.0360511E-4</v>
      </c>
      <c r="X87" s="121">
        <f>SUMIFS('EPA Export Aggregation'!$F:$F,'EPA Export Aggregation'!$A:$A,$B87,'EPA Export Aggregation'!$D:$D,$A$1)*IF($A87="CH4",About!$D$58,IF($A87="N2O",About!$D$59,1))</f>
        <v>1.0360511E-4</v>
      </c>
      <c r="Y87" s="121">
        <f>SUMIFS('EPA Export Aggregation'!$F:$F,'EPA Export Aggregation'!$A:$A,$B87,'EPA Export Aggregation'!$D:$D,$A$1)*IF($A87="CH4",About!$D$58,IF($A87="N2O",About!$D$59,1))</f>
        <v>1.0360511E-4</v>
      </c>
      <c r="Z87" s="121">
        <f>SUMIFS('EPA Export Aggregation'!$F:$F,'EPA Export Aggregation'!$A:$A,$B87,'EPA Export Aggregation'!$D:$D,$A$1)*IF($A87="CH4",About!$D$58,IF($A87="N2O",About!$D$59,1))</f>
        <v>1.0360511E-4</v>
      </c>
      <c r="AA87" s="121">
        <f>SUMIFS('EPA Export Aggregation'!$F:$F,'EPA Export Aggregation'!$A:$A,$B87,'EPA Export Aggregation'!$D:$D,$A$1)*IF($A87="CH4",About!$D$58,IF($A87="N2O",About!$D$59,1))</f>
        <v>1.0360511E-4</v>
      </c>
      <c r="AB87" s="121">
        <f>SUMIFS('EPA Export Aggregation'!$F:$F,'EPA Export Aggregation'!$A:$A,$B87,'EPA Export Aggregation'!$D:$D,$A$1)*IF($A87="CH4",About!$D$58,IF($A87="N2O",About!$D$59,1))</f>
        <v>1.0360511E-4</v>
      </c>
      <c r="AC87" s="121">
        <f>SUMIFS('EPA Export Aggregation'!$F:$F,'EPA Export Aggregation'!$A:$A,$B87,'EPA Export Aggregation'!$D:$D,$A$1)*IF($A87="CH4",About!$D$58,IF($A87="N2O",About!$D$59,1))</f>
        <v>1.0360511E-4</v>
      </c>
      <c r="AD87" s="121">
        <f>SUMIFS('EPA Export Aggregation'!$F:$F,'EPA Export Aggregation'!$A:$A,$B87,'EPA Export Aggregation'!$D:$D,$A$1)*IF($A87="CH4",About!$D$58,IF($A87="N2O",About!$D$59,1))</f>
        <v>1.0360511E-4</v>
      </c>
      <c r="AE87" s="121">
        <f>SUMIFS('EPA Export Aggregation'!$F:$F,'EPA Export Aggregation'!$A:$A,$B87,'EPA Export Aggregation'!$D:$D,$A$1)*IF($A87="CH4",About!$D$58,IF($A87="N2O",About!$D$59,1))</f>
        <v>1.0360511E-4</v>
      </c>
      <c r="AF87" s="121">
        <f>SUMIFS('EPA Export Aggregation'!$F:$F,'EPA Export Aggregation'!$A:$A,$B87,'EPA Export Aggregation'!$D:$D,$A$1)*IF($A87="CH4",About!$D$58,IF($A87="N2O",About!$D$59,1))</f>
        <v>1.0360511E-4</v>
      </c>
      <c r="AG87" s="121">
        <f>SUMIFS('EPA Export Aggregation'!$F:$F,'EPA Export Aggregation'!$A:$A,$B87,'EPA Export Aggregation'!$D:$D,$A$1)*IF($A87="CH4",About!$D$58,IF($A87="N2O",About!$D$59,1))</f>
        <v>1.0360511E-4</v>
      </c>
      <c r="AH87" s="121">
        <f>SUMIFS('EPA Export Aggregation'!$F:$F,'EPA Export Aggregation'!$A:$A,$B87,'EPA Export Aggregation'!$D:$D,$A$1)*IF($A87="CH4",About!$D$58,IF($A87="N2O",About!$D$59,1))</f>
        <v>1.0360511E-4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2025-03-14T20:06:33Z</dcterms:modified>
</cp:coreProperties>
</file>