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Sheet1" sheetId="2" r:id="rId5"/>
    <sheet state="visible" name="Deep Decarbonization" sheetId="3" r:id="rId6"/>
    <sheet state="visible" name="SYVbT-passenger" sheetId="4" r:id="rId7"/>
    <sheet state="visible" name="SYVbT-freight" sheetId="5" r:id="rId8"/>
    <sheet state="visible" name="AVLo-passengers" sheetId="6" r:id="rId9"/>
    <sheet state="visible" name="AVLo-freight" sheetId="7" r:id="rId10"/>
    <sheet state="visible" name="BAADTbVT-passengers" sheetId="8" r:id="rId11"/>
    <sheet state="visible" name="BAADTbVT-freight" sheetId="9" r:id="rId12"/>
  </sheets>
  <externalReferences>
    <externalReference r:id="rId13"/>
    <externalReference r:id="rId14"/>
    <externalReference r:id="rId15"/>
  </externalReferences>
  <definedNames>
    <definedName name="ti_tbl_69">#REF!</definedName>
    <definedName name="Eno_TM">#REF!</definedName>
    <definedName name="Sum_TTM">#REF!</definedName>
    <definedName name="ti_tbl_50">#REF!</definedName>
    <definedName name="Eno_Tons">#REF!</definedName>
    <definedName name="Sum_T2">#REF!</definedName>
  </definedNames>
  <calcPr/>
  <extLst>
    <ext uri="GoogleSheetsCustomDataVersion2">
      <go:sheetsCustomData xmlns:go="http://customooxmlschemas.google.com/" r:id="rId16" roundtripDataChecksum="/o8vHNTVn/WNGaCOE+odCtcHCGB236rsIQvtRdgEu7A="/>
    </ext>
  </extLst>
</workbook>
</file>

<file path=xl/comments1.xml><?xml version="1.0" encoding="utf-8"?>
<comments xmlns:r="http://schemas.openxmlformats.org/officeDocument/2006/relationships" xmlns="http://schemas.openxmlformats.org/spreadsheetml/2006/main">
  <authors>
    <author/>
  </authors>
  <commentList>
    <comment authorId="0" ref="D2">
      <text>
        <t xml:space="preserve">======
ID#AAAAQyjGt_c
Rizqi Mahfudz Prasetyo    (2021-03-10 06:10:16)
asumsi masih semua bensin</t>
      </text>
    </comment>
  </commentList>
  <extLst>
    <ext uri="GoogleSheetsCustomDataVersion2">
      <go:sheetsCustomData xmlns:go="http://customooxmlschemas.google.com/" r:id="rId1" roundtripDataSignature="AMtx7miaSQzVHV/aj3PcYpyn+rxJ6ZTYbA=="/>
    </ext>
  </extLst>
</comments>
</file>

<file path=xl/sharedStrings.xml><?xml version="1.0" encoding="utf-8"?>
<sst xmlns="http://schemas.openxmlformats.org/spreadsheetml/2006/main" count="237" uniqueCount="125">
  <si>
    <t>BAADTbVT BAU Average Annual Dist Traveled by Vehicle Type</t>
  </si>
  <si>
    <t>Source:</t>
  </si>
  <si>
    <t>Average Vehicle Loading</t>
  </si>
  <si>
    <t>EPS Indonesia 1.0 (used the same data)</t>
  </si>
  <si>
    <t>Annual Distance Traveled (p-km and t-km)</t>
  </si>
  <si>
    <t>IESR</t>
  </si>
  <si>
    <t>Deep decarbonization of Indonesia’s energy system: A Pathway to zero emissions by 2050</t>
  </si>
  <si>
    <t>https://iesr.or.id/en/pustaka/deep-decarbonization-of-indonesias-energy-system-a-pathway-to-zero-emissions-by-2050</t>
  </si>
  <si>
    <t>Data from IESR (not published in the study)</t>
  </si>
  <si>
    <t>SYVbT</t>
  </si>
  <si>
    <t>See updated SYVbT</t>
  </si>
  <si>
    <t>Notes:</t>
  </si>
  <si>
    <t>This is a time-series variable to support countries or regions where average distance traveled per year changes over the model run.  Even though the annual distance traveled data has different values projected in the following year, the only value used is the one in 2019, since the SYVbT data is for year 2019. It is assumed that the projected value of annual distance traveled data is because of vehicle volume increase, and not due to average distance increase. Road (p-km) data is divided for LDV, HDV, motorbikes based on the number of vehicles.
The value of average annual distance traveled in this model is constant until 2050. 
Adjusted the number of miles traveled on the road for LDV and HDV from the 'Deep Decarbonization' tab by allocating 93% for LDV and 7% and HDV based on the values of the EPS Indonesia 1.0, which used the US data as proxy (source: IEA Annual Energy Outlook 2020 Tables 7, 46, 47, 49).</t>
  </si>
  <si>
    <t>Start Year</t>
  </si>
  <si>
    <t xml:space="preserve">Source: Erahman (2019) Modeling Future Energy Demand and CO2 Emissions of Passenger Cars in Indonesia at the Provincial Level  https://www.mdpi.com/1996-1073/12/16/3168# </t>
  </si>
  <si>
    <t>Vehicle Kilometers Traveled in Provinces, 2012–2015 (km/car/year).</t>
  </si>
  <si>
    <t>No.</t>
  </si>
  <si>
    <t>Province</t>
  </si>
  <si>
    <t>Elasticity</t>
  </si>
  <si>
    <t>Total</t>
  </si>
  <si>
    <t>Aceh</t>
  </si>
  <si>
    <t>−0.646</t>
  </si>
  <si>
    <t>North Sumatra</t>
  </si>
  <si>
    <t>−0.288</t>
  </si>
  <si>
    <t>West Sumatra</t>
  </si>
  <si>
    <t>−0.541</t>
  </si>
  <si>
    <t>Riau</t>
  </si>
  <si>
    <t>−0.268</t>
  </si>
  <si>
    <t>Jambi</t>
  </si>
  <si>
    <t>−0.613</t>
  </si>
  <si>
    <t>South Sumatra</t>
  </si>
  <si>
    <t>−0.559</t>
  </si>
  <si>
    <t>Bengkulu</t>
  </si>
  <si>
    <t>−0.352</t>
  </si>
  <si>
    <t>Lampung</t>
  </si>
  <si>
    <t>−0.409</t>
  </si>
  <si>
    <t>Bangka Belitung Islands</t>
  </si>
  <si>
    <t>−0.753</t>
  </si>
  <si>
    <t>Riau Islands</t>
  </si>
  <si>
    <t>−0.334</t>
  </si>
  <si>
    <t>DKI Jakarta</t>
  </si>
  <si>
    <t>−0.492</t>
  </si>
  <si>
    <t>West Java</t>
  </si>
  <si>
    <t>−0.379</t>
  </si>
  <si>
    <t>Central Java</t>
  </si>
  <si>
    <t>−0.324</t>
  </si>
  <si>
    <t>D.I.Y</t>
  </si>
  <si>
    <t>−0.629</t>
  </si>
  <si>
    <t>East Java</t>
  </si>
  <si>
    <t>−0.313</t>
  </si>
  <si>
    <t>Banten</t>
  </si>
  <si>
    <t>−0.494</t>
  </si>
  <si>
    <t>Bali</t>
  </si>
  <si>
    <t>−0.581</t>
  </si>
  <si>
    <t>West Nusa Tenggara</t>
  </si>
  <si>
    <t>−0.168</t>
  </si>
  <si>
    <t>East Nusa Tenggara</t>
  </si>
  <si>
    <t>−0.308</t>
  </si>
  <si>
    <t>West Kalimantan</t>
  </si>
  <si>
    <t>−0.428</t>
  </si>
  <si>
    <t>Central Kalimantan</t>
  </si>
  <si>
    <t>−0.398</t>
  </si>
  <si>
    <t>South Kalimantan</t>
  </si>
  <si>
    <t>−0.365</t>
  </si>
  <si>
    <t>East Kalimantan</t>
  </si>
  <si>
    <t>−1.051</t>
  </si>
  <si>
    <t>North Sulawesi</t>
  </si>
  <si>
    <t>−0.565</t>
  </si>
  <si>
    <t>Central Sulawesi</t>
  </si>
  <si>
    <t>−0.504</t>
  </si>
  <si>
    <t>South Sulawesi</t>
  </si>
  <si>
    <t>−0.135</t>
  </si>
  <si>
    <t>Southeast Sulawesi</t>
  </si>
  <si>
    <t>−0.276</t>
  </si>
  <si>
    <t>Gorontalo</t>
  </si>
  <si>
    <t>West Sulawesi</t>
  </si>
  <si>
    <t>−0.067</t>
  </si>
  <si>
    <t>Maluku</t>
  </si>
  <si>
    <t>−0.638</t>
  </si>
  <si>
    <t>North Maluku</t>
  </si>
  <si>
    <t>−0.320</t>
  </si>
  <si>
    <t>West Papua</t>
  </si>
  <si>
    <t>−0.241</t>
  </si>
  <si>
    <t>Papua</t>
  </si>
  <si>
    <t>−0.550</t>
  </si>
  <si>
    <t>million kms</t>
  </si>
  <si>
    <t>Road [p-km]</t>
  </si>
  <si>
    <t>Road [t-km]</t>
  </si>
  <si>
    <t>Region</t>
  </si>
  <si>
    <t>Sumatra</t>
  </si>
  <si>
    <t>Java - West</t>
  </si>
  <si>
    <t>Java - Central</t>
  </si>
  <si>
    <t>Java - East</t>
  </si>
  <si>
    <t>Nusa Tenggara</t>
  </si>
  <si>
    <t>Kalimantan</t>
  </si>
  <si>
    <t>Sulawesi</t>
  </si>
  <si>
    <t>Maluku and Papua</t>
  </si>
  <si>
    <t>Rail [p-km]</t>
  </si>
  <si>
    <t>Rail [t-km]</t>
  </si>
  <si>
    <t>Marine [p-km]</t>
  </si>
  <si>
    <t>Marine [t-km]</t>
  </si>
  <si>
    <t>Aviation[p-km]</t>
  </si>
  <si>
    <t>Aviation [t-km]</t>
  </si>
  <si>
    <t>Rail pass elec. specific energy demand</t>
  </si>
  <si>
    <t>[kWh,el/(p-km)]</t>
  </si>
  <si>
    <t>Rail freight fuel specific energy demand</t>
  </si>
  <si>
    <t>[kWh,th/(t*km)]</t>
  </si>
  <si>
    <t>Rail freight elec. specific energy demand</t>
  </si>
  <si>
    <t>[kWh,el/(t-km)]</t>
  </si>
  <si>
    <t>Number of Vehicles</t>
  </si>
  <si>
    <t>battery electric vehicle</t>
  </si>
  <si>
    <t>natural gas vehicle</t>
  </si>
  <si>
    <t>gasoline vehicle</t>
  </si>
  <si>
    <t>diesel vehicle</t>
  </si>
  <si>
    <t>plugin hybrid vehicle</t>
  </si>
  <si>
    <t>LPG vehicle</t>
  </si>
  <si>
    <t>hydrogen vehicle</t>
  </si>
  <si>
    <t>LDVs</t>
  </si>
  <si>
    <t>HDVs</t>
  </si>
  <si>
    <t>aircraft</t>
  </si>
  <si>
    <t>rail</t>
  </si>
  <si>
    <t>ships</t>
  </si>
  <si>
    <t>motorbikes</t>
  </si>
  <si>
    <t>*As of 2019</t>
  </si>
  <si>
    <t>Annual Distance (miles/vehicle)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</si>
</sst>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 #,##0_);_(* \(#,##0\);_(* &quot;-&quot;??_);_(@_)"/>
    <numFmt numFmtId="165" formatCode="&quot;$&quot;#,##0.00"/>
    <numFmt numFmtId="166" formatCode="0.0"/>
  </numFmts>
  <fonts count="10">
    <font>
      <sz val="11.0"/>
      <color theme="1"/>
      <name val="Calibri"/>
      <scheme val="minor"/>
    </font>
    <font>
      <b/>
      <sz val="11.0"/>
      <color theme="1"/>
      <name val="Calibri"/>
      <scheme val="minor"/>
    </font>
    <font>
      <color theme="1"/>
      <name val="Calibri"/>
      <scheme val="minor"/>
    </font>
    <font>
      <u/>
      <sz val="11.0"/>
      <color rgb="FF1155CC"/>
    </font>
    <font>
      <b/>
      <color theme="1"/>
      <name val="Calibri"/>
      <scheme val="minor"/>
    </font>
    <font>
      <b/>
      <sz val="11.0"/>
      <color rgb="FF9C5700"/>
      <name val="Calibri"/>
      <scheme val="minor"/>
    </font>
    <font>
      <b/>
      <sz val="11.0"/>
      <color theme="1"/>
      <name val="Calibri"/>
    </font>
    <font>
      <sz val="11.0"/>
      <color theme="1"/>
      <name val="Arial"/>
    </font>
    <font>
      <sz val="11.0"/>
      <color theme="1"/>
      <name val="Calibri"/>
    </font>
    <font>
      <i/>
      <sz val="10.0"/>
      <color theme="1"/>
      <name val="Arial"/>
    </font>
  </fonts>
  <fills count="5">
    <fill>
      <patternFill patternType="none"/>
    </fill>
    <fill>
      <patternFill patternType="lightGray"/>
    </fill>
    <fill>
      <patternFill patternType="solid">
        <fgColor rgb="FFBFBFBF"/>
        <bgColor rgb="FFBFBFBF"/>
      </patternFill>
    </fill>
    <fill>
      <patternFill patternType="solid">
        <fgColor rgb="FF00B0F0"/>
        <bgColor rgb="FF00B0F0"/>
      </patternFill>
    </fill>
    <fill>
      <patternFill patternType="solid">
        <fgColor rgb="FFFFEB9C"/>
        <bgColor rgb="FFFFEB9C"/>
      </patternFill>
    </fill>
  </fills>
  <borders count="2">
    <border/>
    <border>
      <left/>
      <right/>
      <top/>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1" fillId="2" fontId="1" numFmtId="0" xfId="0" applyBorder="1" applyFill="1" applyFont="1"/>
    <xf borderId="0" fillId="0" fontId="2" numFmtId="0" xfId="0" applyFont="1"/>
    <xf borderId="0" fillId="0" fontId="0" numFmtId="0" xfId="0" applyAlignment="1" applyFont="1">
      <alignment horizontal="left"/>
    </xf>
    <xf borderId="0" fillId="0" fontId="3" numFmtId="0" xfId="0" applyAlignment="1" applyFont="1">
      <alignment readingOrder="0"/>
    </xf>
    <xf borderId="1" fillId="2" fontId="1" numFmtId="0" xfId="0" applyAlignment="1" applyBorder="1" applyFont="1">
      <alignment horizontal="left"/>
    </xf>
    <xf borderId="0" fillId="0" fontId="0" numFmtId="3" xfId="0" applyAlignment="1" applyFont="1" applyNumberFormat="1">
      <alignment horizontal="left"/>
    </xf>
    <xf borderId="0" fillId="0" fontId="0" numFmtId="0" xfId="0" applyAlignment="1" applyFont="1">
      <alignment horizontal="left" readingOrder="0" shrinkToFit="0" vertical="top" wrapText="1"/>
    </xf>
    <xf borderId="0" fillId="0" fontId="2" numFmtId="0" xfId="0" applyAlignment="1" applyFont="1">
      <alignment readingOrder="0"/>
    </xf>
    <xf borderId="0" fillId="0" fontId="4" numFmtId="0" xfId="0" applyAlignment="1" applyFont="1">
      <alignment readingOrder="0"/>
    </xf>
    <xf borderId="0" fillId="0" fontId="4" numFmtId="0" xfId="0" applyAlignment="1" applyFont="1">
      <alignment horizontal="center" readingOrder="0"/>
    </xf>
    <xf borderId="0" fillId="0" fontId="2" numFmtId="0" xfId="0" applyAlignment="1" applyFont="1">
      <alignment horizontal="center" readingOrder="0"/>
    </xf>
    <xf borderId="0" fillId="0" fontId="2" numFmtId="3" xfId="0" applyAlignment="1" applyFont="1" applyNumberFormat="1">
      <alignment horizontal="center" readingOrder="0"/>
    </xf>
    <xf borderId="1" fillId="3" fontId="1" numFmtId="0" xfId="0" applyBorder="1" applyFill="1" applyFont="1"/>
    <xf borderId="0" fillId="0" fontId="1" numFmtId="0" xfId="0" applyAlignment="1" applyFont="1">
      <alignment horizontal="center"/>
    </xf>
    <xf borderId="1" fillId="4" fontId="5" numFmtId="0" xfId="0" applyAlignment="1" applyBorder="1" applyFill="1" applyFont="1">
      <alignment horizontal="left"/>
    </xf>
    <xf borderId="1" fillId="4" fontId="5" numFmtId="0" xfId="0" applyAlignment="1" applyBorder="1" applyFont="1">
      <alignment horizontal="center"/>
    </xf>
    <xf borderId="0" fillId="0" fontId="0" numFmtId="3" xfId="0" applyAlignment="1" applyFont="1" applyNumberFormat="1">
      <alignment horizontal="center" vertical="center"/>
    </xf>
    <xf borderId="0" fillId="0" fontId="0" numFmtId="3" xfId="0" applyAlignment="1" applyFont="1" applyNumberFormat="1">
      <alignment horizontal="center" readingOrder="0" vertical="center"/>
    </xf>
    <xf borderId="0" fillId="0" fontId="1" numFmtId="3" xfId="0" applyAlignment="1" applyFont="1" applyNumberFormat="1">
      <alignment horizontal="center" vertical="center"/>
    </xf>
    <xf borderId="0" fillId="0" fontId="0" numFmtId="3" xfId="0" applyFont="1" applyNumberFormat="1"/>
    <xf borderId="0" fillId="0" fontId="6" numFmtId="0" xfId="0" applyAlignment="1" applyFont="1">
      <alignment shrinkToFit="0" wrapText="1"/>
    </xf>
    <xf borderId="0" fillId="0" fontId="6" numFmtId="0" xfId="0" applyAlignment="1" applyFont="1">
      <alignment horizontal="right"/>
    </xf>
    <xf borderId="0" fillId="0" fontId="6" numFmtId="0" xfId="0" applyAlignment="1" applyFont="1">
      <alignment horizontal="right"/>
    </xf>
    <xf borderId="0" fillId="0" fontId="7" numFmtId="0" xfId="0" applyFont="1"/>
    <xf borderId="0" fillId="0" fontId="6" numFmtId="0" xfId="0" applyFont="1"/>
    <xf borderId="0" fillId="0" fontId="8" numFmtId="1" xfId="0" applyFont="1" applyNumberFormat="1"/>
    <xf borderId="0" fillId="0" fontId="8" numFmtId="164" xfId="0" applyFont="1" applyNumberFormat="1"/>
    <xf borderId="0" fillId="0" fontId="7" numFmtId="1" xfId="0" applyFont="1" applyNumberFormat="1"/>
    <xf borderId="0" fillId="0" fontId="8" numFmtId="165" xfId="0" applyFont="1" applyNumberFormat="1"/>
    <xf borderId="0" fillId="0" fontId="8" numFmtId="0" xfId="0" applyFont="1"/>
    <xf borderId="0" fillId="0" fontId="9" numFmtId="0" xfId="0" applyAlignment="1" applyFont="1">
      <alignment readingOrder="0"/>
    </xf>
    <xf borderId="0" fillId="0" fontId="7" numFmtId="0" xfId="0" applyAlignment="1" applyFont="1">
      <alignment readingOrder="0"/>
    </xf>
    <xf borderId="0" fillId="0" fontId="7" numFmtId="10" xfId="0" applyFont="1" applyNumberFormat="1"/>
    <xf borderId="0" fillId="0" fontId="1" numFmtId="0" xfId="0" applyAlignment="1" applyFont="1">
      <alignment horizontal="right"/>
    </xf>
    <xf borderId="0" fillId="0" fontId="0" numFmtId="166" xfId="0" applyFont="1" applyNumberFormat="1"/>
    <xf borderId="0" fillId="0" fontId="0" numFmtId="1" xfId="0" applyFont="1" applyNumberFormat="1"/>
    <xf borderId="0" fillId="0" fontId="0" numFmtId="2" xfId="0" applyFont="1" applyNumberFormat="1"/>
    <xf borderId="0" fillId="0" fontId="1" numFmtId="0" xfId="0" applyAlignment="1" applyFont="1">
      <alignment shrinkToFit="0" wrapText="1"/>
    </xf>
    <xf borderId="0" fillId="0" fontId="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externalLink" Target="externalLinks/externalLink1.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externalLink" Target="externalLinks/externalLink3.xml"/><Relationship Id="rId14" Type="http://schemas.openxmlformats.org/officeDocument/2006/relationships/externalLink" Target="externalLinks/externalLink2.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linear"/>
            <c:dispRSqr val="1"/>
            <c:dispEq val="0"/>
          </c:trendline>
          <c:xVal>
            <c:numRef>
              <c:f>'Deep Decarbonization'!$D$3:$J$3</c:f>
            </c:numRef>
          </c:xVal>
          <c:yVal>
            <c:numRef>
              <c:f>'Deep Decarbonization'!$D$12:$J$12</c:f>
              <c:numCache/>
            </c:numRef>
          </c:yVal>
        </c:ser>
        <c:dLbls>
          <c:showLegendKey val="0"/>
          <c:showVal val="0"/>
          <c:showCatName val="0"/>
          <c:showSerName val="0"/>
          <c:showPercent val="0"/>
          <c:showBubbleSize val="0"/>
        </c:dLbls>
        <c:axId val="1365235300"/>
        <c:axId val="1104969170"/>
      </c:scatterChart>
      <c:valAx>
        <c:axId val="1365235300"/>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04969170"/>
      </c:valAx>
      <c:valAx>
        <c:axId val="110496917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65235300"/>
      </c:valAx>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Decarbonization'!$D$15:$J$15</c:f>
            </c:numRef>
          </c:xVal>
          <c:yVal>
            <c:numRef>
              <c:f>'Deep Decarbonization'!$D$24:$J$24</c:f>
              <c:numCache/>
            </c:numRef>
          </c:yVal>
        </c:ser>
        <c:dLbls>
          <c:showLegendKey val="0"/>
          <c:showVal val="0"/>
          <c:showCatName val="0"/>
          <c:showSerName val="0"/>
          <c:showPercent val="0"/>
          <c:showBubbleSize val="0"/>
        </c:dLbls>
        <c:axId val="1722808155"/>
        <c:axId val="725470906"/>
      </c:scatterChart>
      <c:valAx>
        <c:axId val="172280815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5470906"/>
      </c:valAx>
      <c:valAx>
        <c:axId val="72547090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722808155"/>
      </c:valAx>
    </c:plotArea>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Decarbonization'!$D$27:$J$27</c:f>
            </c:numRef>
          </c:xVal>
          <c:yVal>
            <c:numRef>
              <c:f>'Deep Decarbonization'!$D$36:$J$36</c:f>
              <c:numCache/>
            </c:numRef>
          </c:yVal>
        </c:ser>
        <c:dLbls>
          <c:showLegendKey val="0"/>
          <c:showVal val="0"/>
          <c:showCatName val="0"/>
          <c:showSerName val="0"/>
          <c:showPercent val="0"/>
          <c:showBubbleSize val="0"/>
        </c:dLbls>
        <c:axId val="720639233"/>
        <c:axId val="116868512"/>
      </c:scatterChart>
      <c:valAx>
        <c:axId val="72063923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6868512"/>
      </c:valAx>
      <c:valAx>
        <c:axId val="11686851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20639233"/>
      </c:valAx>
    </c:plotArea>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Road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Decarbonization'!$O$3:$U$3</c:f>
            </c:numRef>
          </c:xVal>
          <c:yVal>
            <c:numRef>
              <c:f>'Deep Decarbonization'!$O$12:$U$12</c:f>
              <c:numCache/>
            </c:numRef>
          </c:yVal>
        </c:ser>
        <c:dLbls>
          <c:showLegendKey val="0"/>
          <c:showVal val="0"/>
          <c:showCatName val="0"/>
          <c:showSerName val="0"/>
          <c:showPercent val="0"/>
          <c:showBubbleSize val="0"/>
        </c:dLbls>
        <c:axId val="1033823755"/>
        <c:axId val="982280529"/>
      </c:scatterChart>
      <c:valAx>
        <c:axId val="1033823755"/>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982280529"/>
      </c:valAx>
      <c:valAx>
        <c:axId val="98228052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033823755"/>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Rail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Decarbonization'!$O$15:$U$15</c:f>
            </c:numRef>
          </c:xVal>
          <c:yVal>
            <c:numRef>
              <c:f>'Deep Decarbonization'!$O$24:$U$24</c:f>
              <c:numCache/>
            </c:numRef>
          </c:yVal>
        </c:ser>
        <c:dLbls>
          <c:showLegendKey val="0"/>
          <c:showVal val="0"/>
          <c:showCatName val="0"/>
          <c:showSerName val="0"/>
          <c:showPercent val="0"/>
          <c:showBubbleSize val="0"/>
        </c:dLbls>
        <c:axId val="2080620761"/>
        <c:axId val="1385627884"/>
      </c:scatterChart>
      <c:valAx>
        <c:axId val="2080620761"/>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385627884"/>
      </c:valAx>
      <c:valAx>
        <c:axId val="138562788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2080620761"/>
      </c:valAx>
    </c:plotArea>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Marine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trendline>
            <c:name/>
            <c:spPr>
              <a:ln w="19050">
                <a:solidFill>
                  <a:srgbClr val="000000">
                    <a:alpha val="0"/>
                  </a:srgbClr>
                </a:solidFill>
              </a:ln>
            </c:spPr>
            <c:trendlineType val="exp"/>
            <c:dispRSqr val="1"/>
            <c:dispEq val="0"/>
          </c:trendline>
          <c:xVal>
            <c:numRef>
              <c:f>'Deep Decarbonization'!$O$27:$U$27</c:f>
            </c:numRef>
          </c:xVal>
          <c:yVal>
            <c:numRef>
              <c:f>'Deep Decarbonization'!$O$36:$U$36</c:f>
              <c:numCache/>
            </c:numRef>
          </c:yVal>
        </c:ser>
        <c:dLbls>
          <c:showLegendKey val="0"/>
          <c:showVal val="0"/>
          <c:showCatName val="0"/>
          <c:showSerName val="0"/>
          <c:showPercent val="0"/>
          <c:showBubbleSize val="0"/>
        </c:dLbls>
        <c:axId val="513797871"/>
        <c:axId val="1552163509"/>
      </c:scatterChart>
      <c:valAx>
        <c:axId val="513797871"/>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52163509"/>
      </c:valAx>
      <c:valAx>
        <c:axId val="1552163509"/>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513797871"/>
      </c:valAx>
    </c:plotArea>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(p-km)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Decarbonization'!$D$39:$J$39</c:f>
            </c:numRef>
          </c:xVal>
          <c:yVal>
            <c:numRef>
              <c:f>'Deep Decarbonization'!$D$48:$J$48</c:f>
              <c:numCache/>
            </c:numRef>
          </c:yVal>
        </c:ser>
        <c:dLbls>
          <c:showLegendKey val="0"/>
          <c:showVal val="0"/>
          <c:showCatName val="0"/>
          <c:showSerName val="0"/>
          <c:showPercent val="0"/>
          <c:showBubbleSize val="0"/>
        </c:dLbls>
        <c:axId val="1187831478"/>
        <c:axId val="710257663"/>
      </c:scatterChart>
      <c:valAx>
        <c:axId val="1187831478"/>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710257663"/>
      </c:valAx>
      <c:valAx>
        <c:axId val="710257663"/>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187831478"/>
      </c:valAx>
    </c:plotArea>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Aviation (t-km)</a:t>
            </a:r>
          </a:p>
        </c:rich>
      </c:tx>
      <c:overlay val="0"/>
    </c:title>
    <c:plotArea>
      <c:layout/>
      <c:scatterChart>
        <c:scatterStyle val="lineMarker"/>
        <c:varyColors val="0"/>
        <c:ser>
          <c:idx val="0"/>
          <c:order val="0"/>
          <c:spPr>
            <a:ln>
              <a:noFill/>
            </a:ln>
          </c:spPr>
          <c:marker>
            <c:symbol val="circle"/>
            <c:size val="7"/>
            <c:spPr>
              <a:solidFill>
                <a:schemeClr val="accent1"/>
              </a:solidFill>
              <a:ln cmpd="sng">
                <a:solidFill>
                  <a:schemeClr val="accent1"/>
                </a:solidFill>
              </a:ln>
            </c:spPr>
          </c:marker>
          <c:xVal>
            <c:numRef>
              <c:f>'Deep Decarbonization'!$O$39:$U$39</c:f>
            </c:numRef>
          </c:xVal>
          <c:yVal>
            <c:numRef>
              <c:f>'Deep Decarbonization'!$O$48:$U$48</c:f>
              <c:numCache/>
            </c:numRef>
          </c:yVal>
        </c:ser>
        <c:dLbls>
          <c:showLegendKey val="0"/>
          <c:showVal val="0"/>
          <c:showCatName val="0"/>
          <c:showSerName val="0"/>
          <c:showPercent val="0"/>
          <c:showBubbleSize val="0"/>
        </c:dLbls>
        <c:axId val="186586716"/>
        <c:axId val="1506079788"/>
      </c:scatterChart>
      <c:valAx>
        <c:axId val="186586716"/>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506079788"/>
      </c:valAx>
      <c:valAx>
        <c:axId val="150607978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186586716"/>
      </c:valAx>
    </c:plotArea>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Relationship Id="rId8"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54</xdr:row>
      <xdr:rowOff>19050</xdr:rowOff>
    </xdr:from>
    <xdr:ext cx="4448175" cy="2714625"/>
    <xdr:graphicFrame>
      <xdr:nvGraphicFramePr>
        <xdr:cNvPr id="102772301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0</xdr:colOff>
      <xdr:row>54</xdr:row>
      <xdr:rowOff>9525</xdr:rowOff>
    </xdr:from>
    <xdr:ext cx="4448175" cy="2714625"/>
    <xdr:graphicFrame>
      <xdr:nvGraphicFramePr>
        <xdr:cNvPr id="657543001"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790575</xdr:colOff>
      <xdr:row>54</xdr:row>
      <xdr:rowOff>19050</xdr:rowOff>
    </xdr:from>
    <xdr:ext cx="4238625" cy="2714625"/>
    <xdr:graphicFrame>
      <xdr:nvGraphicFramePr>
        <xdr:cNvPr id="773561005" name="Chart 3"/>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xdr:col>
      <xdr:colOff>9525</xdr:colOff>
      <xdr:row>70</xdr:row>
      <xdr:rowOff>0</xdr:rowOff>
    </xdr:from>
    <xdr:ext cx="4448175" cy="2714625"/>
    <xdr:graphicFrame>
      <xdr:nvGraphicFramePr>
        <xdr:cNvPr id="1602794650" name="Chart 4"/>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38100</xdr:colOff>
      <xdr:row>69</xdr:row>
      <xdr:rowOff>171450</xdr:rowOff>
    </xdr:from>
    <xdr:ext cx="4448175" cy="2714625"/>
    <xdr:graphicFrame>
      <xdr:nvGraphicFramePr>
        <xdr:cNvPr id="201895909" name="Chart 5"/>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12</xdr:col>
      <xdr:colOff>971550</xdr:colOff>
      <xdr:row>70</xdr:row>
      <xdr:rowOff>38100</xdr:rowOff>
    </xdr:from>
    <xdr:ext cx="4238625" cy="2714625"/>
    <xdr:graphicFrame>
      <xdr:nvGraphicFramePr>
        <xdr:cNvPr id="1463388148" name="Chart 6"/>
        <xdr:cNvGraphicFramePr/>
      </xdr:nvGraphicFramePr>
      <xdr:xfrm>
        <a:off x="0" y="0"/>
        <a:ext cx="0" cy="0"/>
      </xdr:xfrm>
      <a:graphic>
        <a:graphicData uri="http://schemas.openxmlformats.org/drawingml/2006/chart">
          <c:chart r:id="rId6"/>
        </a:graphicData>
      </a:graphic>
    </xdr:graphicFrame>
    <xdr:clientData fLocksWithSheet="0"/>
  </xdr:oneCellAnchor>
  <xdr:oneCellAnchor>
    <xdr:from>
      <xdr:col>1</xdr:col>
      <xdr:colOff>123825</xdr:colOff>
      <xdr:row>86</xdr:row>
      <xdr:rowOff>0</xdr:rowOff>
    </xdr:from>
    <xdr:ext cx="4400550" cy="2686050"/>
    <xdr:graphicFrame>
      <xdr:nvGraphicFramePr>
        <xdr:cNvPr id="1687603315" name="Chart 7"/>
        <xdr:cNvGraphicFramePr/>
      </xdr:nvGraphicFramePr>
      <xdr:xfrm>
        <a:off x="0" y="0"/>
        <a:ext cx="0" cy="0"/>
      </xdr:xfrm>
      <a:graphic>
        <a:graphicData uri="http://schemas.openxmlformats.org/drawingml/2006/chart">
          <c:chart r:id="rId7"/>
        </a:graphicData>
      </a:graphic>
    </xdr:graphicFrame>
    <xdr:clientData fLocksWithSheet="0"/>
  </xdr:oneCellAnchor>
  <xdr:oneCellAnchor>
    <xdr:from>
      <xdr:col>6</xdr:col>
      <xdr:colOff>104775</xdr:colOff>
      <xdr:row>86</xdr:row>
      <xdr:rowOff>57150</xdr:rowOff>
    </xdr:from>
    <xdr:ext cx="4448175" cy="2714625"/>
    <xdr:graphicFrame>
      <xdr:nvGraphicFramePr>
        <xdr:cNvPr id="544390873" name="Chart 8"/>
        <xdr:cNvGraphicFramePr/>
      </xdr:nvGraphicFramePr>
      <xdr:xfrm>
        <a:off x="0" y="0"/>
        <a:ext cx="0" cy="0"/>
      </xdr:xfrm>
      <a:graphic>
        <a:graphicData uri="http://schemas.openxmlformats.org/drawingml/2006/chart">
          <c:chart r:id="rId8"/>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C:\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5_Ongoing%20Projects/31%20Christian%20Breyer%20-%20100%20Renewables/01%20Assumptions/05%20June%202020/Primary_data_of_Indonesia_final_update_DPS_CPS_200529_final.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Zefania/Career/EPS-IESR/done/SYVbT/Start%20Year%20Vehicles%20by%20Technology%20-%20indo.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Main islands_new"/>
      <sheetName val="Population"/>
      <sheetName val="Area"/>
      <sheetName val="Electricity Growth"/>
      <sheetName val="Heat demand"/>
      <sheetName val="Heat demand final"/>
      <sheetName val="Fuel share-heat"/>
      <sheetName val="Transport demand"/>
      <sheetName val="Transport demand (IESR)"/>
      <sheetName val="Transport demand final"/>
      <sheetName val="Fuel consumption share"/>
      <sheetName val="Fuel consumption share final"/>
      <sheetName val="Fuel consumption share_DPS_CPS"/>
      <sheetName val="Gen. share coal_CPS_DPS"/>
      <sheetName val="Max. fossil share_CPS_DPS"/>
      <sheetName val="Prosumers share"/>
      <sheetName val="Coal PP cap"/>
      <sheetName val="ICE (oil) PP cap"/>
      <sheetName val="CCGT PP cap"/>
      <sheetName val="OCGT PP cap"/>
      <sheetName val="Geothermal PP cap"/>
      <sheetName val="Dammed hydro cap"/>
      <sheetName val="Run-of-River hydro cap"/>
      <sheetName val="Utility scale PV cap"/>
      <sheetName val="Rooftop Commercial PV cap"/>
      <sheetName val="Wind Onshore cap"/>
      <sheetName val="Biomass"/>
      <sheetName val="Waste"/>
      <sheetName val="Biogas"/>
      <sheetName val="Indonesia_GeoPotential"/>
      <sheetName val="Indonesia_GeoCosts"/>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bout"/>
      <sheetName val="BPS LTS 2019"/>
      <sheetName val="KCI Annual Report 2018"/>
      <sheetName val="Transjakarta Statistics"/>
      <sheetName val="ICEOIETO"/>
      <sheetName val="BUKU IT 2019 &amp; Statistik Transp"/>
      <sheetName val="AEO 7"/>
      <sheetName val="AEO 37"/>
      <sheetName val="AEO 40"/>
      <sheetName val="AEO 46"/>
      <sheetName val="AEO 49"/>
      <sheetName val="AEO 50"/>
      <sheetName val="NTS 1-11"/>
      <sheetName val="NRBS 40"/>
      <sheetName val="FRA"/>
      <sheetName val="Mis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esr.or.id/en/pustaka/deep-decarbonization-of-indonesias-energy-system-a-pathway-to-zero-emissions-by-2050"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8.71"/>
    <col customWidth="1" min="3" max="26" width="8.71"/>
  </cols>
  <sheetData>
    <row r="1" ht="14.25" customHeight="1">
      <c r="A1" s="1" t="s">
        <v>0</v>
      </c>
    </row>
    <row r="2" ht="14.25" customHeight="1"/>
    <row r="3" ht="14.25" customHeight="1">
      <c r="A3" s="1" t="s">
        <v>1</v>
      </c>
      <c r="B3" s="2" t="s">
        <v>2</v>
      </c>
    </row>
    <row r="4" ht="14.25" customHeight="1">
      <c r="B4" s="3" t="s">
        <v>3</v>
      </c>
    </row>
    <row r="5" ht="14.25" customHeight="1"/>
    <row r="6" ht="14.25" customHeight="1">
      <c r="B6" s="2" t="s">
        <v>4</v>
      </c>
    </row>
    <row r="7" ht="14.25" customHeight="1">
      <c r="B7" s="3" t="s">
        <v>5</v>
      </c>
    </row>
    <row r="8" ht="14.25" customHeight="1">
      <c r="B8" s="4">
        <v>2021.0</v>
      </c>
    </row>
    <row r="9" ht="14.25" customHeight="1">
      <c r="B9" s="3" t="s">
        <v>6</v>
      </c>
    </row>
    <row r="10" ht="14.25" customHeight="1">
      <c r="B10" s="5" t="s">
        <v>7</v>
      </c>
    </row>
    <row r="11" ht="14.25" customHeight="1">
      <c r="B11" s="3" t="s">
        <v>8</v>
      </c>
    </row>
    <row r="12" ht="14.25" customHeight="1"/>
    <row r="13" ht="14.25" customHeight="1">
      <c r="B13" s="6" t="s">
        <v>9</v>
      </c>
    </row>
    <row r="14" ht="14.25" customHeight="1">
      <c r="B14" s="3" t="s">
        <v>10</v>
      </c>
    </row>
    <row r="15" ht="14.25" customHeight="1">
      <c r="B15" s="4"/>
    </row>
    <row r="16" ht="14.25" customHeight="1">
      <c r="A16" s="1" t="s">
        <v>11</v>
      </c>
      <c r="B16" s="7"/>
    </row>
    <row r="17" ht="18.75" customHeight="1">
      <c r="A17" s="8" t="s">
        <v>12</v>
      </c>
    </row>
    <row r="18" ht="18.75" customHeight="1"/>
    <row r="19" ht="18.75" customHeight="1"/>
    <row r="20" ht="18.75" customHeight="1"/>
    <row r="21" ht="18.75" customHeight="1"/>
    <row r="22" ht="82.5" customHeight="1"/>
    <row r="23" ht="14.25" customHeight="1"/>
    <row r="24" ht="14.25" customHeight="1">
      <c r="A24" s="3" t="s">
        <v>13</v>
      </c>
      <c r="B24" s="3">
        <v>2019.0</v>
      </c>
    </row>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7:B22"/>
  </mergeCells>
  <hyperlinks>
    <hyperlink r:id="rId1" ref="B10"/>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B1" s="9" t="s">
        <v>14</v>
      </c>
    </row>
    <row r="2">
      <c r="B2" s="10"/>
    </row>
    <row r="3">
      <c r="B3" s="10" t="s">
        <v>15</v>
      </c>
    </row>
    <row r="4">
      <c r="B4" s="11" t="s">
        <v>16</v>
      </c>
      <c r="C4" s="11" t="s">
        <v>17</v>
      </c>
      <c r="D4" s="11">
        <v>2012.0</v>
      </c>
      <c r="E4" s="11">
        <v>2013.0</v>
      </c>
      <c r="F4" s="11">
        <v>2014.0</v>
      </c>
      <c r="G4" s="11">
        <v>2015.0</v>
      </c>
      <c r="H4" s="11" t="s">
        <v>18</v>
      </c>
    </row>
    <row r="5">
      <c r="B5" s="12"/>
      <c r="C5" s="12" t="s">
        <v>19</v>
      </c>
      <c r="D5" s="12">
        <f t="shared" ref="D5:G5" si="1">SUM(D6:D38)</f>
        <v>417180</v>
      </c>
      <c r="E5" s="12">
        <f t="shared" si="1"/>
        <v>384145</v>
      </c>
      <c r="F5" s="12">
        <f t="shared" si="1"/>
        <v>359461</v>
      </c>
      <c r="G5" s="12">
        <f t="shared" si="1"/>
        <v>343869</v>
      </c>
      <c r="H5" s="12"/>
    </row>
    <row r="6">
      <c r="B6" s="12">
        <v>1.0</v>
      </c>
      <c r="C6" s="12" t="s">
        <v>20</v>
      </c>
      <c r="D6" s="12">
        <v>8902.0</v>
      </c>
      <c r="E6" s="12">
        <v>7867.0</v>
      </c>
      <c r="F6" s="12">
        <v>7113.0</v>
      </c>
      <c r="G6" s="12">
        <v>6647.0</v>
      </c>
      <c r="H6" s="12" t="s">
        <v>21</v>
      </c>
    </row>
    <row r="7">
      <c r="B7" s="12">
        <v>2.0</v>
      </c>
      <c r="C7" s="12" t="s">
        <v>22</v>
      </c>
      <c r="D7" s="13">
        <v>11962.0</v>
      </c>
      <c r="E7" s="13">
        <v>11319.0</v>
      </c>
      <c r="F7" s="13">
        <v>10822.0</v>
      </c>
      <c r="G7" s="13">
        <v>10499.0</v>
      </c>
      <c r="H7" s="12" t="s">
        <v>23</v>
      </c>
    </row>
    <row r="8">
      <c r="B8" s="12">
        <v>3.0</v>
      </c>
      <c r="C8" s="12" t="s">
        <v>24</v>
      </c>
      <c r="D8" s="13">
        <v>15432.0</v>
      </c>
      <c r="E8" s="13">
        <v>13916.0</v>
      </c>
      <c r="F8" s="13">
        <v>12791.0</v>
      </c>
      <c r="G8" s="13">
        <v>12085.0</v>
      </c>
      <c r="H8" s="12" t="s">
        <v>25</v>
      </c>
    </row>
    <row r="9">
      <c r="B9" s="12">
        <v>4.0</v>
      </c>
      <c r="C9" s="12" t="s">
        <v>26</v>
      </c>
      <c r="D9" s="12">
        <v>9623.0</v>
      </c>
      <c r="E9" s="12">
        <v>9142.0</v>
      </c>
      <c r="F9" s="12">
        <v>8768.0</v>
      </c>
      <c r="G9" s="12">
        <v>8525.0</v>
      </c>
      <c r="H9" s="12" t="s">
        <v>27</v>
      </c>
    </row>
    <row r="10">
      <c r="B10" s="12">
        <v>5.0</v>
      </c>
      <c r="C10" s="12" t="s">
        <v>28</v>
      </c>
      <c r="D10" s="12">
        <v>5827.0</v>
      </c>
      <c r="E10" s="12">
        <v>5182.0</v>
      </c>
      <c r="F10" s="12">
        <v>4710.0</v>
      </c>
      <c r="G10" s="12">
        <v>4416.0</v>
      </c>
      <c r="H10" s="12" t="s">
        <v>29</v>
      </c>
    </row>
    <row r="11">
      <c r="B11" s="12">
        <v>6.0</v>
      </c>
      <c r="C11" s="12" t="s">
        <v>30</v>
      </c>
      <c r="D11" s="12">
        <v>6799.0</v>
      </c>
      <c r="E11" s="12">
        <v>6110.0</v>
      </c>
      <c r="F11" s="12">
        <v>5600.0</v>
      </c>
      <c r="G11" s="12">
        <v>5281.0</v>
      </c>
      <c r="H11" s="12" t="s">
        <v>31</v>
      </c>
    </row>
    <row r="12">
      <c r="B12" s="12">
        <v>7.0</v>
      </c>
      <c r="C12" s="12" t="s">
        <v>32</v>
      </c>
      <c r="D12" s="13">
        <v>10242.0</v>
      </c>
      <c r="E12" s="12">
        <v>9574.0</v>
      </c>
      <c r="F12" s="12">
        <v>9062.0</v>
      </c>
      <c r="G12" s="12">
        <v>8733.0</v>
      </c>
      <c r="H12" s="12" t="s">
        <v>33</v>
      </c>
    </row>
    <row r="13">
      <c r="B13" s="12">
        <v>8.0</v>
      </c>
      <c r="C13" s="12" t="s">
        <v>34</v>
      </c>
      <c r="D13" s="13">
        <v>16858.0</v>
      </c>
      <c r="E13" s="13">
        <v>15591.0</v>
      </c>
      <c r="F13" s="13">
        <v>14629.0</v>
      </c>
      <c r="G13" s="13">
        <v>14014.0</v>
      </c>
      <c r="H13" s="12" t="s">
        <v>35</v>
      </c>
    </row>
    <row r="14">
      <c r="B14" s="12">
        <v>9.0</v>
      </c>
      <c r="C14" s="12" t="s">
        <v>36</v>
      </c>
      <c r="D14" s="13">
        <v>17743.0</v>
      </c>
      <c r="E14" s="13">
        <v>15363.0</v>
      </c>
      <c r="F14" s="13">
        <v>13660.0</v>
      </c>
      <c r="G14" s="13">
        <v>12621.0</v>
      </c>
      <c r="H14" s="12" t="s">
        <v>37</v>
      </c>
    </row>
    <row r="15">
      <c r="B15" s="12">
        <v>10.0</v>
      </c>
      <c r="C15" s="12" t="s">
        <v>38</v>
      </c>
      <c r="D15" s="13">
        <v>10563.0</v>
      </c>
      <c r="E15" s="12">
        <v>9909.0</v>
      </c>
      <c r="F15" s="12">
        <v>9406.0</v>
      </c>
      <c r="G15" s="12">
        <v>9082.0</v>
      </c>
      <c r="H15" s="12" t="s">
        <v>39</v>
      </c>
    </row>
    <row r="16">
      <c r="B16" s="12">
        <v>11.0</v>
      </c>
      <c r="C16" s="12" t="s">
        <v>40</v>
      </c>
      <c r="D16" s="12">
        <v>4762.0</v>
      </c>
      <c r="E16" s="12">
        <v>4334.0</v>
      </c>
      <c r="F16" s="12">
        <v>4013.0</v>
      </c>
      <c r="G16" s="12">
        <v>3811.0</v>
      </c>
      <c r="H16" s="12" t="s">
        <v>41</v>
      </c>
    </row>
    <row r="17">
      <c r="B17" s="12">
        <v>12.0</v>
      </c>
      <c r="C17" s="12" t="s">
        <v>42</v>
      </c>
      <c r="D17" s="13">
        <v>33674.0</v>
      </c>
      <c r="E17" s="13">
        <v>31320.0</v>
      </c>
      <c r="F17" s="13">
        <v>29523.0</v>
      </c>
      <c r="G17" s="13">
        <v>28371.0</v>
      </c>
      <c r="H17" s="12" t="s">
        <v>43</v>
      </c>
    </row>
    <row r="18">
      <c r="B18" s="12">
        <v>13.0</v>
      </c>
      <c r="C18" s="12" t="s">
        <v>44</v>
      </c>
      <c r="D18" s="13">
        <v>10753.0</v>
      </c>
      <c r="E18" s="13">
        <v>10106.0</v>
      </c>
      <c r="F18" s="12">
        <v>9608.0</v>
      </c>
      <c r="G18" s="12">
        <v>9286.0</v>
      </c>
      <c r="H18" s="12" t="s">
        <v>45</v>
      </c>
    </row>
    <row r="19">
      <c r="B19" s="12">
        <v>14.0</v>
      </c>
      <c r="C19" s="12" t="s">
        <v>46</v>
      </c>
      <c r="D19" s="12">
        <v>5231.0</v>
      </c>
      <c r="E19" s="12">
        <v>4638.0</v>
      </c>
      <c r="F19" s="12">
        <v>4204.0</v>
      </c>
      <c r="G19" s="12">
        <v>3935.0</v>
      </c>
      <c r="H19" s="12" t="s">
        <v>47</v>
      </c>
    </row>
    <row r="20">
      <c r="B20" s="12">
        <v>15.0</v>
      </c>
      <c r="C20" s="12" t="s">
        <v>48</v>
      </c>
      <c r="D20" s="13">
        <v>10641.0</v>
      </c>
      <c r="E20" s="13">
        <v>10024.0</v>
      </c>
      <c r="F20" s="12">
        <v>9547.0</v>
      </c>
      <c r="G20" s="12">
        <v>9239.0</v>
      </c>
      <c r="H20" s="12" t="s">
        <v>49</v>
      </c>
    </row>
    <row r="21">
      <c r="B21" s="12">
        <v>16.0</v>
      </c>
      <c r="C21" s="12" t="s">
        <v>50</v>
      </c>
      <c r="D21" s="13">
        <v>48432.0</v>
      </c>
      <c r="E21" s="13">
        <v>44062.0</v>
      </c>
      <c r="F21" s="13">
        <v>40793.0</v>
      </c>
      <c r="G21" s="13">
        <v>38728.0</v>
      </c>
      <c r="H21" s="12" t="s">
        <v>51</v>
      </c>
    </row>
    <row r="22">
      <c r="B22" s="12">
        <v>17.0</v>
      </c>
      <c r="C22" s="12" t="s">
        <v>52</v>
      </c>
      <c r="D22" s="12">
        <v>6612.0</v>
      </c>
      <c r="E22" s="12">
        <v>5917.0</v>
      </c>
      <c r="F22" s="12">
        <v>5404.0</v>
      </c>
      <c r="G22" s="12">
        <v>5084.0</v>
      </c>
      <c r="H22" s="12" t="s">
        <v>53</v>
      </c>
    </row>
    <row r="23">
      <c r="B23" s="12">
        <v>18.0</v>
      </c>
      <c r="C23" s="12" t="s">
        <v>54</v>
      </c>
      <c r="D23" s="12">
        <v>8213.0</v>
      </c>
      <c r="E23" s="12">
        <v>7953.0</v>
      </c>
      <c r="F23" s="12">
        <v>7748.0</v>
      </c>
      <c r="G23" s="12">
        <v>7612.0</v>
      </c>
      <c r="H23" s="12" t="s">
        <v>55</v>
      </c>
    </row>
    <row r="24">
      <c r="B24" s="12">
        <v>19.0</v>
      </c>
      <c r="C24" s="12" t="s">
        <v>56</v>
      </c>
      <c r="D24" s="12">
        <v>6994.0</v>
      </c>
      <c r="E24" s="12">
        <v>6594.0</v>
      </c>
      <c r="F24" s="12">
        <v>6285.0</v>
      </c>
      <c r="G24" s="12">
        <v>6085.0</v>
      </c>
      <c r="H24" s="12" t="s">
        <v>57</v>
      </c>
    </row>
    <row r="25">
      <c r="B25" s="12">
        <v>20.0</v>
      </c>
      <c r="C25" s="12" t="s">
        <v>58</v>
      </c>
      <c r="D25" s="12">
        <v>7740.0</v>
      </c>
      <c r="E25" s="12">
        <v>7131.0</v>
      </c>
      <c r="F25" s="12">
        <v>6671.0</v>
      </c>
      <c r="G25" s="12">
        <v>6378.0</v>
      </c>
      <c r="H25" s="12" t="s">
        <v>59</v>
      </c>
    </row>
    <row r="26">
      <c r="B26" s="12">
        <v>21.0</v>
      </c>
      <c r="C26" s="12" t="s">
        <v>60</v>
      </c>
      <c r="D26" s="12">
        <v>7889.0</v>
      </c>
      <c r="E26" s="12">
        <v>7311.0</v>
      </c>
      <c r="F26" s="12">
        <v>6872.0</v>
      </c>
      <c r="G26" s="12">
        <v>6590.0</v>
      </c>
      <c r="H26" s="12" t="s">
        <v>61</v>
      </c>
    </row>
    <row r="27">
      <c r="B27" s="12">
        <v>22.0</v>
      </c>
      <c r="C27" s="12" t="s">
        <v>62</v>
      </c>
      <c r="D27" s="13">
        <v>10001.0</v>
      </c>
      <c r="E27" s="12">
        <v>9326.0</v>
      </c>
      <c r="F27" s="12">
        <v>8810.0</v>
      </c>
      <c r="G27" s="12">
        <v>8478.0</v>
      </c>
      <c r="H27" s="12" t="s">
        <v>63</v>
      </c>
    </row>
    <row r="28">
      <c r="B28" s="12">
        <v>23.0</v>
      </c>
      <c r="C28" s="12" t="s">
        <v>64</v>
      </c>
      <c r="D28" s="13">
        <v>10525.0</v>
      </c>
      <c r="E28" s="12">
        <v>8608.0</v>
      </c>
      <c r="F28" s="12">
        <v>7307.0</v>
      </c>
      <c r="G28" s="12">
        <v>6543.0</v>
      </c>
      <c r="H28" s="12" t="s">
        <v>65</v>
      </c>
    </row>
    <row r="29">
      <c r="B29" s="12">
        <v>24.0</v>
      </c>
      <c r="C29" s="12" t="s">
        <v>66</v>
      </c>
      <c r="D29" s="13">
        <v>10696.0</v>
      </c>
      <c r="E29" s="12">
        <v>9600.0</v>
      </c>
      <c r="F29" s="12">
        <v>8791.0</v>
      </c>
      <c r="G29" s="12">
        <v>8284.0</v>
      </c>
      <c r="H29" s="12" t="s">
        <v>67</v>
      </c>
    </row>
    <row r="30">
      <c r="B30" s="12">
        <v>25.0</v>
      </c>
      <c r="C30" s="12" t="s">
        <v>68</v>
      </c>
      <c r="D30" s="12">
        <v>5368.0</v>
      </c>
      <c r="E30" s="12">
        <v>4874.0</v>
      </c>
      <c r="F30" s="12">
        <v>4506.0</v>
      </c>
      <c r="G30" s="12">
        <v>4273.0</v>
      </c>
      <c r="H30" s="12" t="s">
        <v>69</v>
      </c>
    </row>
    <row r="31">
      <c r="B31" s="12">
        <v>26.0</v>
      </c>
      <c r="C31" s="12" t="s">
        <v>70</v>
      </c>
      <c r="D31" s="13">
        <v>18582.0</v>
      </c>
      <c r="E31" s="13">
        <v>18108.0</v>
      </c>
      <c r="F31" s="13">
        <v>17730.0</v>
      </c>
      <c r="G31" s="13">
        <v>17479.0</v>
      </c>
      <c r="H31" s="12" t="s">
        <v>71</v>
      </c>
    </row>
    <row r="32">
      <c r="B32" s="12">
        <v>27.0</v>
      </c>
      <c r="C32" s="12" t="s">
        <v>72</v>
      </c>
      <c r="D32" s="12">
        <v>8336.0</v>
      </c>
      <c r="E32" s="12">
        <v>7906.0</v>
      </c>
      <c r="F32" s="12">
        <v>7573.0</v>
      </c>
      <c r="G32" s="12">
        <v>7356.0</v>
      </c>
      <c r="H32" s="12" t="s">
        <v>73</v>
      </c>
    </row>
    <row r="33">
      <c r="B33" s="12">
        <v>28.0</v>
      </c>
      <c r="C33" s="12" t="s">
        <v>74</v>
      </c>
      <c r="D33" s="12">
        <v>9325.0</v>
      </c>
      <c r="E33" s="12">
        <v>8642.0</v>
      </c>
      <c r="F33" s="12">
        <v>8122.0</v>
      </c>
      <c r="G33" s="12">
        <v>7789.0</v>
      </c>
      <c r="H33" s="12" t="s">
        <v>61</v>
      </c>
    </row>
    <row r="34">
      <c r="B34" s="12">
        <v>29.0</v>
      </c>
      <c r="C34" s="12" t="s">
        <v>75</v>
      </c>
      <c r="D34" s="12">
        <v>3945.0</v>
      </c>
      <c r="E34" s="12">
        <v>3895.0</v>
      </c>
      <c r="F34" s="12">
        <v>3854.0</v>
      </c>
      <c r="G34" s="12">
        <v>3828.0</v>
      </c>
      <c r="H34" s="12" t="s">
        <v>76</v>
      </c>
    </row>
    <row r="35">
      <c r="B35" s="12">
        <v>30.0</v>
      </c>
      <c r="C35" s="12" t="s">
        <v>77</v>
      </c>
      <c r="D35" s="13">
        <v>11336.0</v>
      </c>
      <c r="E35" s="13">
        <v>10035.0</v>
      </c>
      <c r="F35" s="12">
        <v>9085.0</v>
      </c>
      <c r="G35" s="12">
        <v>8497.0</v>
      </c>
      <c r="H35" s="12" t="s">
        <v>78</v>
      </c>
    </row>
    <row r="36">
      <c r="B36" s="12">
        <v>31.0</v>
      </c>
      <c r="C36" s="12" t="s">
        <v>79</v>
      </c>
      <c r="D36" s="13">
        <v>38195.0</v>
      </c>
      <c r="E36" s="13">
        <v>35925.0</v>
      </c>
      <c r="F36" s="13">
        <v>34174.0</v>
      </c>
      <c r="G36" s="13">
        <v>33042.0</v>
      </c>
      <c r="H36" s="12" t="s">
        <v>80</v>
      </c>
    </row>
    <row r="37">
      <c r="B37" s="12">
        <v>32.0</v>
      </c>
      <c r="C37" s="12" t="s">
        <v>81</v>
      </c>
      <c r="D37" s="12">
        <v>8690.0</v>
      </c>
      <c r="E37" s="12">
        <v>8299.0</v>
      </c>
      <c r="F37" s="12">
        <v>7994.0</v>
      </c>
      <c r="G37" s="12">
        <v>7794.0</v>
      </c>
      <c r="H37" s="12" t="s">
        <v>82</v>
      </c>
    </row>
    <row r="38">
      <c r="B38" s="12">
        <v>33.0</v>
      </c>
      <c r="C38" s="12" t="s">
        <v>83</v>
      </c>
      <c r="D38" s="13">
        <v>17289.0</v>
      </c>
      <c r="E38" s="13">
        <v>15564.0</v>
      </c>
      <c r="F38" s="13">
        <v>14286.0</v>
      </c>
      <c r="G38" s="13">
        <v>13484.0</v>
      </c>
      <c r="H38" s="12" t="s">
        <v>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24.86"/>
    <col customWidth="1" min="3" max="3" width="15.71"/>
    <col customWidth="1" min="4" max="4" width="11.43"/>
    <col customWidth="1" min="5" max="5" width="9.43"/>
    <col customWidth="1" min="6" max="6" width="9.71"/>
    <col customWidth="1" min="7" max="7" width="9.86"/>
    <col customWidth="1" min="8" max="8" width="9.71"/>
    <col customWidth="1" min="9" max="9" width="12.0"/>
    <col customWidth="1" min="10" max="10" width="11.43"/>
    <col customWidth="1" min="11" max="12" width="8.86"/>
    <col customWidth="1" min="13" max="13" width="18.43"/>
    <col customWidth="1" min="14" max="14" width="12.57"/>
    <col customWidth="1" min="15" max="15" width="9.86"/>
    <col customWidth="1" min="16" max="16" width="10.0"/>
    <col customWidth="1" min="17" max="17" width="10.29"/>
    <col customWidth="1" min="18" max="18" width="10.0"/>
    <col customWidth="1" min="19" max="19" width="10.57"/>
    <col customWidth="1" min="20" max="20" width="10.29"/>
    <col customWidth="1" min="21" max="21" width="11.43"/>
    <col customWidth="1" min="22" max="26" width="10.86"/>
  </cols>
  <sheetData>
    <row r="1" ht="14.25" customHeight="1">
      <c r="B1" s="14" t="s">
        <v>85</v>
      </c>
    </row>
    <row r="2" ht="14.25" customHeight="1">
      <c r="B2" s="15" t="s">
        <v>86</v>
      </c>
      <c r="M2" s="15" t="s">
        <v>87</v>
      </c>
    </row>
    <row r="3" ht="14.25" customHeight="1">
      <c r="B3" s="16" t="s">
        <v>88</v>
      </c>
      <c r="C3" s="17">
        <v>2019.0</v>
      </c>
      <c r="D3" s="17">
        <v>2020.0</v>
      </c>
      <c r="E3" s="17">
        <v>2025.0</v>
      </c>
      <c r="F3" s="17">
        <v>2030.0</v>
      </c>
      <c r="G3" s="17">
        <v>2035.0</v>
      </c>
      <c r="H3" s="17">
        <v>2040.0</v>
      </c>
      <c r="I3" s="17">
        <v>2045.0</v>
      </c>
      <c r="J3" s="17">
        <v>2050.0</v>
      </c>
      <c r="M3" s="16" t="s">
        <v>88</v>
      </c>
      <c r="N3" s="17">
        <v>2019.0</v>
      </c>
      <c r="O3" s="17">
        <v>2020.0</v>
      </c>
      <c r="P3" s="17">
        <v>2025.0</v>
      </c>
      <c r="Q3" s="17">
        <v>2030.0</v>
      </c>
      <c r="R3" s="17">
        <v>2035.0</v>
      </c>
      <c r="S3" s="17">
        <v>2040.0</v>
      </c>
      <c r="T3" s="17">
        <v>2045.0</v>
      </c>
      <c r="U3" s="17">
        <v>2050.0</v>
      </c>
    </row>
    <row r="4" ht="14.25" customHeight="1">
      <c r="B4" s="1" t="s">
        <v>89</v>
      </c>
      <c r="C4" s="18"/>
      <c r="D4" s="19">
        <v>680447.0</v>
      </c>
      <c r="E4" s="19">
        <v>885287.0</v>
      </c>
      <c r="F4" s="19">
        <v>1081261.0</v>
      </c>
      <c r="G4" s="19">
        <v>1354511.0</v>
      </c>
      <c r="H4" s="19">
        <v>1627762.0</v>
      </c>
      <c r="I4" s="19">
        <v>1901012.0</v>
      </c>
      <c r="J4" s="19">
        <v>2174263.0</v>
      </c>
      <c r="M4" s="1" t="s">
        <v>89</v>
      </c>
      <c r="N4" s="18"/>
      <c r="O4" s="19">
        <v>179963.0</v>
      </c>
      <c r="P4" s="19">
        <v>180574.0</v>
      </c>
      <c r="Q4" s="19">
        <v>206307.0</v>
      </c>
      <c r="R4" s="19">
        <v>237385.0</v>
      </c>
      <c r="S4" s="19">
        <v>268462.0</v>
      </c>
      <c r="T4" s="19">
        <v>299539.0</v>
      </c>
      <c r="U4" s="19">
        <v>330616.0</v>
      </c>
    </row>
    <row r="5" ht="14.25" customHeight="1">
      <c r="B5" s="1" t="s">
        <v>90</v>
      </c>
      <c r="C5" s="18"/>
      <c r="D5" s="19">
        <v>846264.0</v>
      </c>
      <c r="E5" s="19">
        <v>1101021.0</v>
      </c>
      <c r="F5" s="19">
        <v>1344750.0</v>
      </c>
      <c r="G5" s="19">
        <v>1684589.0</v>
      </c>
      <c r="H5" s="19">
        <v>2024427.0</v>
      </c>
      <c r="I5" s="19">
        <v>2364266.0</v>
      </c>
      <c r="J5" s="19">
        <v>2704104.0</v>
      </c>
      <c r="M5" s="1" t="s">
        <v>90</v>
      </c>
      <c r="N5" s="18"/>
      <c r="O5" s="19">
        <v>223818.0</v>
      </c>
      <c r="P5" s="19">
        <v>224578.0</v>
      </c>
      <c r="Q5" s="19">
        <v>256582.0</v>
      </c>
      <c r="R5" s="19">
        <v>295232.0</v>
      </c>
      <c r="S5" s="19">
        <v>333883.0</v>
      </c>
      <c r="T5" s="19">
        <v>372533.0</v>
      </c>
      <c r="U5" s="19">
        <v>411183.0</v>
      </c>
    </row>
    <row r="6" ht="14.25" customHeight="1">
      <c r="B6" s="1" t="s">
        <v>91</v>
      </c>
      <c r="C6" s="18"/>
      <c r="D6" s="19">
        <v>451087.0</v>
      </c>
      <c r="E6" s="19">
        <v>586881.0</v>
      </c>
      <c r="F6" s="19">
        <v>716798.0</v>
      </c>
      <c r="G6" s="19">
        <v>897943.0</v>
      </c>
      <c r="H6" s="19">
        <v>1079089.0</v>
      </c>
      <c r="I6" s="19">
        <v>1260234.0</v>
      </c>
      <c r="J6" s="19">
        <v>1441380.0</v>
      </c>
      <c r="M6" s="1" t="s">
        <v>91</v>
      </c>
      <c r="N6" s="18"/>
      <c r="O6" s="19">
        <v>119303.0</v>
      </c>
      <c r="P6" s="19">
        <v>119708.0</v>
      </c>
      <c r="Q6" s="19">
        <v>136767.0</v>
      </c>
      <c r="R6" s="19">
        <v>157369.0</v>
      </c>
      <c r="S6" s="19">
        <v>177971.0</v>
      </c>
      <c r="T6" s="19">
        <v>198573.0</v>
      </c>
      <c r="U6" s="19">
        <v>219175.0</v>
      </c>
    </row>
    <row r="7" ht="14.25" customHeight="1">
      <c r="B7" s="1" t="s">
        <v>92</v>
      </c>
      <c r="C7" s="18"/>
      <c r="D7" s="19">
        <v>515868.0</v>
      </c>
      <c r="E7" s="19">
        <v>671164.0</v>
      </c>
      <c r="F7" s="19">
        <v>819738.0</v>
      </c>
      <c r="G7" s="19">
        <v>1026898.0</v>
      </c>
      <c r="H7" s="19">
        <v>1234058.0</v>
      </c>
      <c r="I7" s="19">
        <v>1441218.0</v>
      </c>
      <c r="J7" s="19">
        <v>1648378.0</v>
      </c>
      <c r="M7" s="1" t="s">
        <v>92</v>
      </c>
      <c r="N7" s="18"/>
      <c r="O7" s="19">
        <v>136436.0</v>
      </c>
      <c r="P7" s="19">
        <v>136899.0</v>
      </c>
      <c r="Q7" s="19">
        <v>156408.0</v>
      </c>
      <c r="R7" s="19">
        <v>179969.0</v>
      </c>
      <c r="S7" s="19">
        <v>203529.0</v>
      </c>
      <c r="T7" s="19">
        <v>227090.0</v>
      </c>
      <c r="U7" s="19">
        <v>250651.0</v>
      </c>
    </row>
    <row r="8" ht="14.25" customHeight="1">
      <c r="B8" s="1" t="s">
        <v>93</v>
      </c>
      <c r="C8" s="18"/>
      <c r="D8" s="19">
        <v>122334.0</v>
      </c>
      <c r="E8" s="19">
        <v>159161.0</v>
      </c>
      <c r="F8" s="19">
        <v>194395.0</v>
      </c>
      <c r="G8" s="19">
        <v>243521.0</v>
      </c>
      <c r="H8" s="19">
        <v>292647.0</v>
      </c>
      <c r="I8" s="19">
        <v>341774.0</v>
      </c>
      <c r="J8" s="19">
        <v>390900.0</v>
      </c>
      <c r="M8" s="1" t="s">
        <v>93</v>
      </c>
      <c r="N8" s="18"/>
      <c r="O8" s="19">
        <v>32355.0</v>
      </c>
      <c r="P8" s="19">
        <v>32465.0</v>
      </c>
      <c r="Q8" s="19">
        <v>37091.0</v>
      </c>
      <c r="R8" s="19">
        <v>42678.0</v>
      </c>
      <c r="S8" s="19">
        <v>48265.0</v>
      </c>
      <c r="T8" s="19">
        <v>53853.0</v>
      </c>
      <c r="U8" s="19">
        <v>59440.0</v>
      </c>
    </row>
    <row r="9" ht="14.25" customHeight="1">
      <c r="B9" s="1" t="s">
        <v>94</v>
      </c>
      <c r="C9" s="18"/>
      <c r="D9" s="19">
        <v>190946.0</v>
      </c>
      <c r="E9" s="19">
        <v>248428.0</v>
      </c>
      <c r="F9" s="19">
        <v>303422.0</v>
      </c>
      <c r="G9" s="19">
        <v>380101.0</v>
      </c>
      <c r="H9" s="19">
        <v>456780.0</v>
      </c>
      <c r="I9" s="19">
        <v>533460.0</v>
      </c>
      <c r="J9" s="19">
        <v>610139.0</v>
      </c>
      <c r="M9" s="1" t="s">
        <v>94</v>
      </c>
      <c r="N9" s="18"/>
      <c r="O9" s="19">
        <v>50501.0</v>
      </c>
      <c r="P9" s="19">
        <v>50672.0</v>
      </c>
      <c r="Q9" s="19">
        <v>57894.0</v>
      </c>
      <c r="R9" s="19">
        <v>66615.0</v>
      </c>
      <c r="S9" s="19">
        <v>75335.0</v>
      </c>
      <c r="T9" s="19">
        <v>84056.0</v>
      </c>
      <c r="U9" s="19">
        <v>92777.0</v>
      </c>
    </row>
    <row r="10" ht="14.25" customHeight="1">
      <c r="B10" s="1" t="s">
        <v>95</v>
      </c>
      <c r="C10" s="18"/>
      <c r="D10" s="19">
        <v>229251.0</v>
      </c>
      <c r="E10" s="19">
        <v>298265.0</v>
      </c>
      <c r="F10" s="19">
        <v>364291.0</v>
      </c>
      <c r="G10" s="19">
        <v>456352.0</v>
      </c>
      <c r="H10" s="19">
        <v>548414.0</v>
      </c>
      <c r="I10" s="19">
        <v>640475.0</v>
      </c>
      <c r="J10" s="19">
        <v>732537.0</v>
      </c>
      <c r="M10" s="1" t="s">
        <v>95</v>
      </c>
      <c r="N10" s="18"/>
      <c r="O10" s="19">
        <v>60632.0</v>
      </c>
      <c r="P10" s="19">
        <v>60838.0</v>
      </c>
      <c r="Q10" s="19">
        <v>69508.0</v>
      </c>
      <c r="R10" s="19">
        <v>79978.0</v>
      </c>
      <c r="S10" s="19">
        <v>90448.0</v>
      </c>
      <c r="T10" s="19">
        <v>100919.0</v>
      </c>
      <c r="U10" s="19">
        <v>111389.0</v>
      </c>
    </row>
    <row r="11" ht="14.25" customHeight="1">
      <c r="B11" s="1" t="s">
        <v>96</v>
      </c>
      <c r="C11" s="18"/>
      <c r="D11" s="19">
        <v>85596.0</v>
      </c>
      <c r="E11" s="19">
        <v>111363.0</v>
      </c>
      <c r="F11" s="19">
        <v>136016.0</v>
      </c>
      <c r="G11" s="19">
        <v>170389.0</v>
      </c>
      <c r="H11" s="19">
        <v>204762.0</v>
      </c>
      <c r="I11" s="19">
        <v>239135.0</v>
      </c>
      <c r="J11" s="19">
        <v>273508.0</v>
      </c>
      <c r="M11" s="1" t="s">
        <v>96</v>
      </c>
      <c r="N11" s="18"/>
      <c r="O11" s="19">
        <v>22638.0</v>
      </c>
      <c r="P11" s="19">
        <v>22715.0</v>
      </c>
      <c r="Q11" s="19">
        <v>25952.0</v>
      </c>
      <c r="R11" s="19">
        <v>29861.0</v>
      </c>
      <c r="S11" s="19">
        <v>33771.0</v>
      </c>
      <c r="T11" s="19">
        <v>37680.0</v>
      </c>
      <c r="U11" s="19">
        <v>41589.0</v>
      </c>
    </row>
    <row r="12" ht="14.25" customHeight="1">
      <c r="B12" s="1" t="s">
        <v>19</v>
      </c>
      <c r="C12" s="20">
        <f t="array" ref="C12">TREND(D12:J12,D3:J3,C3)</f>
        <v>2659005.829</v>
      </c>
      <c r="D12" s="20">
        <f t="shared" ref="D12:J12" si="1">SUM(D4:D11)</f>
        <v>3121793</v>
      </c>
      <c r="E12" s="20">
        <f t="shared" si="1"/>
        <v>4061570</v>
      </c>
      <c r="F12" s="20">
        <f t="shared" si="1"/>
        <v>4960671</v>
      </c>
      <c r="G12" s="20">
        <f t="shared" si="1"/>
        <v>6214304</v>
      </c>
      <c r="H12" s="20">
        <f t="shared" si="1"/>
        <v>7467939</v>
      </c>
      <c r="I12" s="20">
        <f t="shared" si="1"/>
        <v>8721574</v>
      </c>
      <c r="J12" s="20">
        <f t="shared" si="1"/>
        <v>9975209</v>
      </c>
      <c r="M12" s="1" t="s">
        <v>19</v>
      </c>
      <c r="N12" s="20">
        <f>391.1722725*N3^2 - 1567426.393*N3 + 1570857258</f>
        <v>782766.4334</v>
      </c>
      <c r="O12" s="20">
        <f t="shared" ref="O12:U12" si="2">SUM(O4:O11)</f>
        <v>825646</v>
      </c>
      <c r="P12" s="20">
        <f t="shared" si="2"/>
        <v>828449</v>
      </c>
      <c r="Q12" s="20">
        <f t="shared" si="2"/>
        <v>946509</v>
      </c>
      <c r="R12" s="20">
        <f t="shared" si="2"/>
        <v>1089087</v>
      </c>
      <c r="S12" s="20">
        <f t="shared" si="2"/>
        <v>1231664</v>
      </c>
      <c r="T12" s="20">
        <f t="shared" si="2"/>
        <v>1374243</v>
      </c>
      <c r="U12" s="20">
        <f t="shared" si="2"/>
        <v>1516820</v>
      </c>
    </row>
    <row r="13" ht="14.25" customHeight="1">
      <c r="B13" s="1"/>
      <c r="C13" s="21"/>
      <c r="D13" s="20"/>
      <c r="E13" s="20"/>
      <c r="F13" s="20"/>
      <c r="G13" s="20"/>
      <c r="H13" s="20"/>
      <c r="I13" s="20"/>
      <c r="J13" s="20"/>
      <c r="M13" s="1"/>
      <c r="O13" s="20"/>
      <c r="P13" s="20"/>
      <c r="Q13" s="20"/>
      <c r="R13" s="20"/>
      <c r="S13" s="20"/>
      <c r="T13" s="20"/>
      <c r="U13" s="20"/>
    </row>
    <row r="14" ht="14.25" customHeight="1">
      <c r="B14" s="15" t="s">
        <v>97</v>
      </c>
      <c r="M14" s="15" t="s">
        <v>98</v>
      </c>
    </row>
    <row r="15" ht="14.25" customHeight="1">
      <c r="B15" s="16" t="s">
        <v>88</v>
      </c>
      <c r="C15" s="17">
        <v>2019.0</v>
      </c>
      <c r="D15" s="17">
        <v>2020.0</v>
      </c>
      <c r="E15" s="17">
        <v>2025.0</v>
      </c>
      <c r="F15" s="17">
        <v>2030.0</v>
      </c>
      <c r="G15" s="17">
        <v>2035.0</v>
      </c>
      <c r="H15" s="17">
        <v>2040.0</v>
      </c>
      <c r="I15" s="17">
        <v>2045.0</v>
      </c>
      <c r="J15" s="17">
        <v>2050.0</v>
      </c>
      <c r="M15" s="16" t="s">
        <v>88</v>
      </c>
      <c r="N15" s="17">
        <v>2019.0</v>
      </c>
      <c r="O15" s="17">
        <v>2020.0</v>
      </c>
      <c r="P15" s="17">
        <v>2025.0</v>
      </c>
      <c r="Q15" s="17">
        <v>2030.0</v>
      </c>
      <c r="R15" s="17">
        <v>2035.0</v>
      </c>
      <c r="S15" s="17">
        <v>2040.0</v>
      </c>
      <c r="T15" s="17">
        <v>2045.0</v>
      </c>
      <c r="U15" s="17">
        <v>2050.0</v>
      </c>
    </row>
    <row r="16" ht="14.25" customHeight="1">
      <c r="B16" s="1" t="s">
        <v>89</v>
      </c>
      <c r="C16" s="18"/>
      <c r="D16" s="19">
        <v>957.0</v>
      </c>
      <c r="E16" s="19">
        <v>1040.0</v>
      </c>
      <c r="F16" s="19">
        <v>1141.0</v>
      </c>
      <c r="G16" s="19">
        <v>1265.0</v>
      </c>
      <c r="H16" s="19">
        <v>1414.0</v>
      </c>
      <c r="I16" s="19">
        <v>1593.0</v>
      </c>
      <c r="J16" s="19">
        <v>1802.0</v>
      </c>
      <c r="M16" s="1" t="s">
        <v>89</v>
      </c>
      <c r="N16" s="18"/>
      <c r="O16" s="19">
        <v>10179.0</v>
      </c>
      <c r="P16" s="19">
        <v>10845.0</v>
      </c>
      <c r="Q16" s="19">
        <v>11637.0</v>
      </c>
      <c r="R16" s="19">
        <v>12594.0</v>
      </c>
      <c r="S16" s="19">
        <v>13765.0</v>
      </c>
      <c r="T16" s="19">
        <v>15217.0</v>
      </c>
      <c r="U16" s="19">
        <v>17047.0</v>
      </c>
    </row>
    <row r="17" ht="14.25" customHeight="1">
      <c r="B17" s="1" t="s">
        <v>90</v>
      </c>
      <c r="C17" s="18"/>
      <c r="D17" s="19">
        <v>12622.0</v>
      </c>
      <c r="E17" s="19">
        <v>13715.0</v>
      </c>
      <c r="F17" s="19">
        <v>15053.0</v>
      </c>
      <c r="G17" s="19">
        <v>16685.0</v>
      </c>
      <c r="H17" s="19">
        <v>18656.0</v>
      </c>
      <c r="I17" s="19">
        <v>21006.0</v>
      </c>
      <c r="J17" s="19">
        <v>23768.0</v>
      </c>
      <c r="M17" s="1" t="s">
        <v>90</v>
      </c>
      <c r="N17" s="18"/>
      <c r="O17" s="19">
        <v>2296.0</v>
      </c>
      <c r="P17" s="19">
        <v>2446.0</v>
      </c>
      <c r="Q17" s="19">
        <v>2625.0</v>
      </c>
      <c r="R17" s="19">
        <v>2840.0</v>
      </c>
      <c r="S17" s="19">
        <v>3105.0</v>
      </c>
      <c r="T17" s="19">
        <v>3432.0</v>
      </c>
      <c r="U17" s="19">
        <v>3845.0</v>
      </c>
    </row>
    <row r="18" ht="14.25" customHeight="1">
      <c r="B18" s="1" t="s">
        <v>91</v>
      </c>
      <c r="C18" s="18"/>
      <c r="D18" s="19">
        <v>6728.0</v>
      </c>
      <c r="E18" s="19">
        <v>7310.0</v>
      </c>
      <c r="F18" s="19">
        <v>8024.0</v>
      </c>
      <c r="G18" s="19">
        <v>8894.0</v>
      </c>
      <c r="H18" s="19">
        <v>9944.0</v>
      </c>
      <c r="I18" s="19">
        <v>11197.0</v>
      </c>
      <c r="J18" s="19">
        <v>12669.0</v>
      </c>
      <c r="M18" s="1" t="s">
        <v>91</v>
      </c>
      <c r="N18" s="18"/>
      <c r="O18" s="19">
        <v>1224.0</v>
      </c>
      <c r="P18" s="19">
        <v>1304.0</v>
      </c>
      <c r="Q18" s="19">
        <v>1399.0</v>
      </c>
      <c r="R18" s="19">
        <v>1514.0</v>
      </c>
      <c r="S18" s="19">
        <v>1655.0</v>
      </c>
      <c r="T18" s="19">
        <v>1829.0</v>
      </c>
      <c r="U18" s="19">
        <v>2049.0</v>
      </c>
    </row>
    <row r="19" ht="14.25" customHeight="1">
      <c r="B19" s="1" t="s">
        <v>92</v>
      </c>
      <c r="C19" s="18"/>
      <c r="D19" s="19">
        <v>7694.0</v>
      </c>
      <c r="E19" s="19">
        <v>8360.0</v>
      </c>
      <c r="F19" s="19">
        <v>9176.0</v>
      </c>
      <c r="G19" s="19">
        <v>10171.0</v>
      </c>
      <c r="H19" s="19">
        <v>11372.0</v>
      </c>
      <c r="I19" s="19">
        <v>12805.0</v>
      </c>
      <c r="J19" s="19">
        <v>14488.0</v>
      </c>
      <c r="M19" s="1" t="s">
        <v>92</v>
      </c>
      <c r="N19" s="18"/>
      <c r="O19" s="19">
        <v>1399.0</v>
      </c>
      <c r="P19" s="19">
        <v>1491.0</v>
      </c>
      <c r="Q19" s="19">
        <v>1600.0</v>
      </c>
      <c r="R19" s="19">
        <v>1731.0</v>
      </c>
      <c r="S19" s="19">
        <v>1892.0</v>
      </c>
      <c r="T19" s="19">
        <v>2092.0</v>
      </c>
      <c r="U19" s="19">
        <v>2344.0</v>
      </c>
    </row>
    <row r="20" ht="14.25" customHeight="1">
      <c r="B20" s="1" t="s">
        <v>93</v>
      </c>
      <c r="C20" s="18"/>
      <c r="D20" s="19">
        <v>0.0</v>
      </c>
      <c r="E20" s="19">
        <v>0.0</v>
      </c>
      <c r="F20" s="19">
        <v>0.0</v>
      </c>
      <c r="G20" s="19">
        <v>0.0</v>
      </c>
      <c r="H20" s="19">
        <v>0.0</v>
      </c>
      <c r="I20" s="19">
        <v>0.0</v>
      </c>
      <c r="J20" s="19">
        <v>0.0</v>
      </c>
      <c r="M20" s="1" t="s">
        <v>93</v>
      </c>
      <c r="N20" s="18"/>
      <c r="O20" s="19">
        <v>0.0</v>
      </c>
      <c r="P20" s="19">
        <v>0.0</v>
      </c>
      <c r="Q20" s="19">
        <v>0.0</v>
      </c>
      <c r="R20" s="19">
        <v>0.0</v>
      </c>
      <c r="S20" s="19">
        <v>0.0</v>
      </c>
      <c r="T20" s="19">
        <v>0.0</v>
      </c>
      <c r="U20" s="19">
        <v>0.0</v>
      </c>
    </row>
    <row r="21" ht="14.25" customHeight="1">
      <c r="B21" s="1" t="s">
        <v>94</v>
      </c>
      <c r="C21" s="18"/>
      <c r="D21" s="19">
        <v>0.0</v>
      </c>
      <c r="E21" s="19">
        <v>0.0</v>
      </c>
      <c r="F21" s="19">
        <v>0.0</v>
      </c>
      <c r="G21" s="19">
        <v>0.0</v>
      </c>
      <c r="H21" s="19">
        <v>0.0</v>
      </c>
      <c r="I21" s="19">
        <v>0.0</v>
      </c>
      <c r="J21" s="19">
        <v>0.0</v>
      </c>
      <c r="M21" s="1" t="s">
        <v>94</v>
      </c>
      <c r="N21" s="18"/>
      <c r="O21" s="19">
        <v>0.0</v>
      </c>
      <c r="P21" s="19">
        <v>0.0</v>
      </c>
      <c r="Q21" s="19">
        <v>0.0</v>
      </c>
      <c r="R21" s="19">
        <v>0.0</v>
      </c>
      <c r="S21" s="19">
        <v>0.0</v>
      </c>
      <c r="T21" s="19">
        <v>0.0</v>
      </c>
      <c r="U21" s="19">
        <v>0.0</v>
      </c>
    </row>
    <row r="22" ht="14.25" customHeight="1">
      <c r="B22" s="1" t="s">
        <v>95</v>
      </c>
      <c r="C22" s="18"/>
      <c r="D22" s="19">
        <v>0.0</v>
      </c>
      <c r="E22" s="19">
        <v>0.0</v>
      </c>
      <c r="F22" s="19">
        <v>0.0</v>
      </c>
      <c r="G22" s="19">
        <v>0.0</v>
      </c>
      <c r="H22" s="19">
        <v>0.0</v>
      </c>
      <c r="I22" s="19">
        <v>0.0</v>
      </c>
      <c r="J22" s="19">
        <v>0.0</v>
      </c>
      <c r="M22" s="1" t="s">
        <v>95</v>
      </c>
      <c r="N22" s="18"/>
      <c r="O22" s="19">
        <v>0.0</v>
      </c>
      <c r="P22" s="19">
        <v>0.0</v>
      </c>
      <c r="Q22" s="19">
        <v>0.0</v>
      </c>
      <c r="R22" s="19">
        <v>0.0</v>
      </c>
      <c r="S22" s="19">
        <v>0.0</v>
      </c>
      <c r="T22" s="19">
        <v>0.0</v>
      </c>
      <c r="U22" s="19">
        <v>0.0</v>
      </c>
    </row>
    <row r="23" ht="14.25" customHeight="1">
      <c r="B23" s="1" t="s">
        <v>96</v>
      </c>
      <c r="C23" s="18"/>
      <c r="D23" s="19">
        <v>0.0</v>
      </c>
      <c r="E23" s="19">
        <v>0.0</v>
      </c>
      <c r="F23" s="19">
        <v>0.0</v>
      </c>
      <c r="G23" s="19">
        <v>0.0</v>
      </c>
      <c r="H23" s="19">
        <v>0.0</v>
      </c>
      <c r="I23" s="19">
        <v>0.0</v>
      </c>
      <c r="J23" s="19">
        <v>0.0</v>
      </c>
      <c r="M23" s="1" t="s">
        <v>96</v>
      </c>
      <c r="N23" s="18"/>
      <c r="O23" s="19">
        <v>0.0</v>
      </c>
      <c r="P23" s="19">
        <v>0.0</v>
      </c>
      <c r="Q23" s="19">
        <v>0.0</v>
      </c>
      <c r="R23" s="19">
        <v>0.0</v>
      </c>
      <c r="S23" s="19">
        <v>0.0</v>
      </c>
      <c r="T23" s="19">
        <v>0.0</v>
      </c>
      <c r="U23" s="19">
        <v>0.0</v>
      </c>
    </row>
    <row r="24" ht="14.25" customHeight="1">
      <c r="B24" s="1" t="s">
        <v>19</v>
      </c>
      <c r="C24" s="20">
        <f> 14.88114858*C15^2 - 59748.26699*C15 + 59998557.62</f>
        <v>27740.27391</v>
      </c>
      <c r="D24" s="20">
        <f t="shared" ref="D24:J24" si="3">SUM(D16:D23)</f>
        <v>28001</v>
      </c>
      <c r="E24" s="20">
        <f t="shared" si="3"/>
        <v>30425</v>
      </c>
      <c r="F24" s="20">
        <f t="shared" si="3"/>
        <v>33394</v>
      </c>
      <c r="G24" s="20">
        <f t="shared" si="3"/>
        <v>37015</v>
      </c>
      <c r="H24" s="20">
        <f t="shared" si="3"/>
        <v>41386</v>
      </c>
      <c r="I24" s="20">
        <f t="shared" si="3"/>
        <v>46601</v>
      </c>
      <c r="J24" s="20">
        <f t="shared" si="3"/>
        <v>52727</v>
      </c>
      <c r="M24" s="1" t="s">
        <v>19</v>
      </c>
      <c r="N24" s="20">
        <f>6.745793647*N15^2 - 27121.90459*N15 + 27275894.02</f>
        <v>15058.78947</v>
      </c>
      <c r="O24" s="20">
        <f t="shared" ref="O24:U24" si="4">SUM(O16:O23)</f>
        <v>15098</v>
      </c>
      <c r="P24" s="20">
        <f t="shared" si="4"/>
        <v>16086</v>
      </c>
      <c r="Q24" s="20">
        <f t="shared" si="4"/>
        <v>17261</v>
      </c>
      <c r="R24" s="20">
        <f t="shared" si="4"/>
        <v>18679</v>
      </c>
      <c r="S24" s="20">
        <f t="shared" si="4"/>
        <v>20417</v>
      </c>
      <c r="T24" s="20">
        <f t="shared" si="4"/>
        <v>22570</v>
      </c>
      <c r="U24" s="20">
        <f t="shared" si="4"/>
        <v>25285</v>
      </c>
    </row>
    <row r="25" ht="14.25" customHeight="1">
      <c r="B25" s="1"/>
      <c r="C25" s="20"/>
      <c r="D25" s="20"/>
      <c r="E25" s="20"/>
      <c r="F25" s="20"/>
      <c r="G25" s="20"/>
      <c r="H25" s="20"/>
      <c r="I25" s="20"/>
      <c r="J25" s="20"/>
      <c r="M25" s="1"/>
      <c r="N25" s="20"/>
      <c r="O25" s="20"/>
      <c r="P25" s="20"/>
      <c r="Q25" s="20"/>
      <c r="R25" s="20"/>
      <c r="S25" s="20"/>
      <c r="T25" s="20"/>
      <c r="U25" s="20"/>
    </row>
    <row r="26" ht="14.25" customHeight="1">
      <c r="B26" s="15" t="s">
        <v>99</v>
      </c>
      <c r="M26" s="15" t="s">
        <v>100</v>
      </c>
    </row>
    <row r="27" ht="14.25" customHeight="1">
      <c r="B27" s="16" t="s">
        <v>88</v>
      </c>
      <c r="C27" s="17">
        <v>2019.0</v>
      </c>
      <c r="D27" s="17">
        <v>2020.0</v>
      </c>
      <c r="E27" s="17">
        <v>2025.0</v>
      </c>
      <c r="F27" s="17">
        <v>2030.0</v>
      </c>
      <c r="G27" s="17">
        <v>2035.0</v>
      </c>
      <c r="H27" s="17">
        <v>2040.0</v>
      </c>
      <c r="I27" s="17">
        <v>2045.0</v>
      </c>
      <c r="J27" s="17">
        <v>2050.0</v>
      </c>
      <c r="M27" s="16" t="s">
        <v>88</v>
      </c>
      <c r="N27" s="17">
        <v>2019.0</v>
      </c>
      <c r="O27" s="17">
        <v>2020.0</v>
      </c>
      <c r="P27" s="17">
        <v>2025.0</v>
      </c>
      <c r="Q27" s="17">
        <v>2030.0</v>
      </c>
      <c r="R27" s="17">
        <v>2035.0</v>
      </c>
      <c r="S27" s="17">
        <v>2040.0</v>
      </c>
      <c r="T27" s="17">
        <v>2045.0</v>
      </c>
      <c r="U27" s="17">
        <v>2050.0</v>
      </c>
    </row>
    <row r="28" ht="14.25" customHeight="1">
      <c r="B28" s="1" t="s">
        <v>89</v>
      </c>
      <c r="C28" s="18"/>
      <c r="D28" s="19">
        <v>1472.0</v>
      </c>
      <c r="E28" s="19">
        <v>1914.0</v>
      </c>
      <c r="F28" s="19">
        <v>2455.0</v>
      </c>
      <c r="G28" s="19">
        <v>3108.0</v>
      </c>
      <c r="H28" s="19">
        <v>3879.0</v>
      </c>
      <c r="I28" s="19">
        <v>4778.0</v>
      </c>
      <c r="J28" s="19">
        <v>5816.0</v>
      </c>
      <c r="M28" s="1" t="s">
        <v>89</v>
      </c>
      <c r="N28" s="18"/>
      <c r="O28" s="19">
        <v>591265.0</v>
      </c>
      <c r="P28" s="19">
        <v>735901.0</v>
      </c>
      <c r="Q28" s="19">
        <v>911880.0</v>
      </c>
      <c r="R28" s="19">
        <v>1125248.0</v>
      </c>
      <c r="S28" s="19">
        <v>1381363.0</v>
      </c>
      <c r="T28" s="19">
        <v>1687622.0</v>
      </c>
      <c r="U28" s="19">
        <v>2055332.0</v>
      </c>
    </row>
    <row r="29" ht="14.25" customHeight="1">
      <c r="B29" s="1" t="s">
        <v>90</v>
      </c>
      <c r="C29" s="18"/>
      <c r="D29" s="19">
        <v>1831.0</v>
      </c>
      <c r="E29" s="19">
        <v>2380.0</v>
      </c>
      <c r="F29" s="19">
        <v>3054.0</v>
      </c>
      <c r="G29" s="19">
        <v>3865.0</v>
      </c>
      <c r="H29" s="19">
        <v>4825.0</v>
      </c>
      <c r="I29" s="19">
        <v>5942.0</v>
      </c>
      <c r="J29" s="19">
        <v>7233.0</v>
      </c>
      <c r="M29" s="1" t="s">
        <v>90</v>
      </c>
      <c r="N29" s="18"/>
      <c r="O29" s="19">
        <v>735349.0</v>
      </c>
      <c r="P29" s="19">
        <v>915231.0</v>
      </c>
      <c r="Q29" s="19">
        <v>1134094.0</v>
      </c>
      <c r="R29" s="19">
        <v>1399457.0</v>
      </c>
      <c r="S29" s="19">
        <v>1717984.0</v>
      </c>
      <c r="T29" s="19">
        <v>2098875.0</v>
      </c>
      <c r="U29" s="19">
        <v>2556192.0</v>
      </c>
    </row>
    <row r="30" ht="14.25" customHeight="1">
      <c r="B30" s="1" t="s">
        <v>91</v>
      </c>
      <c r="C30" s="18"/>
      <c r="D30" s="19">
        <v>976.0</v>
      </c>
      <c r="E30" s="19">
        <v>1269.0</v>
      </c>
      <c r="F30" s="19">
        <v>1628.0</v>
      </c>
      <c r="G30" s="19">
        <v>2060.0</v>
      </c>
      <c r="H30" s="19">
        <v>2572.0</v>
      </c>
      <c r="I30" s="19">
        <v>3168.0</v>
      </c>
      <c r="J30" s="19">
        <v>3855.0</v>
      </c>
      <c r="M30" s="1" t="s">
        <v>91</v>
      </c>
      <c r="N30" s="18"/>
      <c r="O30" s="19">
        <v>391966.0</v>
      </c>
      <c r="P30" s="19">
        <v>487849.0</v>
      </c>
      <c r="Q30" s="19">
        <v>604510.0</v>
      </c>
      <c r="R30" s="19">
        <v>745958.0</v>
      </c>
      <c r="S30" s="19">
        <v>915744.0</v>
      </c>
      <c r="T30" s="19">
        <v>1118772.0</v>
      </c>
      <c r="U30" s="19">
        <v>1362537.0</v>
      </c>
    </row>
    <row r="31" ht="14.25" customHeight="1">
      <c r="B31" s="1" t="s">
        <v>92</v>
      </c>
      <c r="C31" s="18"/>
      <c r="D31" s="19">
        <v>1116.0</v>
      </c>
      <c r="E31" s="19">
        <v>1451.0</v>
      </c>
      <c r="F31" s="19">
        <v>1862.0</v>
      </c>
      <c r="G31" s="19">
        <v>2356.0</v>
      </c>
      <c r="H31" s="19">
        <v>2941.0</v>
      </c>
      <c r="I31" s="19">
        <v>3622.0</v>
      </c>
      <c r="J31" s="19">
        <v>4409.0</v>
      </c>
      <c r="M31" s="1" t="s">
        <v>92</v>
      </c>
      <c r="N31" s="18"/>
      <c r="O31" s="19">
        <v>448257.0</v>
      </c>
      <c r="P31" s="19">
        <v>557910.0</v>
      </c>
      <c r="Q31" s="19">
        <v>691325.0</v>
      </c>
      <c r="R31" s="19">
        <v>853086.0</v>
      </c>
      <c r="S31" s="19">
        <v>1047255.0</v>
      </c>
      <c r="T31" s="19">
        <v>1279440.0</v>
      </c>
      <c r="U31" s="19">
        <v>1558213.0</v>
      </c>
    </row>
    <row r="32" ht="14.25" customHeight="1">
      <c r="B32" s="1" t="s">
        <v>93</v>
      </c>
      <c r="C32" s="18"/>
      <c r="D32" s="19">
        <v>265.0</v>
      </c>
      <c r="E32" s="19">
        <v>344.0</v>
      </c>
      <c r="F32" s="19">
        <v>441.0</v>
      </c>
      <c r="G32" s="19">
        <v>559.0</v>
      </c>
      <c r="H32" s="19">
        <v>697.0</v>
      </c>
      <c r="I32" s="19">
        <v>859.0</v>
      </c>
      <c r="J32" s="19">
        <v>1046.0</v>
      </c>
      <c r="M32" s="1" t="s">
        <v>93</v>
      </c>
      <c r="N32" s="18"/>
      <c r="O32" s="19">
        <v>106301.0</v>
      </c>
      <c r="P32" s="19">
        <v>132304.0</v>
      </c>
      <c r="Q32" s="19">
        <v>163942.0</v>
      </c>
      <c r="R32" s="19">
        <v>202303.0</v>
      </c>
      <c r="S32" s="19">
        <v>248349.0</v>
      </c>
      <c r="T32" s="19">
        <v>303409.0</v>
      </c>
      <c r="U32" s="19">
        <v>369518.0</v>
      </c>
    </row>
    <row r="33" ht="14.25" customHeight="1">
      <c r="B33" s="1" t="s">
        <v>94</v>
      </c>
      <c r="C33" s="18"/>
      <c r="D33" s="19">
        <v>413.0</v>
      </c>
      <c r="E33" s="19">
        <v>537.0</v>
      </c>
      <c r="F33" s="19">
        <v>689.0</v>
      </c>
      <c r="G33" s="19">
        <v>872.0</v>
      </c>
      <c r="H33" s="19">
        <v>1089.0</v>
      </c>
      <c r="I33" s="19">
        <v>1341.0</v>
      </c>
      <c r="J33" s="19">
        <v>1632.0</v>
      </c>
      <c r="M33" s="1" t="s">
        <v>94</v>
      </c>
      <c r="N33" s="18"/>
      <c r="O33" s="19">
        <v>165920.0</v>
      </c>
      <c r="P33" s="19">
        <v>206508.0</v>
      </c>
      <c r="Q33" s="19">
        <v>255891.0</v>
      </c>
      <c r="R33" s="19">
        <v>315766.0</v>
      </c>
      <c r="S33" s="19">
        <v>387636.0</v>
      </c>
      <c r="T33" s="19">
        <v>473578.0</v>
      </c>
      <c r="U33" s="19">
        <v>576765.0</v>
      </c>
    </row>
    <row r="34" ht="14.25" customHeight="1">
      <c r="B34" s="1" t="s">
        <v>95</v>
      </c>
      <c r="C34" s="18"/>
      <c r="D34" s="19">
        <v>496.0</v>
      </c>
      <c r="E34" s="19">
        <v>645.0</v>
      </c>
      <c r="F34" s="19">
        <v>827.0</v>
      </c>
      <c r="G34" s="19">
        <v>1047.0</v>
      </c>
      <c r="H34" s="19">
        <v>1307.0</v>
      </c>
      <c r="I34" s="19">
        <v>1610.0</v>
      </c>
      <c r="J34" s="19">
        <v>1959.0</v>
      </c>
      <c r="M34" s="1" t="s">
        <v>95</v>
      </c>
      <c r="N34" s="18"/>
      <c r="O34" s="19">
        <v>199205.0</v>
      </c>
      <c r="P34" s="19">
        <v>247935.0</v>
      </c>
      <c r="Q34" s="19">
        <v>307224.0</v>
      </c>
      <c r="R34" s="19">
        <v>379110.0</v>
      </c>
      <c r="S34" s="19">
        <v>465399.0</v>
      </c>
      <c r="T34" s="19">
        <v>568582.0</v>
      </c>
      <c r="U34" s="19">
        <v>692468.0</v>
      </c>
    </row>
    <row r="35" ht="14.25" customHeight="1">
      <c r="B35" s="1" t="s">
        <v>96</v>
      </c>
      <c r="C35" s="18"/>
      <c r="D35" s="19">
        <v>185.0</v>
      </c>
      <c r="E35" s="19">
        <v>241.0</v>
      </c>
      <c r="F35" s="19">
        <v>309.0</v>
      </c>
      <c r="G35" s="19">
        <v>391.0</v>
      </c>
      <c r="H35" s="19">
        <v>488.0</v>
      </c>
      <c r="I35" s="19">
        <v>601.0</v>
      </c>
      <c r="J35" s="19">
        <v>732.0</v>
      </c>
      <c r="M35" s="1" t="s">
        <v>96</v>
      </c>
      <c r="N35" s="18"/>
      <c r="O35" s="19">
        <v>74377.0</v>
      </c>
      <c r="P35" s="19">
        <v>92572.0</v>
      </c>
      <c r="Q35" s="19">
        <v>114709.0</v>
      </c>
      <c r="R35" s="19">
        <v>141549.0</v>
      </c>
      <c r="S35" s="19">
        <v>173766.0</v>
      </c>
      <c r="T35" s="19">
        <v>212292.0</v>
      </c>
      <c r="U35" s="19">
        <v>258547.0</v>
      </c>
    </row>
    <row r="36" ht="14.25" customHeight="1">
      <c r="B36" s="1" t="s">
        <v>19</v>
      </c>
      <c r="C36" s="20">
        <f> 4.82813*10^-37*EXP(0.045778497*C27)</f>
        <v>6671.47485</v>
      </c>
      <c r="D36" s="20">
        <f t="shared" ref="D36:J36" si="5">SUM(D28:D35)</f>
        <v>6754</v>
      </c>
      <c r="E36" s="20">
        <f t="shared" si="5"/>
        <v>8781</v>
      </c>
      <c r="F36" s="20">
        <f t="shared" si="5"/>
        <v>11265</v>
      </c>
      <c r="G36" s="20">
        <f t="shared" si="5"/>
        <v>14258</v>
      </c>
      <c r="H36" s="20">
        <f t="shared" si="5"/>
        <v>17798</v>
      </c>
      <c r="I36" s="20">
        <f t="shared" si="5"/>
        <v>21921</v>
      </c>
      <c r="J36" s="20">
        <f t="shared" si="5"/>
        <v>26682</v>
      </c>
      <c r="M36" s="1" t="s">
        <v>19</v>
      </c>
      <c r="N36" s="20">
        <f>1.02847*10^-30*EXP(0.041521884*N27)</f>
        <v>2631864.971</v>
      </c>
      <c r="O36" s="20">
        <f t="shared" ref="O36:U36" si="6">SUM(O28:O35)</f>
        <v>2712640</v>
      </c>
      <c r="P36" s="20">
        <f t="shared" si="6"/>
        <v>3376210</v>
      </c>
      <c r="Q36" s="20">
        <f t="shared" si="6"/>
        <v>4183575</v>
      </c>
      <c r="R36" s="20">
        <f t="shared" si="6"/>
        <v>5162477</v>
      </c>
      <c r="S36" s="20">
        <f t="shared" si="6"/>
        <v>6337496</v>
      </c>
      <c r="T36" s="20">
        <f t="shared" si="6"/>
        <v>7742570</v>
      </c>
      <c r="U36" s="20">
        <f t="shared" si="6"/>
        <v>9429572</v>
      </c>
    </row>
    <row r="37" ht="14.25" customHeight="1">
      <c r="B37" s="1"/>
      <c r="C37" s="20"/>
      <c r="D37" s="20"/>
      <c r="E37" s="20"/>
      <c r="F37" s="20"/>
      <c r="G37" s="20"/>
      <c r="H37" s="20"/>
      <c r="I37" s="20"/>
      <c r="J37" s="20"/>
      <c r="M37" s="1"/>
      <c r="N37" s="20"/>
      <c r="O37" s="20"/>
      <c r="P37" s="20"/>
      <c r="Q37" s="20"/>
      <c r="R37" s="20"/>
      <c r="S37" s="20"/>
      <c r="T37" s="20"/>
      <c r="U37" s="20"/>
    </row>
    <row r="38" ht="14.25" customHeight="1">
      <c r="B38" s="15" t="s">
        <v>101</v>
      </c>
      <c r="M38" s="15" t="s">
        <v>102</v>
      </c>
    </row>
    <row r="39" ht="14.25" customHeight="1">
      <c r="B39" s="16" t="s">
        <v>88</v>
      </c>
      <c r="C39" s="17">
        <v>2019.0</v>
      </c>
      <c r="D39" s="17">
        <v>2020.0</v>
      </c>
      <c r="E39" s="17">
        <v>2025.0</v>
      </c>
      <c r="F39" s="17">
        <v>2030.0</v>
      </c>
      <c r="G39" s="17">
        <v>2035.0</v>
      </c>
      <c r="H39" s="17">
        <v>2040.0</v>
      </c>
      <c r="I39" s="17">
        <v>2045.0</v>
      </c>
      <c r="J39" s="17">
        <v>2050.0</v>
      </c>
      <c r="M39" s="16" t="s">
        <v>88</v>
      </c>
      <c r="N39" s="17">
        <v>2019.0</v>
      </c>
      <c r="O39" s="17">
        <v>2020.0</v>
      </c>
      <c r="P39" s="17">
        <v>2025.0</v>
      </c>
      <c r="Q39" s="17">
        <v>2030.0</v>
      </c>
      <c r="R39" s="17">
        <v>2035.0</v>
      </c>
      <c r="S39" s="17">
        <v>2040.0</v>
      </c>
      <c r="T39" s="17">
        <v>2045.0</v>
      </c>
      <c r="U39" s="17">
        <v>2050.0</v>
      </c>
    </row>
    <row r="40" ht="14.25" customHeight="1">
      <c r="B40" s="1" t="s">
        <v>89</v>
      </c>
      <c r="C40" s="18"/>
      <c r="D40" s="19">
        <v>27159.0</v>
      </c>
      <c r="E40" s="19">
        <v>34542.0</v>
      </c>
      <c r="F40" s="19">
        <v>44869.0</v>
      </c>
      <c r="G40" s="19">
        <v>55067.0</v>
      </c>
      <c r="H40" s="19">
        <v>71858.0</v>
      </c>
      <c r="I40" s="19">
        <v>89365.0</v>
      </c>
      <c r="J40" s="19">
        <v>105946.0</v>
      </c>
      <c r="M40" s="1" t="s">
        <v>89</v>
      </c>
      <c r="N40" s="18">
        <f t="array" ref="N40">TREND(O40:U40,O39:U39,N39)</f>
        <v>469.2285714</v>
      </c>
      <c r="O40" s="19">
        <v>2336.0</v>
      </c>
      <c r="P40" s="19">
        <v>3300.0</v>
      </c>
      <c r="Q40" s="19">
        <v>4627.0</v>
      </c>
      <c r="R40" s="19">
        <v>6428.0</v>
      </c>
      <c r="S40" s="19">
        <v>8983.0</v>
      </c>
      <c r="T40" s="19">
        <v>12211.0</v>
      </c>
      <c r="U40" s="19">
        <v>16046.0</v>
      </c>
    </row>
    <row r="41" ht="14.25" customHeight="1">
      <c r="B41" s="1" t="s">
        <v>90</v>
      </c>
      <c r="C41" s="18"/>
      <c r="D41" s="19">
        <v>33777.0</v>
      </c>
      <c r="E41" s="19">
        <v>42959.0</v>
      </c>
      <c r="F41" s="19">
        <v>55803.0</v>
      </c>
      <c r="G41" s="19">
        <v>68486.0</v>
      </c>
      <c r="H41" s="19">
        <v>89368.0</v>
      </c>
      <c r="I41" s="19">
        <v>111141.0</v>
      </c>
      <c r="J41" s="19">
        <v>131763.0</v>
      </c>
      <c r="M41" s="1" t="s">
        <v>90</v>
      </c>
      <c r="N41" s="18"/>
      <c r="O41" s="19">
        <v>2906.0</v>
      </c>
      <c r="P41" s="19">
        <v>4105.0</v>
      </c>
      <c r="Q41" s="19">
        <v>5756.0</v>
      </c>
      <c r="R41" s="19">
        <v>7996.0</v>
      </c>
      <c r="S41" s="19">
        <v>11174.0</v>
      </c>
      <c r="T41" s="19">
        <v>15189.0</v>
      </c>
      <c r="U41" s="19">
        <v>19959.0</v>
      </c>
    </row>
    <row r="42" ht="14.25" customHeight="1">
      <c r="B42" s="1" t="s">
        <v>91</v>
      </c>
      <c r="C42" s="18"/>
      <c r="D42" s="19">
        <v>18004.0</v>
      </c>
      <c r="E42" s="19">
        <v>22898.0</v>
      </c>
      <c r="F42" s="19">
        <v>29744.0</v>
      </c>
      <c r="G42" s="19">
        <v>36504.0</v>
      </c>
      <c r="H42" s="19">
        <v>47635.0</v>
      </c>
      <c r="I42" s="19">
        <v>59240.0</v>
      </c>
      <c r="J42" s="19">
        <v>70232.0</v>
      </c>
      <c r="M42" s="1" t="s">
        <v>91</v>
      </c>
      <c r="N42" s="18"/>
      <c r="O42" s="19">
        <v>1549.0</v>
      </c>
      <c r="P42" s="19">
        <v>2188.0</v>
      </c>
      <c r="Q42" s="19">
        <v>3068.0</v>
      </c>
      <c r="R42" s="19">
        <v>4262.0</v>
      </c>
      <c r="S42" s="19">
        <v>5956.0</v>
      </c>
      <c r="T42" s="19">
        <v>8096.0</v>
      </c>
      <c r="U42" s="19">
        <v>10639.0</v>
      </c>
    </row>
    <row r="43" ht="14.25" customHeight="1">
      <c r="B43" s="1" t="s">
        <v>92</v>
      </c>
      <c r="C43" s="18"/>
      <c r="D43" s="19">
        <v>20590.0</v>
      </c>
      <c r="E43" s="19">
        <v>26187.0</v>
      </c>
      <c r="F43" s="19">
        <v>34016.0</v>
      </c>
      <c r="G43" s="19">
        <v>41747.0</v>
      </c>
      <c r="H43" s="19">
        <v>54476.0</v>
      </c>
      <c r="I43" s="19">
        <v>67748.0</v>
      </c>
      <c r="J43" s="19">
        <v>80318.0</v>
      </c>
      <c r="M43" s="1" t="s">
        <v>92</v>
      </c>
      <c r="N43" s="18"/>
      <c r="O43" s="19">
        <v>1771.0</v>
      </c>
      <c r="P43" s="19">
        <v>2502.0</v>
      </c>
      <c r="Q43" s="19">
        <v>3508.0</v>
      </c>
      <c r="R43" s="19">
        <v>4873.0</v>
      </c>
      <c r="S43" s="19">
        <v>6810.0</v>
      </c>
      <c r="T43" s="19">
        <v>9257.0</v>
      </c>
      <c r="U43" s="19">
        <v>12164.0</v>
      </c>
    </row>
    <row r="44" ht="14.25" customHeight="1">
      <c r="B44" s="1" t="s">
        <v>93</v>
      </c>
      <c r="C44" s="18"/>
      <c r="D44" s="19">
        <v>4883.0</v>
      </c>
      <c r="E44" s="19">
        <v>6210.0</v>
      </c>
      <c r="F44" s="19">
        <v>8067.0</v>
      </c>
      <c r="G44" s="19">
        <v>9900.0</v>
      </c>
      <c r="H44" s="19">
        <v>12919.0</v>
      </c>
      <c r="I44" s="19">
        <v>16066.0</v>
      </c>
      <c r="J44" s="19">
        <v>19047.0</v>
      </c>
      <c r="M44" s="1" t="s">
        <v>93</v>
      </c>
      <c r="N44" s="18"/>
      <c r="O44" s="19">
        <v>420.0</v>
      </c>
      <c r="P44" s="19">
        <v>593.0</v>
      </c>
      <c r="Q44" s="19">
        <v>831.0</v>
      </c>
      <c r="R44" s="19">
        <v>1154.0</v>
      </c>
      <c r="S44" s="19">
        <v>1613.0</v>
      </c>
      <c r="T44" s="19">
        <v>2193.0</v>
      </c>
      <c r="U44" s="19">
        <v>2882.0</v>
      </c>
    </row>
    <row r="45" ht="14.25" customHeight="1">
      <c r="B45" s="1" t="s">
        <v>94</v>
      </c>
      <c r="C45" s="18"/>
      <c r="D45" s="19">
        <v>7621.0</v>
      </c>
      <c r="E45" s="19">
        <v>9693.0</v>
      </c>
      <c r="F45" s="19">
        <v>12591.0</v>
      </c>
      <c r="G45" s="19">
        <v>15453.0</v>
      </c>
      <c r="H45" s="19">
        <v>20165.0</v>
      </c>
      <c r="I45" s="19">
        <v>25078.0</v>
      </c>
      <c r="J45" s="19">
        <v>29731.0</v>
      </c>
      <c r="M45" s="1" t="s">
        <v>94</v>
      </c>
      <c r="N45" s="18"/>
      <c r="O45" s="19">
        <v>656.0</v>
      </c>
      <c r="P45" s="19">
        <v>927.0</v>
      </c>
      <c r="Q45" s="19">
        <v>1300.0</v>
      </c>
      <c r="R45" s="19">
        <v>1806.0</v>
      </c>
      <c r="S45" s="19">
        <v>2524.0</v>
      </c>
      <c r="T45" s="19">
        <v>3431.0</v>
      </c>
      <c r="U45" s="19">
        <v>4509.0</v>
      </c>
    </row>
    <row r="46" ht="14.25" customHeight="1">
      <c r="B46" s="1" t="s">
        <v>95</v>
      </c>
      <c r="C46" s="18"/>
      <c r="D46" s="19">
        <v>9150.0</v>
      </c>
      <c r="E46" s="19">
        <v>11637.0</v>
      </c>
      <c r="F46" s="19">
        <v>15116.0</v>
      </c>
      <c r="G46" s="19">
        <v>18552.0</v>
      </c>
      <c r="H46" s="19">
        <v>24209.0</v>
      </c>
      <c r="I46" s="19">
        <v>30107.0</v>
      </c>
      <c r="J46" s="19">
        <v>35693.0</v>
      </c>
      <c r="M46" s="1" t="s">
        <v>95</v>
      </c>
      <c r="N46" s="18"/>
      <c r="O46" s="19">
        <v>787.0</v>
      </c>
      <c r="P46" s="19">
        <v>1112.0</v>
      </c>
      <c r="Q46" s="19">
        <v>1559.0</v>
      </c>
      <c r="R46" s="19">
        <v>2166.0</v>
      </c>
      <c r="S46" s="19">
        <v>3027.0</v>
      </c>
      <c r="T46" s="19">
        <v>4115.0</v>
      </c>
      <c r="U46" s="19">
        <v>5407.0</v>
      </c>
    </row>
    <row r="47" ht="14.25" customHeight="1">
      <c r="B47" s="1" t="s">
        <v>96</v>
      </c>
      <c r="C47" s="18"/>
      <c r="D47" s="19">
        <v>3416.0</v>
      </c>
      <c r="E47" s="19">
        <v>4345.0</v>
      </c>
      <c r="F47" s="19">
        <v>5644.0</v>
      </c>
      <c r="G47" s="19">
        <v>6927.0</v>
      </c>
      <c r="H47" s="19">
        <v>9039.0</v>
      </c>
      <c r="I47" s="19">
        <v>11241.0</v>
      </c>
      <c r="J47" s="19">
        <v>13327.0</v>
      </c>
      <c r="M47" s="1" t="s">
        <v>96</v>
      </c>
      <c r="N47" s="18"/>
      <c r="O47" s="19">
        <v>294.0</v>
      </c>
      <c r="P47" s="19">
        <v>415.0</v>
      </c>
      <c r="Q47" s="19">
        <v>582.0</v>
      </c>
      <c r="R47" s="19">
        <v>809.0</v>
      </c>
      <c r="S47" s="19">
        <v>1131.0</v>
      </c>
      <c r="T47" s="19">
        <v>1537.0</v>
      </c>
      <c r="U47" s="19">
        <v>2020.0</v>
      </c>
    </row>
    <row r="48" ht="14.25" customHeight="1">
      <c r="B48" s="1" t="s">
        <v>19</v>
      </c>
      <c r="C48" s="20">
        <f> 207.7066667*C39^2 - 833143.1333*C39 + 835546503.4</f>
        <v>117872.8432</v>
      </c>
      <c r="D48" s="20">
        <f t="shared" ref="D48:J48" si="7">SUM(D40:D47)</f>
        <v>124600</v>
      </c>
      <c r="E48" s="20">
        <f t="shared" si="7"/>
        <v>158471</v>
      </c>
      <c r="F48" s="20">
        <f t="shared" si="7"/>
        <v>205850</v>
      </c>
      <c r="G48" s="20">
        <f t="shared" si="7"/>
        <v>252636</v>
      </c>
      <c r="H48" s="20">
        <f t="shared" si="7"/>
        <v>329669</v>
      </c>
      <c r="I48" s="20">
        <f t="shared" si="7"/>
        <v>409986</v>
      </c>
      <c r="J48" s="20">
        <f t="shared" si="7"/>
        <v>486057</v>
      </c>
      <c r="M48" s="1" t="s">
        <v>19</v>
      </c>
      <c r="N48" s="20">
        <f>55.42952381*N39^2 - 223523.2905*N39 + 225353574.7</f>
        <v>10800.28816</v>
      </c>
      <c r="O48" s="20">
        <f t="shared" ref="O48:U48" si="8">SUM(O40:O47)</f>
        <v>10719</v>
      </c>
      <c r="P48" s="20">
        <f t="shared" si="8"/>
        <v>15142</v>
      </c>
      <c r="Q48" s="20">
        <f t="shared" si="8"/>
        <v>21231</v>
      </c>
      <c r="R48" s="20">
        <f t="shared" si="8"/>
        <v>29494</v>
      </c>
      <c r="S48" s="20">
        <f t="shared" si="8"/>
        <v>41218</v>
      </c>
      <c r="T48" s="20">
        <f t="shared" si="8"/>
        <v>56029</v>
      </c>
      <c r="U48" s="20">
        <f t="shared" si="8"/>
        <v>73626</v>
      </c>
    </row>
    <row r="49" ht="14.25" customHeight="1"/>
    <row r="50" ht="14.25" customHeight="1"/>
    <row r="51" ht="14.25" customHeight="1">
      <c r="B51" s="3" t="s">
        <v>103</v>
      </c>
      <c r="C51" s="3" t="s">
        <v>104</v>
      </c>
      <c r="D51" s="3">
        <v>0.06798611111111111</v>
      </c>
      <c r="E51" s="3">
        <f t="shared" ref="E51:E52" si="9">D51*(D24*10^6)</f>
        <v>1903679097</v>
      </c>
    </row>
    <row r="52" ht="14.25" customHeight="1">
      <c r="B52" s="3" t="s">
        <v>105</v>
      </c>
      <c r="C52" s="3" t="s">
        <v>106</v>
      </c>
      <c r="D52" s="3">
        <v>0.06458333333333333</v>
      </c>
      <c r="E52" s="3">
        <f t="shared" si="9"/>
        <v>0</v>
      </c>
    </row>
    <row r="53" ht="14.25" customHeight="1">
      <c r="B53" s="3" t="s">
        <v>107</v>
      </c>
      <c r="C53" s="3" t="s">
        <v>108</v>
      </c>
      <c r="D53" s="3">
        <v>0.034027777777777775</v>
      </c>
      <c r="E53" s="3">
        <f>D53*(O24*10^6)</f>
        <v>513751388.9</v>
      </c>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B2:J2"/>
    <mergeCell ref="M2:U2"/>
    <mergeCell ref="B14:J14"/>
    <mergeCell ref="M14:U14"/>
    <mergeCell ref="B26:J26"/>
    <mergeCell ref="M26:U26"/>
    <mergeCell ref="B38:J38"/>
    <mergeCell ref="M38:U3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23.86"/>
    <col customWidth="1" min="3" max="3" width="20.29"/>
    <col customWidth="1" min="4" max="4" width="28.71"/>
    <col customWidth="1" min="5" max="5" width="21.0"/>
    <col customWidth="1" min="6" max="8" width="22.71"/>
    <col customWidth="1" min="9" max="9" width="8.43"/>
    <col customWidth="1" min="10" max="26" width="14.0"/>
  </cols>
  <sheetData>
    <row r="1" ht="14.25" customHeight="1">
      <c r="A1" s="22" t="s">
        <v>109</v>
      </c>
      <c r="B1" s="23" t="s">
        <v>110</v>
      </c>
      <c r="C1" s="23" t="s">
        <v>111</v>
      </c>
      <c r="D1" s="24" t="s">
        <v>112</v>
      </c>
      <c r="E1" s="24" t="s">
        <v>113</v>
      </c>
      <c r="F1" s="23" t="s">
        <v>114</v>
      </c>
      <c r="G1" s="23" t="s">
        <v>115</v>
      </c>
      <c r="H1" s="23" t="s">
        <v>116</v>
      </c>
      <c r="I1" s="25"/>
      <c r="J1" s="25"/>
      <c r="K1" s="25"/>
      <c r="L1" s="25"/>
      <c r="M1" s="25"/>
      <c r="N1" s="25"/>
      <c r="O1" s="25"/>
      <c r="P1" s="25"/>
      <c r="Q1" s="25"/>
      <c r="R1" s="25"/>
      <c r="S1" s="25"/>
      <c r="T1" s="25"/>
      <c r="U1" s="25"/>
      <c r="V1" s="25"/>
      <c r="W1" s="25"/>
      <c r="X1" s="25"/>
      <c r="Y1" s="25"/>
      <c r="Z1" s="25"/>
    </row>
    <row r="2" ht="14.25" customHeight="1">
      <c r="A2" s="26" t="s">
        <v>117</v>
      </c>
      <c r="B2" s="27">
        <v>0.0</v>
      </c>
      <c r="C2" s="27">
        <v>0.0</v>
      </c>
      <c r="D2" s="27">
        <v>1.5592419E7</v>
      </c>
      <c r="E2" s="27">
        <v>0.0</v>
      </c>
      <c r="F2" s="27">
        <v>0.0</v>
      </c>
      <c r="G2" s="27">
        <v>0.0</v>
      </c>
      <c r="H2" s="27">
        <v>0.0</v>
      </c>
      <c r="I2" s="25"/>
      <c r="J2" s="27"/>
      <c r="K2" s="25"/>
      <c r="L2" s="25"/>
      <c r="M2" s="25"/>
      <c r="N2" s="25"/>
      <c r="O2" s="25"/>
      <c r="P2" s="25"/>
      <c r="Q2" s="25"/>
      <c r="R2" s="25"/>
      <c r="S2" s="25"/>
      <c r="T2" s="25"/>
      <c r="U2" s="25"/>
      <c r="V2" s="25"/>
      <c r="W2" s="25"/>
      <c r="X2" s="25"/>
      <c r="Y2" s="25"/>
      <c r="Z2" s="25"/>
    </row>
    <row r="3" ht="14.25" customHeight="1">
      <c r="A3" s="26" t="s">
        <v>118</v>
      </c>
      <c r="B3" s="27">
        <v>0.0</v>
      </c>
      <c r="C3" s="27">
        <v>0.0</v>
      </c>
      <c r="D3" s="25">
        <v>0.0</v>
      </c>
      <c r="E3" s="27">
        <v>231569.0</v>
      </c>
      <c r="F3" s="27">
        <v>0.0</v>
      </c>
      <c r="G3" s="27">
        <v>0.0</v>
      </c>
      <c r="H3" s="27">
        <v>0.0</v>
      </c>
      <c r="I3" s="27"/>
      <c r="J3" s="28"/>
      <c r="K3" s="25"/>
      <c r="L3" s="25"/>
      <c r="M3" s="25"/>
      <c r="N3" s="25"/>
      <c r="O3" s="25"/>
      <c r="P3" s="25"/>
      <c r="Q3" s="25"/>
      <c r="R3" s="25"/>
      <c r="S3" s="25"/>
      <c r="T3" s="25"/>
      <c r="U3" s="25"/>
      <c r="V3" s="25"/>
      <c r="W3" s="25"/>
      <c r="X3" s="25"/>
      <c r="Y3" s="25"/>
      <c r="Z3" s="25"/>
    </row>
    <row r="4" ht="14.25" customHeight="1">
      <c r="A4" s="26" t="s">
        <v>119</v>
      </c>
      <c r="B4" s="27">
        <v>0.0</v>
      </c>
      <c r="C4" s="27">
        <v>0.0</v>
      </c>
      <c r="D4" s="27">
        <v>1197.0</v>
      </c>
      <c r="E4" s="29">
        <v>0.0</v>
      </c>
      <c r="F4" s="27">
        <v>0.0</v>
      </c>
      <c r="G4" s="27">
        <v>0.0</v>
      </c>
      <c r="H4" s="27">
        <v>0.0</v>
      </c>
      <c r="I4" s="25"/>
      <c r="J4" s="25"/>
      <c r="K4" s="25"/>
      <c r="L4" s="25"/>
      <c r="M4" s="25"/>
      <c r="N4" s="25"/>
      <c r="O4" s="25"/>
      <c r="P4" s="25"/>
      <c r="Q4" s="25"/>
      <c r="R4" s="25"/>
      <c r="S4" s="25"/>
      <c r="T4" s="25"/>
      <c r="U4" s="25"/>
      <c r="V4" s="25"/>
      <c r="W4" s="25"/>
      <c r="X4" s="25"/>
      <c r="Y4" s="25"/>
      <c r="Z4" s="25"/>
    </row>
    <row r="5" ht="14.25" customHeight="1">
      <c r="A5" s="26" t="s">
        <v>120</v>
      </c>
      <c r="B5" s="27">
        <v>97.0</v>
      </c>
      <c r="C5" s="27">
        <v>0.0</v>
      </c>
      <c r="D5" s="27">
        <v>0.0</v>
      </c>
      <c r="E5" s="27">
        <v>667.0</v>
      </c>
      <c r="F5" s="27">
        <v>0.0</v>
      </c>
      <c r="G5" s="27">
        <v>0.0</v>
      </c>
      <c r="H5" s="27">
        <v>0.0</v>
      </c>
      <c r="I5" s="25"/>
      <c r="J5" s="25"/>
      <c r="K5" s="25"/>
      <c r="L5" s="25"/>
      <c r="M5" s="25"/>
      <c r="N5" s="25"/>
      <c r="O5" s="25"/>
      <c r="P5" s="25"/>
      <c r="Q5" s="25"/>
      <c r="R5" s="25"/>
      <c r="S5" s="25"/>
      <c r="T5" s="25"/>
      <c r="U5" s="25"/>
      <c r="V5" s="25"/>
      <c r="W5" s="25"/>
      <c r="X5" s="25"/>
      <c r="Y5" s="25"/>
      <c r="Z5" s="25"/>
    </row>
    <row r="6" ht="14.25" customHeight="1">
      <c r="A6" s="26" t="s">
        <v>121</v>
      </c>
      <c r="B6" s="27">
        <v>0.0</v>
      </c>
      <c r="C6" s="27">
        <v>0.0</v>
      </c>
      <c r="D6" s="29">
        <v>0.0</v>
      </c>
      <c r="E6" s="27">
        <v>2222.0</v>
      </c>
      <c r="F6" s="27">
        <v>0.0</v>
      </c>
      <c r="G6" s="27">
        <v>0.0</v>
      </c>
      <c r="H6" s="27">
        <v>0.0</v>
      </c>
      <c r="I6" s="25"/>
      <c r="J6" s="25"/>
      <c r="K6" s="25"/>
      <c r="L6" s="25"/>
      <c r="M6" s="25"/>
      <c r="N6" s="25"/>
      <c r="O6" s="25"/>
      <c r="P6" s="25"/>
      <c r="Q6" s="25"/>
      <c r="R6" s="25"/>
      <c r="S6" s="25"/>
      <c r="T6" s="25"/>
      <c r="U6" s="25"/>
      <c r="V6" s="25"/>
      <c r="W6" s="25"/>
      <c r="X6" s="25"/>
      <c r="Y6" s="25"/>
      <c r="Z6" s="25"/>
    </row>
    <row r="7" ht="14.25" customHeight="1">
      <c r="A7" s="26" t="s">
        <v>122</v>
      </c>
      <c r="B7" s="27">
        <v>0.0</v>
      </c>
      <c r="C7" s="27">
        <v>0.0</v>
      </c>
      <c r="D7" s="27">
        <v>1.12771136E8</v>
      </c>
      <c r="E7" s="27">
        <v>0.0</v>
      </c>
      <c r="F7" s="27">
        <v>0.0</v>
      </c>
      <c r="G7" s="27">
        <v>0.0</v>
      </c>
      <c r="H7" s="27">
        <v>0.0</v>
      </c>
      <c r="I7" s="25"/>
      <c r="J7" s="25"/>
      <c r="K7" s="25"/>
      <c r="L7" s="25"/>
      <c r="M7" s="25"/>
      <c r="N7" s="25"/>
      <c r="O7" s="25"/>
      <c r="P7" s="25"/>
      <c r="Q7" s="25"/>
      <c r="R7" s="25"/>
      <c r="S7" s="25"/>
      <c r="T7" s="25"/>
      <c r="U7" s="25"/>
      <c r="V7" s="25"/>
      <c r="W7" s="25"/>
      <c r="X7" s="25"/>
      <c r="Y7" s="25"/>
      <c r="Z7" s="25"/>
    </row>
    <row r="8" ht="14.25" customHeight="1">
      <c r="A8" s="25"/>
      <c r="B8" s="30"/>
      <c r="C8" s="31"/>
      <c r="D8" s="25"/>
      <c r="E8" s="25"/>
      <c r="F8" s="25"/>
      <c r="G8" s="25"/>
      <c r="H8" s="25"/>
      <c r="I8" s="25"/>
      <c r="J8" s="25"/>
      <c r="K8" s="25"/>
      <c r="L8" s="25"/>
      <c r="M8" s="25"/>
      <c r="N8" s="25"/>
      <c r="O8" s="25"/>
      <c r="P8" s="25"/>
      <c r="Q8" s="25"/>
      <c r="R8" s="25"/>
      <c r="S8" s="25"/>
      <c r="T8" s="25"/>
      <c r="U8" s="25"/>
      <c r="V8" s="25"/>
      <c r="W8" s="25"/>
      <c r="X8" s="25"/>
      <c r="Y8" s="25"/>
      <c r="Z8" s="25"/>
    </row>
    <row r="9" ht="14.25" customHeight="1">
      <c r="A9" s="25"/>
      <c r="B9" s="27"/>
      <c r="C9" s="27"/>
      <c r="D9" s="27"/>
      <c r="E9" s="27"/>
      <c r="F9" s="27"/>
      <c r="G9" s="27"/>
      <c r="H9" s="27"/>
      <c r="I9" s="25"/>
      <c r="J9" s="25"/>
      <c r="K9" s="25"/>
      <c r="L9" s="25"/>
      <c r="M9" s="25"/>
      <c r="N9" s="25"/>
      <c r="O9" s="25"/>
      <c r="P9" s="25"/>
      <c r="Q9" s="25"/>
      <c r="R9" s="25"/>
      <c r="S9" s="25"/>
      <c r="T9" s="25"/>
      <c r="U9" s="25"/>
      <c r="V9" s="25"/>
      <c r="W9" s="25"/>
      <c r="X9" s="25"/>
      <c r="Y9" s="25"/>
      <c r="Z9" s="25"/>
    </row>
    <row r="10" ht="14.25" customHeight="1">
      <c r="A10" s="32" t="s">
        <v>123</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33"/>
      <c r="B12" s="25"/>
      <c r="C12" s="34"/>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33"/>
      <c r="B13" s="25"/>
      <c r="C13" s="34"/>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4.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4.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4.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4.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4.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4.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4.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14"/>
    <col customWidth="1" min="2" max="2" width="23.86"/>
    <col customWidth="1" min="3" max="3" width="20.29"/>
    <col customWidth="1" min="4" max="4" width="17.71"/>
    <col customWidth="1" min="5" max="5" width="16.71"/>
    <col customWidth="1" min="6" max="8" width="22.71"/>
    <col customWidth="1" min="9" max="9" width="13.0"/>
    <col customWidth="1" min="10" max="10" width="12.29"/>
    <col customWidth="1" min="11" max="26" width="14.0"/>
  </cols>
  <sheetData>
    <row r="1" ht="14.25" customHeight="1">
      <c r="A1" s="22" t="s">
        <v>109</v>
      </c>
      <c r="B1" s="23" t="s">
        <v>110</v>
      </c>
      <c r="C1" s="23" t="s">
        <v>111</v>
      </c>
      <c r="D1" s="23" t="s">
        <v>112</v>
      </c>
      <c r="E1" s="24" t="s">
        <v>113</v>
      </c>
      <c r="F1" s="23" t="s">
        <v>114</v>
      </c>
      <c r="G1" s="23" t="s">
        <v>115</v>
      </c>
      <c r="H1" s="23" t="s">
        <v>116</v>
      </c>
      <c r="I1" s="25"/>
      <c r="J1" s="25"/>
      <c r="K1" s="25"/>
      <c r="L1" s="25"/>
      <c r="M1" s="25"/>
      <c r="N1" s="25"/>
      <c r="O1" s="25"/>
      <c r="P1" s="25"/>
      <c r="Q1" s="25"/>
      <c r="R1" s="25"/>
      <c r="S1" s="25"/>
      <c r="T1" s="25"/>
      <c r="U1" s="25"/>
      <c r="V1" s="25"/>
      <c r="W1" s="25"/>
      <c r="X1" s="25"/>
      <c r="Y1" s="25"/>
      <c r="Z1" s="25"/>
    </row>
    <row r="2" ht="14.25" customHeight="1">
      <c r="A2" s="26" t="s">
        <v>117</v>
      </c>
      <c r="B2" s="27">
        <v>0.0</v>
      </c>
      <c r="C2" s="27">
        <v>0.0</v>
      </c>
      <c r="D2" s="27">
        <v>0.0</v>
      </c>
      <c r="E2" s="27">
        <v>0.0</v>
      </c>
      <c r="F2" s="27">
        <v>0.0</v>
      </c>
      <c r="G2" s="27">
        <v>0.0</v>
      </c>
      <c r="H2" s="31">
        <v>0.0</v>
      </c>
      <c r="I2" s="28"/>
      <c r="J2" s="27"/>
      <c r="K2" s="25"/>
      <c r="L2" s="25"/>
      <c r="M2" s="25"/>
      <c r="N2" s="25"/>
      <c r="O2" s="25"/>
      <c r="P2" s="25"/>
      <c r="Q2" s="25"/>
      <c r="R2" s="25"/>
      <c r="S2" s="25"/>
      <c r="T2" s="25"/>
      <c r="U2" s="25"/>
      <c r="V2" s="25"/>
      <c r="W2" s="25"/>
      <c r="X2" s="25"/>
      <c r="Y2" s="25"/>
      <c r="Z2" s="25"/>
    </row>
    <row r="3" ht="14.25" customHeight="1">
      <c r="A3" s="26" t="s">
        <v>118</v>
      </c>
      <c r="B3" s="31">
        <v>0.0</v>
      </c>
      <c r="C3" s="31">
        <v>0.0</v>
      </c>
      <c r="D3" s="31">
        <v>0.0</v>
      </c>
      <c r="E3" s="27">
        <v>5021888.0</v>
      </c>
      <c r="F3" s="31">
        <v>0.0</v>
      </c>
      <c r="G3" s="31">
        <v>0.0</v>
      </c>
      <c r="H3" s="31">
        <v>0.0</v>
      </c>
      <c r="I3" s="25"/>
      <c r="J3" s="27"/>
      <c r="K3" s="25"/>
      <c r="L3" s="25"/>
      <c r="M3" s="25"/>
      <c r="N3" s="25"/>
      <c r="O3" s="25"/>
      <c r="P3" s="25"/>
      <c r="Q3" s="25"/>
      <c r="R3" s="25"/>
      <c r="S3" s="25"/>
      <c r="T3" s="25"/>
      <c r="U3" s="25"/>
      <c r="V3" s="25"/>
      <c r="W3" s="25"/>
      <c r="X3" s="25"/>
      <c r="Y3" s="25"/>
      <c r="Z3" s="25"/>
    </row>
    <row r="4" ht="14.25" customHeight="1">
      <c r="A4" s="26" t="s">
        <v>119</v>
      </c>
      <c r="B4" s="31">
        <v>0.0</v>
      </c>
      <c r="C4" s="31">
        <v>0.0</v>
      </c>
      <c r="D4" s="31">
        <v>0.0</v>
      </c>
      <c r="E4" s="27">
        <v>0.0</v>
      </c>
      <c r="F4" s="31">
        <v>0.0</v>
      </c>
      <c r="G4" s="31">
        <v>0.0</v>
      </c>
      <c r="H4" s="31">
        <v>0.0</v>
      </c>
      <c r="I4" s="25"/>
      <c r="J4" s="25"/>
      <c r="K4" s="25"/>
      <c r="L4" s="25"/>
      <c r="M4" s="25"/>
      <c r="N4" s="25"/>
      <c r="O4" s="25"/>
      <c r="P4" s="25"/>
      <c r="Q4" s="25"/>
      <c r="R4" s="25"/>
      <c r="S4" s="25"/>
      <c r="T4" s="25"/>
      <c r="U4" s="25"/>
      <c r="V4" s="25"/>
      <c r="W4" s="25"/>
      <c r="X4" s="25"/>
      <c r="Y4" s="25"/>
      <c r="Z4" s="25"/>
    </row>
    <row r="5" ht="14.25" customHeight="1">
      <c r="A5" s="26" t="s">
        <v>120</v>
      </c>
      <c r="B5" s="31">
        <v>0.0</v>
      </c>
      <c r="C5" s="31">
        <v>0.0</v>
      </c>
      <c r="D5" s="31">
        <v>0.0</v>
      </c>
      <c r="E5" s="27">
        <v>0.0</v>
      </c>
      <c r="F5" s="31">
        <v>0.0</v>
      </c>
      <c r="G5" s="31">
        <v>0.0</v>
      </c>
      <c r="H5" s="31">
        <v>0.0</v>
      </c>
      <c r="I5" s="25"/>
      <c r="J5" s="25"/>
      <c r="K5" s="25"/>
      <c r="L5" s="25"/>
      <c r="M5" s="25"/>
      <c r="N5" s="25"/>
      <c r="O5" s="25"/>
      <c r="P5" s="25"/>
      <c r="Q5" s="25"/>
      <c r="R5" s="25"/>
      <c r="S5" s="25"/>
      <c r="T5" s="25"/>
      <c r="U5" s="25"/>
      <c r="V5" s="25"/>
      <c r="W5" s="25"/>
      <c r="X5" s="25"/>
      <c r="Y5" s="25"/>
      <c r="Z5" s="25"/>
    </row>
    <row r="6" ht="14.25" customHeight="1">
      <c r="A6" s="26" t="s">
        <v>121</v>
      </c>
      <c r="B6" s="31">
        <v>0.0</v>
      </c>
      <c r="C6" s="31">
        <v>0.0</v>
      </c>
      <c r="D6" s="31">
        <v>0.0</v>
      </c>
      <c r="E6" s="27">
        <v>27818.0</v>
      </c>
      <c r="F6" s="31">
        <v>0.0</v>
      </c>
      <c r="G6" s="31">
        <v>0.0</v>
      </c>
      <c r="H6" s="31">
        <v>0.0</v>
      </c>
      <c r="I6" s="25"/>
      <c r="J6" s="25"/>
      <c r="K6" s="25"/>
      <c r="L6" s="25"/>
      <c r="M6" s="25"/>
      <c r="N6" s="25"/>
      <c r="O6" s="25"/>
      <c r="P6" s="25"/>
      <c r="Q6" s="25"/>
      <c r="R6" s="25"/>
      <c r="S6" s="25"/>
      <c r="T6" s="25"/>
      <c r="U6" s="25"/>
      <c r="V6" s="25"/>
      <c r="W6" s="25"/>
      <c r="X6" s="25"/>
      <c r="Y6" s="25"/>
      <c r="Z6" s="25"/>
    </row>
    <row r="7" ht="14.25" customHeight="1">
      <c r="A7" s="26" t="s">
        <v>122</v>
      </c>
      <c r="B7" s="31">
        <v>0.0</v>
      </c>
      <c r="C7" s="31">
        <v>0.0</v>
      </c>
      <c r="D7" s="31">
        <v>0.0</v>
      </c>
      <c r="E7" s="27">
        <v>0.0</v>
      </c>
      <c r="F7" s="31">
        <v>0.0</v>
      </c>
      <c r="G7" s="31">
        <v>0.0</v>
      </c>
      <c r="H7" s="31">
        <v>0.0</v>
      </c>
      <c r="I7" s="25"/>
      <c r="J7" s="25"/>
      <c r="K7" s="25"/>
      <c r="L7" s="25"/>
      <c r="M7" s="25"/>
      <c r="N7" s="25"/>
      <c r="O7" s="25"/>
      <c r="P7" s="25"/>
      <c r="Q7" s="25"/>
      <c r="R7" s="25"/>
      <c r="S7" s="25"/>
      <c r="T7" s="25"/>
      <c r="U7" s="25"/>
      <c r="V7" s="25"/>
      <c r="W7" s="25"/>
      <c r="X7" s="25"/>
      <c r="Y7" s="25"/>
      <c r="Z7" s="25"/>
    </row>
    <row r="8" ht="14.25" customHeight="1">
      <c r="A8" s="25"/>
      <c r="B8" s="31"/>
      <c r="C8" s="31"/>
      <c r="D8" s="31"/>
      <c r="E8" s="31"/>
      <c r="F8" s="31"/>
      <c r="G8" s="31"/>
      <c r="H8" s="31"/>
      <c r="I8" s="25"/>
      <c r="J8" s="25"/>
      <c r="K8" s="25"/>
      <c r="L8" s="25"/>
      <c r="M8" s="25"/>
      <c r="N8" s="25"/>
      <c r="O8" s="25"/>
      <c r="P8" s="25"/>
      <c r="Q8" s="25"/>
      <c r="R8" s="25"/>
      <c r="S8" s="25"/>
      <c r="T8" s="25"/>
      <c r="U8" s="25"/>
      <c r="V8" s="25"/>
      <c r="W8" s="25"/>
      <c r="X8" s="25"/>
      <c r="Y8" s="25"/>
      <c r="Z8" s="25"/>
    </row>
    <row r="9" ht="14.25" customHeight="1">
      <c r="A9" s="25"/>
      <c r="B9" s="25"/>
      <c r="C9" s="25"/>
      <c r="D9" s="25"/>
      <c r="E9" s="25"/>
      <c r="F9" s="25"/>
      <c r="G9" s="25"/>
      <c r="H9" s="25"/>
      <c r="I9" s="25"/>
      <c r="J9" s="25"/>
      <c r="K9" s="25"/>
      <c r="L9" s="25"/>
      <c r="M9" s="25"/>
      <c r="N9" s="25"/>
      <c r="O9" s="25"/>
      <c r="P9" s="25"/>
      <c r="Q9" s="25"/>
      <c r="R9" s="25"/>
      <c r="S9" s="25"/>
      <c r="T9" s="25"/>
      <c r="U9" s="25"/>
      <c r="V9" s="25"/>
      <c r="W9" s="25"/>
      <c r="X9" s="25"/>
      <c r="Y9" s="25"/>
      <c r="Z9" s="25"/>
    </row>
    <row r="10" ht="14.2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4.25" customHeight="1">
      <c r="A11" s="32" t="s">
        <v>123</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4.25" customHeight="1">
      <c r="A12" s="25"/>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14.2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4.25" customHeight="1">
      <c r="A14" s="25"/>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4.25" customHeight="1">
      <c r="A15" s="25"/>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4.2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4.25" customHeight="1">
      <c r="A17" s="25"/>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4.2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4.25" customHeight="1">
      <c r="A19" s="25"/>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4.25" customHeight="1">
      <c r="A20" s="25"/>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4.25" customHeight="1">
      <c r="A21" s="25"/>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4.25" customHeight="1">
      <c r="A22" s="25"/>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4.2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4.2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4.2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4.2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4.2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4.2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4.2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4.2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4.2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4.2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4.2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4.2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4.2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4.2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4.2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4.2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4.2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4.2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4.2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4.2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4.2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4.2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4.2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4.2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4.2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4.2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4.2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4.2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4.2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4.2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4.2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4.2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4.2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4.2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4.2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4.2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4.2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4.2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4.2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4.2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4.2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4.2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4.2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4.2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4.2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4.2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4.2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4.2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4.2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4.2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4.2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4.2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4.2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4.2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4.2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4.2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4.2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4.2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4.2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4.2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4.2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4.2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4.2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4.2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4.2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4.2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4.2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4.2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4.2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4.2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4.2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4.2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4.2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4.2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4.2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4.2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4.2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4.2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4.2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4.2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4.2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4.2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4.2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4.2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4.2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4.2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4.2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4.2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4.2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4.2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4.2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4.2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4.2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4.2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4.2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4.2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4.2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4.2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4.2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4.2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4.2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4.2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4.2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4.2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4.2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4.2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4.2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4.2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4.2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4.2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4.2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4.2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4.2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4.2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4.2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4.2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4.2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4.2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4.2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4.2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4.2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4.2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4.2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4.2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4.2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4.2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4.2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4.2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4.2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4.2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4.2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4.2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4.2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4.2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4.2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4.2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4.2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4.2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4.2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4.2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4.2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4.2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4.2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4.2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4.2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4.2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4.2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4.2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4.2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4.2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4.2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4.2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4.2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4.2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4.2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4.2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4.2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4.2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4.2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4.2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4.2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4.2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4.2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4.2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4.2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4.2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4.2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4.2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4.2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4.2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4.2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4.2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4.2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4.2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4.2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4.2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4.2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4.2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4.2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4.2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4.2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4.2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4.2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4.2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4.2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4.2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4.2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4.2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4.2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4.2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4.2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4.2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4.2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4.2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4.2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4.2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4.2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4.2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37" width="8.71"/>
  </cols>
  <sheetData>
    <row r="1" ht="14.25" customHeight="1">
      <c r="A1" s="1"/>
      <c r="B1" s="35">
        <v>2015.0</v>
      </c>
      <c r="C1" s="1">
        <v>2016.0</v>
      </c>
      <c r="D1" s="35">
        <v>2017.0</v>
      </c>
      <c r="E1" s="1">
        <v>2018.0</v>
      </c>
      <c r="F1" s="35">
        <v>2019.0</v>
      </c>
      <c r="G1" s="1">
        <v>2020.0</v>
      </c>
      <c r="H1" s="35">
        <v>2021.0</v>
      </c>
      <c r="I1" s="1">
        <v>2022.0</v>
      </c>
      <c r="J1" s="35">
        <v>2023.0</v>
      </c>
      <c r="K1" s="1">
        <v>2024.0</v>
      </c>
      <c r="L1" s="35">
        <v>2025.0</v>
      </c>
      <c r="M1" s="1">
        <v>2026.0</v>
      </c>
      <c r="N1" s="35">
        <v>2027.0</v>
      </c>
      <c r="O1" s="1">
        <v>2028.0</v>
      </c>
      <c r="P1" s="35">
        <v>2029.0</v>
      </c>
      <c r="Q1" s="1">
        <v>2030.0</v>
      </c>
      <c r="R1" s="35">
        <v>2031.0</v>
      </c>
      <c r="S1" s="1">
        <v>2032.0</v>
      </c>
      <c r="T1" s="35">
        <v>2033.0</v>
      </c>
      <c r="U1" s="1">
        <v>2034.0</v>
      </c>
      <c r="V1" s="35">
        <v>2035.0</v>
      </c>
      <c r="W1" s="1">
        <v>2036.0</v>
      </c>
      <c r="X1" s="35">
        <v>2037.0</v>
      </c>
      <c r="Y1" s="1">
        <v>2038.0</v>
      </c>
      <c r="Z1" s="35">
        <v>2039.0</v>
      </c>
      <c r="AA1" s="1">
        <v>2040.0</v>
      </c>
      <c r="AB1" s="35">
        <v>2041.0</v>
      </c>
      <c r="AC1" s="1">
        <v>2042.0</v>
      </c>
      <c r="AD1" s="35">
        <v>2043.0</v>
      </c>
      <c r="AE1" s="1">
        <v>2044.0</v>
      </c>
      <c r="AF1" s="35">
        <v>2045.0</v>
      </c>
      <c r="AG1" s="1">
        <v>2046.0</v>
      </c>
      <c r="AH1" s="35">
        <v>2047.0</v>
      </c>
      <c r="AI1" s="1">
        <v>2048.0</v>
      </c>
      <c r="AJ1" s="35">
        <v>2049.0</v>
      </c>
      <c r="AK1" s="1">
        <v>2050.0</v>
      </c>
    </row>
    <row r="2" ht="14.25" customHeight="1">
      <c r="A2" s="1" t="s">
        <v>117</v>
      </c>
      <c r="B2" s="3">
        <v>1.67</v>
      </c>
      <c r="C2" s="3">
        <v>1.67</v>
      </c>
      <c r="D2" s="3">
        <v>1.67</v>
      </c>
      <c r="E2" s="3">
        <v>1.67</v>
      </c>
      <c r="F2" s="3">
        <v>1.67</v>
      </c>
      <c r="G2" s="3">
        <v>1.67</v>
      </c>
      <c r="H2" s="3">
        <v>1.67</v>
      </c>
      <c r="I2" s="3">
        <v>1.67</v>
      </c>
      <c r="J2" s="3">
        <v>1.67</v>
      </c>
      <c r="K2" s="3">
        <v>1.67</v>
      </c>
      <c r="L2" s="3">
        <v>1.67</v>
      </c>
      <c r="M2" s="3">
        <v>1.67</v>
      </c>
      <c r="N2" s="3">
        <v>1.67</v>
      </c>
      <c r="O2" s="3">
        <v>1.67</v>
      </c>
      <c r="P2" s="3">
        <v>1.67</v>
      </c>
      <c r="Q2" s="3">
        <v>1.67</v>
      </c>
      <c r="R2" s="3">
        <v>1.67</v>
      </c>
      <c r="S2" s="3">
        <v>1.67</v>
      </c>
      <c r="T2" s="3">
        <v>1.67</v>
      </c>
      <c r="U2" s="3">
        <v>1.67</v>
      </c>
      <c r="V2" s="3">
        <v>1.67</v>
      </c>
      <c r="W2" s="3">
        <v>1.67</v>
      </c>
      <c r="X2" s="3">
        <v>1.67</v>
      </c>
      <c r="Y2" s="3">
        <v>1.67</v>
      </c>
      <c r="Z2" s="3">
        <v>1.67</v>
      </c>
      <c r="AA2" s="3">
        <v>1.67</v>
      </c>
      <c r="AB2" s="3">
        <v>1.67</v>
      </c>
      <c r="AC2" s="3">
        <v>1.67</v>
      </c>
      <c r="AD2" s="3">
        <v>1.67</v>
      </c>
      <c r="AE2" s="3">
        <v>1.67</v>
      </c>
      <c r="AF2" s="3">
        <v>1.67</v>
      </c>
      <c r="AG2" s="3">
        <v>1.67</v>
      </c>
      <c r="AH2" s="3">
        <v>1.67</v>
      </c>
      <c r="AI2" s="3">
        <v>1.67</v>
      </c>
      <c r="AJ2" s="3">
        <v>1.67</v>
      </c>
      <c r="AK2" s="3">
        <v>1.67</v>
      </c>
    </row>
    <row r="3" ht="14.25" customHeight="1">
      <c r="A3" s="1" t="s">
        <v>118</v>
      </c>
      <c r="B3" s="36">
        <v>17.62</v>
      </c>
      <c r="C3" s="36">
        <v>17.62</v>
      </c>
      <c r="D3" s="36">
        <v>17.62</v>
      </c>
      <c r="E3" s="36">
        <v>17.62</v>
      </c>
      <c r="F3" s="36">
        <v>17.62</v>
      </c>
      <c r="G3" s="36">
        <v>17.62</v>
      </c>
      <c r="H3" s="36">
        <v>17.62</v>
      </c>
      <c r="I3" s="36">
        <v>17.62</v>
      </c>
      <c r="J3" s="36">
        <v>17.62</v>
      </c>
      <c r="K3" s="36">
        <v>17.62</v>
      </c>
      <c r="L3" s="36">
        <v>17.62</v>
      </c>
      <c r="M3" s="36">
        <v>17.62</v>
      </c>
      <c r="N3" s="36">
        <v>17.62</v>
      </c>
      <c r="O3" s="36">
        <v>17.62</v>
      </c>
      <c r="P3" s="36">
        <v>17.62</v>
      </c>
      <c r="Q3" s="36">
        <v>17.62</v>
      </c>
      <c r="R3" s="36">
        <v>17.62</v>
      </c>
      <c r="S3" s="36">
        <v>17.62</v>
      </c>
      <c r="T3" s="36">
        <v>17.62</v>
      </c>
      <c r="U3" s="36">
        <v>17.62</v>
      </c>
      <c r="V3" s="36">
        <v>17.62</v>
      </c>
      <c r="W3" s="36">
        <v>17.62</v>
      </c>
      <c r="X3" s="36">
        <v>17.62</v>
      </c>
      <c r="Y3" s="36">
        <v>17.62</v>
      </c>
      <c r="Z3" s="36">
        <v>17.62</v>
      </c>
      <c r="AA3" s="36">
        <v>17.62</v>
      </c>
      <c r="AB3" s="36">
        <v>17.62</v>
      </c>
      <c r="AC3" s="36">
        <v>17.62</v>
      </c>
      <c r="AD3" s="36">
        <v>17.62</v>
      </c>
      <c r="AE3" s="36">
        <v>17.62</v>
      </c>
      <c r="AF3" s="36">
        <v>17.62</v>
      </c>
      <c r="AG3" s="36">
        <v>17.62</v>
      </c>
      <c r="AH3" s="36">
        <v>17.62</v>
      </c>
      <c r="AI3" s="36">
        <v>17.62</v>
      </c>
      <c r="AJ3" s="36">
        <v>17.62</v>
      </c>
      <c r="AK3" s="3">
        <v>17.62</v>
      </c>
    </row>
    <row r="4" ht="14.25" customHeight="1">
      <c r="A4" s="1" t="s">
        <v>119</v>
      </c>
      <c r="B4" s="36">
        <v>137.17017868661307</v>
      </c>
      <c r="C4" s="36">
        <v>137.17017868661307</v>
      </c>
      <c r="D4" s="36">
        <v>137.17017868661307</v>
      </c>
      <c r="E4" s="36">
        <v>137.17017868661307</v>
      </c>
      <c r="F4" s="36">
        <v>137.17017868661307</v>
      </c>
      <c r="G4" s="36">
        <v>137.17017868661307</v>
      </c>
      <c r="H4" s="36">
        <v>137.17017868661307</v>
      </c>
      <c r="I4" s="36">
        <v>137.17017868661307</v>
      </c>
      <c r="J4" s="36">
        <v>137.17017868661307</v>
      </c>
      <c r="K4" s="36">
        <v>137.17017868661307</v>
      </c>
      <c r="L4" s="36">
        <v>137.17017868661307</v>
      </c>
      <c r="M4" s="36">
        <v>137.17017868661307</v>
      </c>
      <c r="N4" s="36">
        <v>137.17017868661307</v>
      </c>
      <c r="O4" s="36">
        <v>137.17017868661307</v>
      </c>
      <c r="P4" s="36">
        <v>137.17017868661307</v>
      </c>
      <c r="Q4" s="36">
        <v>137.17017868661307</v>
      </c>
      <c r="R4" s="36">
        <v>137.17017868661307</v>
      </c>
      <c r="S4" s="36">
        <v>137.17017868661307</v>
      </c>
      <c r="T4" s="36">
        <v>137.17017868661307</v>
      </c>
      <c r="U4" s="36">
        <v>137.17017868661307</v>
      </c>
      <c r="V4" s="36">
        <v>137.17017868661307</v>
      </c>
      <c r="W4" s="36">
        <v>137.17017868661307</v>
      </c>
      <c r="X4" s="36">
        <v>137.17017868661307</v>
      </c>
      <c r="Y4" s="36">
        <v>137.17017868661307</v>
      </c>
      <c r="Z4" s="36">
        <v>137.17017868661307</v>
      </c>
      <c r="AA4" s="36">
        <v>137.17017868661307</v>
      </c>
      <c r="AB4" s="36">
        <v>137.17017868661307</v>
      </c>
      <c r="AC4" s="36">
        <v>137.17017868661307</v>
      </c>
      <c r="AD4" s="36">
        <v>137.17017868661307</v>
      </c>
      <c r="AE4" s="36">
        <v>137.17017868661307</v>
      </c>
      <c r="AF4" s="36">
        <v>137.17017868661307</v>
      </c>
      <c r="AG4" s="36">
        <v>137.17017868661307</v>
      </c>
      <c r="AH4" s="36">
        <v>137.17017868661307</v>
      </c>
      <c r="AI4" s="36">
        <v>137.17017868661307</v>
      </c>
      <c r="AJ4" s="36">
        <v>137.17017868661307</v>
      </c>
      <c r="AK4" s="36">
        <v>137.17017868661307</v>
      </c>
    </row>
    <row r="5" ht="14.25" customHeight="1">
      <c r="A5" s="1" t="s">
        <v>120</v>
      </c>
      <c r="B5" s="37">
        <v>1301.2820512820508</v>
      </c>
      <c r="C5" s="37">
        <v>1314.1025641025626</v>
      </c>
      <c r="D5" s="37">
        <v>1326.9230769230744</v>
      </c>
      <c r="E5" s="37">
        <v>1339.7435897435862</v>
      </c>
      <c r="F5" s="37">
        <v>1352.5641025641016</v>
      </c>
      <c r="G5" s="37">
        <v>1365.3846153846134</v>
      </c>
      <c r="H5" s="37">
        <v>1378.2051282051252</v>
      </c>
      <c r="I5" s="37">
        <v>1391.0256410256407</v>
      </c>
      <c r="J5" s="37">
        <v>1403.8461538461524</v>
      </c>
      <c r="K5" s="37">
        <v>1416.6666666666642</v>
      </c>
      <c r="L5" s="37">
        <v>1429.487179487176</v>
      </c>
      <c r="M5" s="37">
        <v>1442.3076923076915</v>
      </c>
      <c r="N5" s="37">
        <v>1455.1282051282033</v>
      </c>
      <c r="O5" s="37">
        <v>1467.948717948715</v>
      </c>
      <c r="P5" s="37">
        <v>1480.7692307692305</v>
      </c>
      <c r="Q5" s="37">
        <v>1493.5897435897423</v>
      </c>
      <c r="R5" s="37">
        <v>1506.410256410254</v>
      </c>
      <c r="S5" s="37">
        <v>1519.2307692307659</v>
      </c>
      <c r="T5" s="37">
        <v>1532.0512820512813</v>
      </c>
      <c r="U5" s="37">
        <v>1544.871794871793</v>
      </c>
      <c r="V5" s="37">
        <v>1557.692307692305</v>
      </c>
      <c r="W5" s="37">
        <v>1570.5128205128203</v>
      </c>
      <c r="X5" s="37">
        <v>1583.3333333333321</v>
      </c>
      <c r="Y5" s="37">
        <v>1596.153846153844</v>
      </c>
      <c r="Z5" s="37">
        <v>1608.9743589743557</v>
      </c>
      <c r="AA5" s="37">
        <v>1621.7948717948711</v>
      </c>
      <c r="AB5" s="37">
        <v>1634.615384615383</v>
      </c>
      <c r="AC5" s="37">
        <v>1647.4358974358947</v>
      </c>
      <c r="AD5" s="37">
        <v>1660.2564102564102</v>
      </c>
      <c r="AE5" s="37">
        <v>1673.076923076922</v>
      </c>
      <c r="AF5" s="37">
        <v>1685.8974358974338</v>
      </c>
      <c r="AG5" s="37">
        <v>1698.7179487179455</v>
      </c>
      <c r="AH5" s="37">
        <v>1711.538461538461</v>
      </c>
      <c r="AI5" s="37">
        <v>1724.3589743589728</v>
      </c>
      <c r="AJ5" s="37">
        <v>1737.1794871794846</v>
      </c>
      <c r="AK5" s="37">
        <v>1750.0</v>
      </c>
    </row>
    <row r="6" ht="14.25" customHeight="1">
      <c r="A6" s="1" t="s">
        <v>121</v>
      </c>
      <c r="B6" s="3">
        <v>625.0</v>
      </c>
      <c r="C6" s="3">
        <v>625.0</v>
      </c>
      <c r="D6" s="3">
        <v>625.0</v>
      </c>
      <c r="E6" s="3">
        <v>625.0</v>
      </c>
      <c r="F6" s="3">
        <v>625.0</v>
      </c>
      <c r="G6" s="3">
        <v>625.0</v>
      </c>
      <c r="H6" s="3">
        <v>625.0</v>
      </c>
      <c r="I6" s="3">
        <v>625.0</v>
      </c>
      <c r="J6" s="3">
        <v>625.0</v>
      </c>
      <c r="K6" s="3">
        <v>625.0</v>
      </c>
      <c r="L6" s="3">
        <v>625.0</v>
      </c>
      <c r="M6" s="3">
        <v>625.0</v>
      </c>
      <c r="N6" s="3">
        <v>625.0</v>
      </c>
      <c r="O6" s="3">
        <v>625.0</v>
      </c>
      <c r="P6" s="3">
        <v>625.0</v>
      </c>
      <c r="Q6" s="3">
        <v>625.0</v>
      </c>
      <c r="R6" s="3">
        <v>625.0</v>
      </c>
      <c r="S6" s="3">
        <v>625.0</v>
      </c>
      <c r="T6" s="3">
        <v>625.0</v>
      </c>
      <c r="U6" s="3">
        <v>625.0</v>
      </c>
      <c r="V6" s="3">
        <v>625.0</v>
      </c>
      <c r="W6" s="3">
        <v>625.0</v>
      </c>
      <c r="X6" s="3">
        <v>625.0</v>
      </c>
      <c r="Y6" s="3">
        <v>625.0</v>
      </c>
      <c r="Z6" s="3">
        <v>625.0</v>
      </c>
      <c r="AA6" s="3">
        <v>625.0</v>
      </c>
      <c r="AB6" s="3">
        <v>625.0</v>
      </c>
      <c r="AC6" s="3">
        <v>625.0</v>
      </c>
      <c r="AD6" s="3">
        <v>625.0</v>
      </c>
      <c r="AE6" s="3">
        <v>625.0</v>
      </c>
      <c r="AF6" s="3">
        <v>625.0</v>
      </c>
      <c r="AG6" s="3">
        <v>625.0</v>
      </c>
      <c r="AH6" s="3">
        <v>625.0</v>
      </c>
      <c r="AI6" s="3">
        <v>625.0</v>
      </c>
      <c r="AJ6" s="3">
        <v>625.0</v>
      </c>
      <c r="AK6" s="3">
        <v>625.0</v>
      </c>
    </row>
    <row r="7" ht="14.25" customHeight="1">
      <c r="A7" s="1" t="s">
        <v>122</v>
      </c>
      <c r="B7" s="38">
        <v>1.1076935719115613</v>
      </c>
      <c r="C7" s="38">
        <v>1.1075287251418886</v>
      </c>
      <c r="D7" s="38">
        <v>1.107363878372216</v>
      </c>
      <c r="E7" s="38">
        <v>1.1071990316025433</v>
      </c>
      <c r="F7" s="38">
        <v>1.1070341848328706</v>
      </c>
      <c r="G7" s="38">
        <v>1.106869338063198</v>
      </c>
      <c r="H7" s="38">
        <v>1.106826150065491</v>
      </c>
      <c r="I7" s="38">
        <v>1.106782962067784</v>
      </c>
      <c r="J7" s="38">
        <v>1.106739774070077</v>
      </c>
      <c r="K7" s="38">
        <v>1.10669658607237</v>
      </c>
      <c r="L7" s="38">
        <v>1.1066533980746636</v>
      </c>
      <c r="M7" s="38">
        <v>1.1066228644850717</v>
      </c>
      <c r="N7" s="38">
        <v>1.10659233089548</v>
      </c>
      <c r="O7" s="38">
        <v>1.106561797305888</v>
      </c>
      <c r="P7" s="38">
        <v>1.1065312637162963</v>
      </c>
      <c r="Q7" s="38">
        <v>1.106500730126704</v>
      </c>
      <c r="R7" s="38">
        <v>1.1064726132903646</v>
      </c>
      <c r="S7" s="38">
        <v>1.1064444964540252</v>
      </c>
      <c r="T7" s="38">
        <v>1.1064163796176858</v>
      </c>
      <c r="U7" s="38">
        <v>1.1063882627813464</v>
      </c>
      <c r="V7" s="38">
        <v>1.106360145945007</v>
      </c>
      <c r="W7" s="38">
        <v>1.1064010177468386</v>
      </c>
      <c r="X7" s="38">
        <v>1.1064418895486703</v>
      </c>
      <c r="Y7" s="38">
        <v>1.106482761350502</v>
      </c>
      <c r="Z7" s="38">
        <v>1.1065236331523336</v>
      </c>
      <c r="AA7" s="38">
        <v>1.1065645049541648</v>
      </c>
      <c r="AB7" s="38">
        <v>1.1065255128008118</v>
      </c>
      <c r="AC7" s="38">
        <v>1.1064865206474588</v>
      </c>
      <c r="AD7" s="38">
        <v>1.1064475284941058</v>
      </c>
      <c r="AE7" s="38">
        <v>1.1064085363407528</v>
      </c>
      <c r="AF7" s="38">
        <v>1.1063695441873997</v>
      </c>
      <c r="AG7" s="38">
        <v>1.1060003580683904</v>
      </c>
      <c r="AH7" s="38">
        <v>1.105631171949381</v>
      </c>
      <c r="AI7" s="38">
        <v>1.1052619858303716</v>
      </c>
      <c r="AJ7" s="38">
        <v>1.1048927997113622</v>
      </c>
      <c r="AK7" s="38">
        <v>1.104523613592353</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71"/>
    <col customWidth="1" min="2" max="36" width="8.71"/>
  </cols>
  <sheetData>
    <row r="1" ht="14.25" customHeight="1">
      <c r="A1" s="1"/>
      <c r="B1" s="1">
        <v>2016.0</v>
      </c>
      <c r="C1" s="1">
        <v>2017.0</v>
      </c>
      <c r="D1" s="1">
        <v>2018.0</v>
      </c>
      <c r="E1" s="1">
        <v>2019.0</v>
      </c>
      <c r="F1" s="1">
        <v>2020.0</v>
      </c>
      <c r="G1" s="1">
        <v>2021.0</v>
      </c>
      <c r="H1" s="1">
        <v>2022.0</v>
      </c>
      <c r="I1" s="1">
        <v>2023.0</v>
      </c>
      <c r="J1" s="1">
        <v>2024.0</v>
      </c>
      <c r="K1" s="1">
        <v>2025.0</v>
      </c>
      <c r="L1" s="1">
        <v>2026.0</v>
      </c>
      <c r="M1" s="1">
        <v>2027.0</v>
      </c>
      <c r="N1" s="1">
        <v>2028.0</v>
      </c>
      <c r="O1" s="1">
        <v>2029.0</v>
      </c>
      <c r="P1" s="1">
        <v>2030.0</v>
      </c>
      <c r="Q1" s="1">
        <v>2031.0</v>
      </c>
      <c r="R1" s="1">
        <v>2032.0</v>
      </c>
      <c r="S1" s="1">
        <v>2033.0</v>
      </c>
      <c r="T1" s="1">
        <v>2034.0</v>
      </c>
      <c r="U1" s="1">
        <v>2035.0</v>
      </c>
      <c r="V1" s="1">
        <v>2036.0</v>
      </c>
      <c r="W1" s="1">
        <v>2037.0</v>
      </c>
      <c r="X1" s="1">
        <v>2038.0</v>
      </c>
      <c r="Y1" s="1">
        <v>2039.0</v>
      </c>
      <c r="Z1" s="1">
        <v>2040.0</v>
      </c>
      <c r="AA1" s="1">
        <v>2041.0</v>
      </c>
      <c r="AB1" s="1">
        <v>2042.0</v>
      </c>
      <c r="AC1" s="1">
        <v>2043.0</v>
      </c>
      <c r="AD1" s="1">
        <v>2044.0</v>
      </c>
      <c r="AE1" s="1">
        <v>2045.0</v>
      </c>
      <c r="AF1" s="1">
        <v>2046.0</v>
      </c>
      <c r="AG1" s="1">
        <v>2047.0</v>
      </c>
      <c r="AH1" s="1">
        <v>2048.0</v>
      </c>
      <c r="AI1" s="1">
        <v>2049.0</v>
      </c>
      <c r="AJ1" s="1">
        <v>2050.0</v>
      </c>
    </row>
    <row r="2" ht="14.25" customHeight="1">
      <c r="A2" s="1" t="s">
        <v>117</v>
      </c>
      <c r="B2" s="3">
        <v>0.0</v>
      </c>
      <c r="C2" s="3">
        <v>0.0</v>
      </c>
      <c r="D2" s="3">
        <v>0.0</v>
      </c>
      <c r="E2" s="3">
        <v>0.0</v>
      </c>
      <c r="F2" s="3">
        <v>0.0</v>
      </c>
      <c r="G2" s="3">
        <v>0.0</v>
      </c>
      <c r="H2" s="3">
        <v>0.0</v>
      </c>
      <c r="I2" s="3">
        <v>0.0</v>
      </c>
      <c r="J2" s="3">
        <v>0.0</v>
      </c>
      <c r="K2" s="3">
        <v>0.0</v>
      </c>
      <c r="L2" s="3">
        <v>0.0</v>
      </c>
      <c r="M2" s="3">
        <v>0.0</v>
      </c>
      <c r="N2" s="3">
        <v>0.0</v>
      </c>
      <c r="O2" s="3">
        <v>0.0</v>
      </c>
      <c r="P2" s="3">
        <v>0.0</v>
      </c>
      <c r="Q2" s="3">
        <v>0.0</v>
      </c>
      <c r="R2" s="3">
        <v>0.0</v>
      </c>
      <c r="S2" s="3">
        <v>0.0</v>
      </c>
      <c r="T2" s="3">
        <v>0.0</v>
      </c>
      <c r="U2" s="3">
        <v>0.0</v>
      </c>
      <c r="V2" s="3">
        <v>0.0</v>
      </c>
      <c r="W2" s="3">
        <v>0.0</v>
      </c>
      <c r="X2" s="3">
        <v>0.0</v>
      </c>
      <c r="Y2" s="3">
        <v>0.0</v>
      </c>
      <c r="Z2" s="3">
        <v>0.0</v>
      </c>
      <c r="AA2" s="3">
        <v>0.0</v>
      </c>
      <c r="AB2" s="3">
        <v>0.0</v>
      </c>
      <c r="AC2" s="3">
        <v>0.0</v>
      </c>
      <c r="AD2" s="3">
        <v>0.0</v>
      </c>
      <c r="AE2" s="3">
        <v>0.0</v>
      </c>
      <c r="AF2" s="3">
        <v>0.0</v>
      </c>
      <c r="AG2" s="3">
        <v>0.0</v>
      </c>
      <c r="AH2" s="3">
        <v>0.0</v>
      </c>
      <c r="AI2" s="3">
        <v>0.0</v>
      </c>
      <c r="AJ2" s="3">
        <v>0.0</v>
      </c>
    </row>
    <row r="3" ht="14.25" customHeight="1">
      <c r="A3" s="1" t="s">
        <v>118</v>
      </c>
      <c r="B3" s="36">
        <v>1.1711489410700386</v>
      </c>
      <c r="C3" s="36">
        <v>1.1711489410700386</v>
      </c>
      <c r="D3" s="36">
        <v>1.1711489410700386</v>
      </c>
      <c r="E3" s="36">
        <v>1.1711489410700386</v>
      </c>
      <c r="F3" s="36">
        <v>1.1711489410700386</v>
      </c>
      <c r="G3" s="36">
        <v>1.1711489410700386</v>
      </c>
      <c r="H3" s="36">
        <v>1.1711489410700386</v>
      </c>
      <c r="I3" s="36">
        <v>1.1711489410700386</v>
      </c>
      <c r="J3" s="36">
        <v>1.1711489410700386</v>
      </c>
      <c r="K3" s="36">
        <v>1.1711489410700386</v>
      </c>
      <c r="L3" s="36">
        <v>1.1711489410700386</v>
      </c>
      <c r="M3" s="36">
        <v>1.1711489410700386</v>
      </c>
      <c r="N3" s="36">
        <v>1.1711489410700386</v>
      </c>
      <c r="O3" s="36">
        <v>1.1711489410700386</v>
      </c>
      <c r="P3" s="36">
        <v>1.1711489410700386</v>
      </c>
      <c r="Q3" s="36">
        <v>1.1711489410700384</v>
      </c>
      <c r="R3" s="36">
        <v>1.1711489410700384</v>
      </c>
      <c r="S3" s="36">
        <v>1.1711489410700384</v>
      </c>
      <c r="T3" s="36">
        <v>1.1711489410700384</v>
      </c>
      <c r="U3" s="36">
        <v>1.1711489410700384</v>
      </c>
      <c r="V3" s="36">
        <v>1.1711489410700384</v>
      </c>
      <c r="W3" s="36">
        <v>1.1711489410700384</v>
      </c>
      <c r="X3" s="36">
        <v>1.1711489410700384</v>
      </c>
      <c r="Y3" s="36">
        <v>1.1711489410700384</v>
      </c>
      <c r="Z3" s="36">
        <v>1.1711489410700384</v>
      </c>
      <c r="AA3" s="36">
        <v>1.1711489410700386</v>
      </c>
      <c r="AB3" s="36">
        <v>1.1711489410700386</v>
      </c>
      <c r="AC3" s="36">
        <v>1.1711489410700386</v>
      </c>
      <c r="AD3" s="36">
        <v>1.1711489410700386</v>
      </c>
      <c r="AE3" s="36">
        <v>1.1711489410700386</v>
      </c>
      <c r="AF3" s="36">
        <v>1.1711489410700384</v>
      </c>
      <c r="AG3" s="36">
        <v>1.1711489410700384</v>
      </c>
      <c r="AH3" s="36">
        <v>1.1711489410700384</v>
      </c>
      <c r="AI3" s="36">
        <v>1.1711489410700384</v>
      </c>
      <c r="AJ3" s="36">
        <v>1.1711489410700384</v>
      </c>
    </row>
    <row r="4" ht="14.25" customHeight="1">
      <c r="A4" s="1" t="s">
        <v>119</v>
      </c>
      <c r="B4" s="36">
        <v>41.98911613325875</v>
      </c>
      <c r="C4" s="37">
        <v>41.98911613325875</v>
      </c>
      <c r="D4" s="37">
        <v>41.98911613325875</v>
      </c>
      <c r="E4" s="37">
        <v>41.98911613325875</v>
      </c>
      <c r="F4" s="37">
        <v>41.98911613325875</v>
      </c>
      <c r="G4" s="37">
        <v>41.98911613325875</v>
      </c>
      <c r="H4" s="37">
        <v>41.98911613325875</v>
      </c>
      <c r="I4" s="37">
        <v>41.98911613325875</v>
      </c>
      <c r="J4" s="37">
        <v>41.98911613325875</v>
      </c>
      <c r="K4" s="37">
        <v>41.98911613325875</v>
      </c>
      <c r="L4" s="37">
        <v>41.98911613325875</v>
      </c>
      <c r="M4" s="37">
        <v>41.98911613325875</v>
      </c>
      <c r="N4" s="37">
        <v>41.98911613325875</v>
      </c>
      <c r="O4" s="37">
        <v>41.98911613325875</v>
      </c>
      <c r="P4" s="37">
        <v>41.98911613325875</v>
      </c>
      <c r="Q4" s="37">
        <v>41.98911613325875</v>
      </c>
      <c r="R4" s="37">
        <v>41.98911613325875</v>
      </c>
      <c r="S4" s="37">
        <v>41.98911613325875</v>
      </c>
      <c r="T4" s="37">
        <v>41.98911613325875</v>
      </c>
      <c r="U4" s="37">
        <v>41.98911613325875</v>
      </c>
      <c r="V4" s="37">
        <v>41.98911613325875</v>
      </c>
      <c r="W4" s="37">
        <v>41.98911613325875</v>
      </c>
      <c r="X4" s="37">
        <v>41.98911613325875</v>
      </c>
      <c r="Y4" s="37">
        <v>41.98911613325875</v>
      </c>
      <c r="Z4" s="37">
        <v>41.98911613325875</v>
      </c>
      <c r="AA4" s="37">
        <v>41.98911613325875</v>
      </c>
      <c r="AB4" s="37">
        <v>41.98911613325875</v>
      </c>
      <c r="AC4" s="37">
        <v>41.98911613325875</v>
      </c>
      <c r="AD4" s="37">
        <v>41.98911613325875</v>
      </c>
      <c r="AE4" s="37">
        <v>41.98911613325875</v>
      </c>
      <c r="AF4" s="37">
        <v>41.98911613325875</v>
      </c>
      <c r="AG4" s="37">
        <v>41.98911613325875</v>
      </c>
      <c r="AH4" s="37">
        <v>41.98911613325875</v>
      </c>
      <c r="AI4" s="37">
        <v>41.98911613325875</v>
      </c>
      <c r="AJ4" s="37">
        <v>41.98911613325875</v>
      </c>
    </row>
    <row r="5" ht="14.25" customHeight="1">
      <c r="A5" s="1" t="s">
        <v>120</v>
      </c>
      <c r="B5" s="37">
        <v>3512.35916421195</v>
      </c>
      <c r="C5" s="37">
        <v>3512.35916421195</v>
      </c>
      <c r="D5" s="37">
        <v>3512.35916421195</v>
      </c>
      <c r="E5" s="37">
        <v>3512.35916421195</v>
      </c>
      <c r="F5" s="37">
        <v>3512.35916421195</v>
      </c>
      <c r="G5" s="37">
        <v>3512.35916421195</v>
      </c>
      <c r="H5" s="37">
        <v>3512.35916421195</v>
      </c>
      <c r="I5" s="37">
        <v>3512.35916421195</v>
      </c>
      <c r="J5" s="37">
        <v>3512.35916421195</v>
      </c>
      <c r="K5" s="37">
        <v>3512.35916421195</v>
      </c>
      <c r="L5" s="37">
        <v>3512.35916421195</v>
      </c>
      <c r="M5" s="37">
        <v>3512.35916421195</v>
      </c>
      <c r="N5" s="37">
        <v>3512.35916421195</v>
      </c>
      <c r="O5" s="37">
        <v>3512.35916421195</v>
      </c>
      <c r="P5" s="37">
        <v>3512.35916421195</v>
      </c>
      <c r="Q5" s="37">
        <v>3512.35916421195</v>
      </c>
      <c r="R5" s="37">
        <v>3512.35916421195</v>
      </c>
      <c r="S5" s="37">
        <v>3512.35916421195</v>
      </c>
      <c r="T5" s="37">
        <v>3512.35916421195</v>
      </c>
      <c r="U5" s="37">
        <v>3512.35916421195</v>
      </c>
      <c r="V5" s="37">
        <v>3512.35916421195</v>
      </c>
      <c r="W5" s="37">
        <v>3512.35916421195</v>
      </c>
      <c r="X5" s="37">
        <v>3512.35916421195</v>
      </c>
      <c r="Y5" s="37">
        <v>3512.35916421195</v>
      </c>
      <c r="Z5" s="37">
        <v>3512.35916421195</v>
      </c>
      <c r="AA5" s="37">
        <v>3512.35916421195</v>
      </c>
      <c r="AB5" s="37">
        <v>3512.35916421195</v>
      </c>
      <c r="AC5" s="37">
        <v>3512.35916421195</v>
      </c>
      <c r="AD5" s="37">
        <v>3512.35916421195</v>
      </c>
      <c r="AE5" s="37">
        <v>3512.35916421195</v>
      </c>
      <c r="AF5" s="37">
        <v>3512.35916421195</v>
      </c>
      <c r="AG5" s="37">
        <v>3512.35916421195</v>
      </c>
      <c r="AH5" s="37">
        <v>3512.35916421195</v>
      </c>
      <c r="AI5" s="37">
        <v>3512.35916421195</v>
      </c>
      <c r="AJ5" s="37">
        <v>3512.35916421195</v>
      </c>
    </row>
    <row r="6" ht="14.25" customHeight="1">
      <c r="A6" s="1" t="s">
        <v>121</v>
      </c>
      <c r="B6" s="37">
        <v>1363.3853547764243</v>
      </c>
      <c r="C6" s="37">
        <v>1363.3853547764243</v>
      </c>
      <c r="D6" s="37">
        <v>1363.3853547764243</v>
      </c>
      <c r="E6" s="37">
        <v>1363.3853547764243</v>
      </c>
      <c r="F6" s="37">
        <v>1363.3853547764243</v>
      </c>
      <c r="G6" s="37">
        <v>1363.3853547764243</v>
      </c>
      <c r="H6" s="37">
        <v>1363.3853547764243</v>
      </c>
      <c r="I6" s="37">
        <v>1363.3853547764243</v>
      </c>
      <c r="J6" s="37">
        <v>1363.3853547764243</v>
      </c>
      <c r="K6" s="37">
        <v>1363.3853547764243</v>
      </c>
      <c r="L6" s="37">
        <v>1363.3853547764243</v>
      </c>
      <c r="M6" s="37">
        <v>1363.3853547764243</v>
      </c>
      <c r="N6" s="37">
        <v>1363.3853547764243</v>
      </c>
      <c r="O6" s="37">
        <v>1363.3853547764243</v>
      </c>
      <c r="P6" s="37">
        <v>1363.3853547764243</v>
      </c>
      <c r="Q6" s="37">
        <v>1363.3853547764243</v>
      </c>
      <c r="R6" s="37">
        <v>1363.3853547764243</v>
      </c>
      <c r="S6" s="37">
        <v>1363.3853547764243</v>
      </c>
      <c r="T6" s="37">
        <v>1363.3853547764243</v>
      </c>
      <c r="U6" s="37">
        <v>1363.3853547764243</v>
      </c>
      <c r="V6" s="37">
        <v>1363.3853547764243</v>
      </c>
      <c r="W6" s="37">
        <v>1363.3853547764243</v>
      </c>
      <c r="X6" s="37">
        <v>1363.3853547764243</v>
      </c>
      <c r="Y6" s="37">
        <v>1363.3853547764243</v>
      </c>
      <c r="Z6" s="37">
        <v>1363.3853547764243</v>
      </c>
      <c r="AA6" s="37">
        <v>1363.3853547764243</v>
      </c>
      <c r="AB6" s="37">
        <v>1363.3853547764243</v>
      </c>
      <c r="AC6" s="37">
        <v>1363.3853547764243</v>
      </c>
      <c r="AD6" s="37">
        <v>1363.3853547764243</v>
      </c>
      <c r="AE6" s="37">
        <v>1363.3853547764243</v>
      </c>
      <c r="AF6" s="37">
        <v>1363.3853547764243</v>
      </c>
      <c r="AG6" s="37">
        <v>1363.3853547764243</v>
      </c>
      <c r="AH6" s="37">
        <v>1363.3853547764243</v>
      </c>
      <c r="AI6" s="37">
        <v>1363.3853547764243</v>
      </c>
      <c r="AJ6" s="37">
        <v>1363.3853547764243</v>
      </c>
    </row>
    <row r="7" ht="14.25" customHeight="1">
      <c r="A7" s="1" t="s">
        <v>122</v>
      </c>
      <c r="B7" s="3">
        <v>0.0</v>
      </c>
      <c r="C7" s="3">
        <v>0.0</v>
      </c>
      <c r="D7" s="3">
        <v>0.0</v>
      </c>
      <c r="E7" s="3">
        <v>0.0</v>
      </c>
      <c r="F7" s="3">
        <v>0.0</v>
      </c>
      <c r="G7" s="3">
        <v>0.0</v>
      </c>
      <c r="H7" s="3">
        <v>0.0</v>
      </c>
      <c r="I7" s="3">
        <v>0.0</v>
      </c>
      <c r="J7" s="3">
        <v>0.0</v>
      </c>
      <c r="K7" s="3">
        <v>0.0</v>
      </c>
      <c r="L7" s="3">
        <v>0.0</v>
      </c>
      <c r="M7" s="3">
        <v>0.0</v>
      </c>
      <c r="N7" s="3">
        <v>0.0</v>
      </c>
      <c r="O7" s="3">
        <v>0.0</v>
      </c>
      <c r="P7" s="3">
        <v>0.0</v>
      </c>
      <c r="Q7" s="3">
        <v>0.0</v>
      </c>
      <c r="R7" s="3">
        <v>0.0</v>
      </c>
      <c r="S7" s="3">
        <v>0.0</v>
      </c>
      <c r="T7" s="3">
        <v>0.0</v>
      </c>
      <c r="U7" s="3">
        <v>0.0</v>
      </c>
      <c r="V7" s="3">
        <v>0.0</v>
      </c>
      <c r="W7" s="3">
        <v>0.0</v>
      </c>
      <c r="X7" s="3">
        <v>0.0</v>
      </c>
      <c r="Y7" s="3">
        <v>0.0</v>
      </c>
      <c r="Z7" s="3">
        <v>0.0</v>
      </c>
      <c r="AA7" s="3">
        <v>0.0</v>
      </c>
      <c r="AB7" s="3">
        <v>0.0</v>
      </c>
      <c r="AC7" s="3">
        <v>0.0</v>
      </c>
      <c r="AD7" s="3">
        <v>0.0</v>
      </c>
      <c r="AE7" s="3">
        <v>0.0</v>
      </c>
      <c r="AF7" s="3">
        <v>0.0</v>
      </c>
      <c r="AG7" s="3">
        <v>0.0</v>
      </c>
      <c r="AH7" s="3">
        <v>0.0</v>
      </c>
      <c r="AI7" s="3">
        <v>0.0</v>
      </c>
      <c r="AJ7" s="3">
        <v>0.0</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 width="14.14"/>
    <col customWidth="1" min="4" max="33" width="15.14"/>
  </cols>
  <sheetData>
    <row r="1" ht="14.25" customHeight="1">
      <c r="A1" s="39" t="s">
        <v>124</v>
      </c>
      <c r="B1" s="35">
        <v>2019.0</v>
      </c>
      <c r="C1" s="35">
        <v>2020.0</v>
      </c>
      <c r="D1" s="35">
        <v>2021.0</v>
      </c>
      <c r="E1" s="35">
        <v>2022.0</v>
      </c>
      <c r="F1" s="35">
        <v>2023.0</v>
      </c>
      <c r="G1" s="35">
        <v>2024.0</v>
      </c>
      <c r="H1" s="35">
        <v>2025.0</v>
      </c>
      <c r="I1" s="35">
        <v>2026.0</v>
      </c>
      <c r="J1" s="35">
        <v>2027.0</v>
      </c>
      <c r="K1" s="35">
        <v>2028.0</v>
      </c>
      <c r="L1" s="35">
        <v>2029.0</v>
      </c>
      <c r="M1" s="35">
        <v>2030.0</v>
      </c>
      <c r="N1" s="35">
        <v>2031.0</v>
      </c>
      <c r="O1" s="35">
        <v>2032.0</v>
      </c>
      <c r="P1" s="35">
        <v>2033.0</v>
      </c>
      <c r="Q1" s="35">
        <v>2034.0</v>
      </c>
      <c r="R1" s="35">
        <v>2035.0</v>
      </c>
      <c r="S1" s="35">
        <v>2036.0</v>
      </c>
      <c r="T1" s="35">
        <v>2037.0</v>
      </c>
      <c r="U1" s="35">
        <v>2038.0</v>
      </c>
      <c r="V1" s="35">
        <v>2039.0</v>
      </c>
      <c r="W1" s="35">
        <v>2040.0</v>
      </c>
      <c r="X1" s="35">
        <v>2041.0</v>
      </c>
      <c r="Y1" s="35">
        <v>2042.0</v>
      </c>
      <c r="Z1" s="35">
        <v>2043.0</v>
      </c>
      <c r="AA1" s="35">
        <v>2044.0</v>
      </c>
      <c r="AB1" s="35">
        <v>2045.0</v>
      </c>
      <c r="AC1" s="35">
        <v>2046.0</v>
      </c>
      <c r="AD1" s="35">
        <v>2047.0</v>
      </c>
      <c r="AE1" s="35">
        <v>2048.0</v>
      </c>
      <c r="AF1" s="35">
        <v>2049.0</v>
      </c>
      <c r="AG1" s="35">
        <v>2050.0</v>
      </c>
    </row>
    <row r="2" ht="14.25" customHeight="1">
      <c r="A2" s="40" t="s">
        <v>117</v>
      </c>
      <c r="B2" s="37">
        <f>'Deep Decarbonization'!C12*0.93*0.621371*10^6/('SYVbT-passenger'!D2+'SYVbT-passenger'!E3+'SYVbT-passenger'!D7)/'AVLo-passengers'!F2</f>
        <v>7155.042959</v>
      </c>
      <c r="C2" s="37">
        <f t="shared" ref="C2:AG2" si="1">$B$2</f>
        <v>7155.042959</v>
      </c>
      <c r="D2" s="37">
        <f t="shared" si="1"/>
        <v>7155.042959</v>
      </c>
      <c r="E2" s="37">
        <f t="shared" si="1"/>
        <v>7155.042959</v>
      </c>
      <c r="F2" s="37">
        <f t="shared" si="1"/>
        <v>7155.042959</v>
      </c>
      <c r="G2" s="37">
        <f t="shared" si="1"/>
        <v>7155.042959</v>
      </c>
      <c r="H2" s="37">
        <f t="shared" si="1"/>
        <v>7155.042959</v>
      </c>
      <c r="I2" s="37">
        <f t="shared" si="1"/>
        <v>7155.042959</v>
      </c>
      <c r="J2" s="37">
        <f t="shared" si="1"/>
        <v>7155.042959</v>
      </c>
      <c r="K2" s="37">
        <f t="shared" si="1"/>
        <v>7155.042959</v>
      </c>
      <c r="L2" s="37">
        <f t="shared" si="1"/>
        <v>7155.042959</v>
      </c>
      <c r="M2" s="37">
        <f t="shared" si="1"/>
        <v>7155.042959</v>
      </c>
      <c r="N2" s="37">
        <f t="shared" si="1"/>
        <v>7155.042959</v>
      </c>
      <c r="O2" s="37">
        <f t="shared" si="1"/>
        <v>7155.042959</v>
      </c>
      <c r="P2" s="37">
        <f t="shared" si="1"/>
        <v>7155.042959</v>
      </c>
      <c r="Q2" s="37">
        <f t="shared" si="1"/>
        <v>7155.042959</v>
      </c>
      <c r="R2" s="37">
        <f t="shared" si="1"/>
        <v>7155.042959</v>
      </c>
      <c r="S2" s="37">
        <f t="shared" si="1"/>
        <v>7155.042959</v>
      </c>
      <c r="T2" s="37">
        <f t="shared" si="1"/>
        <v>7155.042959</v>
      </c>
      <c r="U2" s="37">
        <f t="shared" si="1"/>
        <v>7155.042959</v>
      </c>
      <c r="V2" s="37">
        <f t="shared" si="1"/>
        <v>7155.042959</v>
      </c>
      <c r="W2" s="37">
        <f t="shared" si="1"/>
        <v>7155.042959</v>
      </c>
      <c r="X2" s="37">
        <f t="shared" si="1"/>
        <v>7155.042959</v>
      </c>
      <c r="Y2" s="37">
        <f t="shared" si="1"/>
        <v>7155.042959</v>
      </c>
      <c r="Z2" s="37">
        <f t="shared" si="1"/>
        <v>7155.042959</v>
      </c>
      <c r="AA2" s="37">
        <f t="shared" si="1"/>
        <v>7155.042959</v>
      </c>
      <c r="AB2" s="37">
        <f t="shared" si="1"/>
        <v>7155.042959</v>
      </c>
      <c r="AC2" s="37">
        <f t="shared" si="1"/>
        <v>7155.042959</v>
      </c>
      <c r="AD2" s="37">
        <f t="shared" si="1"/>
        <v>7155.042959</v>
      </c>
      <c r="AE2" s="37">
        <f t="shared" si="1"/>
        <v>7155.042959</v>
      </c>
      <c r="AF2" s="37">
        <f t="shared" si="1"/>
        <v>7155.042959</v>
      </c>
      <c r="AG2" s="37">
        <f t="shared" si="1"/>
        <v>7155.042959</v>
      </c>
    </row>
    <row r="3" ht="14.25" customHeight="1">
      <c r="A3" s="40" t="s">
        <v>118</v>
      </c>
      <c r="B3" s="37">
        <f>'Deep Decarbonization'!C12*0.07*0.621371*10^6/('SYVbT-passenger'!D2+'SYVbT-passenger'!E3+'SYVbT-passenger'!D7)/'AVLo-passengers'!F3</f>
        <v>51.04320127</v>
      </c>
      <c r="C3" s="37">
        <f t="shared" ref="C3:AG3" si="2">$B$3</f>
        <v>51.04320127</v>
      </c>
      <c r="D3" s="37">
        <f t="shared" si="2"/>
        <v>51.04320127</v>
      </c>
      <c r="E3" s="37">
        <f t="shared" si="2"/>
        <v>51.04320127</v>
      </c>
      <c r="F3" s="37">
        <f t="shared" si="2"/>
        <v>51.04320127</v>
      </c>
      <c r="G3" s="37">
        <f t="shared" si="2"/>
        <v>51.04320127</v>
      </c>
      <c r="H3" s="37">
        <f t="shared" si="2"/>
        <v>51.04320127</v>
      </c>
      <c r="I3" s="37">
        <f t="shared" si="2"/>
        <v>51.04320127</v>
      </c>
      <c r="J3" s="37">
        <f t="shared" si="2"/>
        <v>51.04320127</v>
      </c>
      <c r="K3" s="37">
        <f t="shared" si="2"/>
        <v>51.04320127</v>
      </c>
      <c r="L3" s="37">
        <f t="shared" si="2"/>
        <v>51.04320127</v>
      </c>
      <c r="M3" s="37">
        <f t="shared" si="2"/>
        <v>51.04320127</v>
      </c>
      <c r="N3" s="37">
        <f t="shared" si="2"/>
        <v>51.04320127</v>
      </c>
      <c r="O3" s="37">
        <f t="shared" si="2"/>
        <v>51.04320127</v>
      </c>
      <c r="P3" s="37">
        <f t="shared" si="2"/>
        <v>51.04320127</v>
      </c>
      <c r="Q3" s="37">
        <f t="shared" si="2"/>
        <v>51.04320127</v>
      </c>
      <c r="R3" s="37">
        <f t="shared" si="2"/>
        <v>51.04320127</v>
      </c>
      <c r="S3" s="37">
        <f t="shared" si="2"/>
        <v>51.04320127</v>
      </c>
      <c r="T3" s="37">
        <f t="shared" si="2"/>
        <v>51.04320127</v>
      </c>
      <c r="U3" s="37">
        <f t="shared" si="2"/>
        <v>51.04320127</v>
      </c>
      <c r="V3" s="37">
        <f t="shared" si="2"/>
        <v>51.04320127</v>
      </c>
      <c r="W3" s="37">
        <f t="shared" si="2"/>
        <v>51.04320127</v>
      </c>
      <c r="X3" s="37">
        <f t="shared" si="2"/>
        <v>51.04320127</v>
      </c>
      <c r="Y3" s="37">
        <f t="shared" si="2"/>
        <v>51.04320127</v>
      </c>
      <c r="Z3" s="37">
        <f t="shared" si="2"/>
        <v>51.04320127</v>
      </c>
      <c r="AA3" s="37">
        <f t="shared" si="2"/>
        <v>51.04320127</v>
      </c>
      <c r="AB3" s="37">
        <f t="shared" si="2"/>
        <v>51.04320127</v>
      </c>
      <c r="AC3" s="37">
        <f t="shared" si="2"/>
        <v>51.04320127</v>
      </c>
      <c r="AD3" s="37">
        <f t="shared" si="2"/>
        <v>51.04320127</v>
      </c>
      <c r="AE3" s="37">
        <f t="shared" si="2"/>
        <v>51.04320127</v>
      </c>
      <c r="AF3" s="37">
        <f t="shared" si="2"/>
        <v>51.04320127</v>
      </c>
      <c r="AG3" s="37">
        <f t="shared" si="2"/>
        <v>51.04320127</v>
      </c>
    </row>
    <row r="4" ht="14.25" customHeight="1">
      <c r="A4" s="40" t="s">
        <v>119</v>
      </c>
      <c r="B4" s="37">
        <f>'Deep Decarbonization'!C48*0.621371*10^6/'SYVbT-passenger'!D4/'AVLo-passengers'!F4</f>
        <v>446078.0821</v>
      </c>
      <c r="C4" s="37">
        <f t="shared" ref="C4:AG4" si="3">$B$4</f>
        <v>446078.0821</v>
      </c>
      <c r="D4" s="37">
        <f t="shared" si="3"/>
        <v>446078.0821</v>
      </c>
      <c r="E4" s="37">
        <f t="shared" si="3"/>
        <v>446078.0821</v>
      </c>
      <c r="F4" s="37">
        <f t="shared" si="3"/>
        <v>446078.0821</v>
      </c>
      <c r="G4" s="37">
        <f t="shared" si="3"/>
        <v>446078.0821</v>
      </c>
      <c r="H4" s="37">
        <f t="shared" si="3"/>
        <v>446078.0821</v>
      </c>
      <c r="I4" s="37">
        <f t="shared" si="3"/>
        <v>446078.0821</v>
      </c>
      <c r="J4" s="37">
        <f t="shared" si="3"/>
        <v>446078.0821</v>
      </c>
      <c r="K4" s="37">
        <f t="shared" si="3"/>
        <v>446078.0821</v>
      </c>
      <c r="L4" s="37">
        <f t="shared" si="3"/>
        <v>446078.0821</v>
      </c>
      <c r="M4" s="37">
        <f t="shared" si="3"/>
        <v>446078.0821</v>
      </c>
      <c r="N4" s="37">
        <f t="shared" si="3"/>
        <v>446078.0821</v>
      </c>
      <c r="O4" s="37">
        <f t="shared" si="3"/>
        <v>446078.0821</v>
      </c>
      <c r="P4" s="37">
        <f t="shared" si="3"/>
        <v>446078.0821</v>
      </c>
      <c r="Q4" s="37">
        <f t="shared" si="3"/>
        <v>446078.0821</v>
      </c>
      <c r="R4" s="37">
        <f t="shared" si="3"/>
        <v>446078.0821</v>
      </c>
      <c r="S4" s="37">
        <f t="shared" si="3"/>
        <v>446078.0821</v>
      </c>
      <c r="T4" s="37">
        <f t="shared" si="3"/>
        <v>446078.0821</v>
      </c>
      <c r="U4" s="37">
        <f t="shared" si="3"/>
        <v>446078.0821</v>
      </c>
      <c r="V4" s="37">
        <f t="shared" si="3"/>
        <v>446078.0821</v>
      </c>
      <c r="W4" s="37">
        <f t="shared" si="3"/>
        <v>446078.0821</v>
      </c>
      <c r="X4" s="37">
        <f t="shared" si="3"/>
        <v>446078.0821</v>
      </c>
      <c r="Y4" s="37">
        <f t="shared" si="3"/>
        <v>446078.0821</v>
      </c>
      <c r="Z4" s="37">
        <f t="shared" si="3"/>
        <v>446078.0821</v>
      </c>
      <c r="AA4" s="37">
        <f t="shared" si="3"/>
        <v>446078.0821</v>
      </c>
      <c r="AB4" s="37">
        <f t="shared" si="3"/>
        <v>446078.0821</v>
      </c>
      <c r="AC4" s="37">
        <f t="shared" si="3"/>
        <v>446078.0821</v>
      </c>
      <c r="AD4" s="37">
        <f t="shared" si="3"/>
        <v>446078.0821</v>
      </c>
      <c r="AE4" s="37">
        <f t="shared" si="3"/>
        <v>446078.0821</v>
      </c>
      <c r="AF4" s="37">
        <f t="shared" si="3"/>
        <v>446078.0821</v>
      </c>
      <c r="AG4" s="37">
        <f t="shared" si="3"/>
        <v>446078.0821</v>
      </c>
    </row>
    <row r="5" ht="14.25" customHeight="1">
      <c r="A5" s="40" t="s">
        <v>120</v>
      </c>
      <c r="B5" s="37">
        <f>'Deep Decarbonization'!C24*0.621371*10^6/'SYVbT-passenger'!B5/'AVLo-passengers'!B5</f>
        <v>136558.4415</v>
      </c>
      <c r="C5" s="37">
        <f t="shared" ref="C5:AG5" si="4">$B$5</f>
        <v>136558.4415</v>
      </c>
      <c r="D5" s="37">
        <f t="shared" si="4"/>
        <v>136558.4415</v>
      </c>
      <c r="E5" s="37">
        <f t="shared" si="4"/>
        <v>136558.4415</v>
      </c>
      <c r="F5" s="37">
        <f t="shared" si="4"/>
        <v>136558.4415</v>
      </c>
      <c r="G5" s="37">
        <f t="shared" si="4"/>
        <v>136558.4415</v>
      </c>
      <c r="H5" s="37">
        <f t="shared" si="4"/>
        <v>136558.4415</v>
      </c>
      <c r="I5" s="37">
        <f t="shared" si="4"/>
        <v>136558.4415</v>
      </c>
      <c r="J5" s="37">
        <f t="shared" si="4"/>
        <v>136558.4415</v>
      </c>
      <c r="K5" s="37">
        <f t="shared" si="4"/>
        <v>136558.4415</v>
      </c>
      <c r="L5" s="37">
        <f t="shared" si="4"/>
        <v>136558.4415</v>
      </c>
      <c r="M5" s="37">
        <f t="shared" si="4"/>
        <v>136558.4415</v>
      </c>
      <c r="N5" s="37">
        <f t="shared" si="4"/>
        <v>136558.4415</v>
      </c>
      <c r="O5" s="37">
        <f t="shared" si="4"/>
        <v>136558.4415</v>
      </c>
      <c r="P5" s="37">
        <f t="shared" si="4"/>
        <v>136558.4415</v>
      </c>
      <c r="Q5" s="37">
        <f t="shared" si="4"/>
        <v>136558.4415</v>
      </c>
      <c r="R5" s="37">
        <f t="shared" si="4"/>
        <v>136558.4415</v>
      </c>
      <c r="S5" s="37">
        <f t="shared" si="4"/>
        <v>136558.4415</v>
      </c>
      <c r="T5" s="37">
        <f t="shared" si="4"/>
        <v>136558.4415</v>
      </c>
      <c r="U5" s="37">
        <f t="shared" si="4"/>
        <v>136558.4415</v>
      </c>
      <c r="V5" s="37">
        <f t="shared" si="4"/>
        <v>136558.4415</v>
      </c>
      <c r="W5" s="37">
        <f t="shared" si="4"/>
        <v>136558.4415</v>
      </c>
      <c r="X5" s="37">
        <f t="shared" si="4"/>
        <v>136558.4415</v>
      </c>
      <c r="Y5" s="37">
        <f t="shared" si="4"/>
        <v>136558.4415</v>
      </c>
      <c r="Z5" s="37">
        <f t="shared" si="4"/>
        <v>136558.4415</v>
      </c>
      <c r="AA5" s="37">
        <f t="shared" si="4"/>
        <v>136558.4415</v>
      </c>
      <c r="AB5" s="37">
        <f t="shared" si="4"/>
        <v>136558.4415</v>
      </c>
      <c r="AC5" s="37">
        <f t="shared" si="4"/>
        <v>136558.4415</v>
      </c>
      <c r="AD5" s="37">
        <f t="shared" si="4"/>
        <v>136558.4415</v>
      </c>
      <c r="AE5" s="37">
        <f t="shared" si="4"/>
        <v>136558.4415</v>
      </c>
      <c r="AF5" s="37">
        <f t="shared" si="4"/>
        <v>136558.4415</v>
      </c>
      <c r="AG5" s="37">
        <f t="shared" si="4"/>
        <v>136558.4415</v>
      </c>
    </row>
    <row r="6" ht="14.25" customHeight="1">
      <c r="A6" s="40" t="s">
        <v>121</v>
      </c>
      <c r="B6" s="37">
        <v>0.0</v>
      </c>
      <c r="C6" s="37">
        <v>0.0</v>
      </c>
      <c r="D6" s="37">
        <v>1.0</v>
      </c>
      <c r="E6" s="37">
        <v>2.0</v>
      </c>
      <c r="F6" s="37">
        <v>3.0</v>
      </c>
      <c r="G6" s="37">
        <v>4.0</v>
      </c>
      <c r="H6" s="37">
        <v>5.0</v>
      </c>
      <c r="I6" s="37">
        <v>6.0</v>
      </c>
      <c r="J6" s="37">
        <v>7.0</v>
      </c>
      <c r="K6" s="37">
        <v>8.0</v>
      </c>
      <c r="L6" s="37">
        <v>9.0</v>
      </c>
      <c r="M6" s="37">
        <v>10.0</v>
      </c>
      <c r="N6" s="37">
        <v>11.0</v>
      </c>
      <c r="O6" s="37">
        <v>12.0</v>
      </c>
      <c r="P6" s="37">
        <v>13.0</v>
      </c>
      <c r="Q6" s="37">
        <v>14.0</v>
      </c>
      <c r="R6" s="37">
        <v>15.0</v>
      </c>
      <c r="S6" s="37">
        <v>16.0</v>
      </c>
      <c r="T6" s="37">
        <v>17.0</v>
      </c>
      <c r="U6" s="37">
        <v>18.0</v>
      </c>
      <c r="V6" s="37">
        <v>19.0</v>
      </c>
      <c r="W6" s="37">
        <v>20.0</v>
      </c>
      <c r="X6" s="37">
        <v>21.0</v>
      </c>
      <c r="Y6" s="37">
        <v>22.0</v>
      </c>
      <c r="Z6" s="37">
        <v>23.0</v>
      </c>
      <c r="AA6" s="37">
        <v>24.0</v>
      </c>
      <c r="AB6" s="37">
        <v>25.0</v>
      </c>
      <c r="AC6" s="37">
        <v>26.0</v>
      </c>
      <c r="AD6" s="37">
        <v>27.0</v>
      </c>
      <c r="AE6" s="37">
        <v>28.0</v>
      </c>
      <c r="AF6" s="37">
        <v>29.0</v>
      </c>
      <c r="AG6" s="37">
        <v>30.0</v>
      </c>
    </row>
    <row r="7" ht="14.25" customHeight="1">
      <c r="A7" s="40" t="s">
        <v>122</v>
      </c>
      <c r="B7" s="37">
        <f>'Deep Decarbonization'!C12/('SYVbT-passenger'!D2+'SYVbT-passenger'!E3+'SYVbT-passenger'!D7)/'AVLo-passengers'!F7*0.621371*10^6</f>
        <v>11606.05799</v>
      </c>
      <c r="C7" s="37">
        <f t="shared" ref="C7:AG7" si="5">$B$7</f>
        <v>11606.05799</v>
      </c>
      <c r="D7" s="37">
        <f t="shared" si="5"/>
        <v>11606.05799</v>
      </c>
      <c r="E7" s="37">
        <f t="shared" si="5"/>
        <v>11606.05799</v>
      </c>
      <c r="F7" s="37">
        <f t="shared" si="5"/>
        <v>11606.05799</v>
      </c>
      <c r="G7" s="37">
        <f t="shared" si="5"/>
        <v>11606.05799</v>
      </c>
      <c r="H7" s="37">
        <f t="shared" si="5"/>
        <v>11606.05799</v>
      </c>
      <c r="I7" s="37">
        <f t="shared" si="5"/>
        <v>11606.05799</v>
      </c>
      <c r="J7" s="37">
        <f t="shared" si="5"/>
        <v>11606.05799</v>
      </c>
      <c r="K7" s="37">
        <f t="shared" si="5"/>
        <v>11606.05799</v>
      </c>
      <c r="L7" s="37">
        <f t="shared" si="5"/>
        <v>11606.05799</v>
      </c>
      <c r="M7" s="37">
        <f t="shared" si="5"/>
        <v>11606.05799</v>
      </c>
      <c r="N7" s="37">
        <f t="shared" si="5"/>
        <v>11606.05799</v>
      </c>
      <c r="O7" s="37">
        <f t="shared" si="5"/>
        <v>11606.05799</v>
      </c>
      <c r="P7" s="37">
        <f t="shared" si="5"/>
        <v>11606.05799</v>
      </c>
      <c r="Q7" s="37">
        <f t="shared" si="5"/>
        <v>11606.05799</v>
      </c>
      <c r="R7" s="37">
        <f t="shared" si="5"/>
        <v>11606.05799</v>
      </c>
      <c r="S7" s="37">
        <f t="shared" si="5"/>
        <v>11606.05799</v>
      </c>
      <c r="T7" s="37">
        <f t="shared" si="5"/>
        <v>11606.05799</v>
      </c>
      <c r="U7" s="37">
        <f t="shared" si="5"/>
        <v>11606.05799</v>
      </c>
      <c r="V7" s="37">
        <f t="shared" si="5"/>
        <v>11606.05799</v>
      </c>
      <c r="W7" s="37">
        <f t="shared" si="5"/>
        <v>11606.05799</v>
      </c>
      <c r="X7" s="37">
        <f t="shared" si="5"/>
        <v>11606.05799</v>
      </c>
      <c r="Y7" s="37">
        <f t="shared" si="5"/>
        <v>11606.05799</v>
      </c>
      <c r="Z7" s="37">
        <f t="shared" si="5"/>
        <v>11606.05799</v>
      </c>
      <c r="AA7" s="37">
        <f t="shared" si="5"/>
        <v>11606.05799</v>
      </c>
      <c r="AB7" s="37">
        <f t="shared" si="5"/>
        <v>11606.05799</v>
      </c>
      <c r="AC7" s="37">
        <f t="shared" si="5"/>
        <v>11606.05799</v>
      </c>
      <c r="AD7" s="37">
        <f t="shared" si="5"/>
        <v>11606.05799</v>
      </c>
      <c r="AE7" s="37">
        <f t="shared" si="5"/>
        <v>11606.05799</v>
      </c>
      <c r="AF7" s="37">
        <f t="shared" si="5"/>
        <v>11606.05799</v>
      </c>
      <c r="AG7" s="37">
        <f t="shared" si="5"/>
        <v>11606.05799</v>
      </c>
    </row>
    <row r="8" ht="14.25" customHeight="1">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row>
    <row r="9" ht="14.25" customHeight="1">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row>
    <row r="10" ht="14.2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row>
    <row r="11" ht="14.2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ht="14.2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ht="14.2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row>
    <row r="14" ht="14.2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row>
    <row r="15" ht="14.2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row>
    <row r="16" ht="14.2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ht="14.2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ht="14.2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row>
    <row r="19" ht="14.2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ht="14.2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row>
    <row r="21" ht="14.2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row>
    <row r="22" ht="14.2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row>
    <row r="23" ht="14.2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ht="14.2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row>
    <row r="25" ht="14.2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row>
    <row r="26" ht="14.2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ht="14.2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ht="14.2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row>
    <row r="29" ht="14.2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row>
    <row r="30"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row>
    <row r="31"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row>
    <row r="32"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row>
    <row r="33"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row>
    <row r="35"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row>
    <row r="3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row>
    <row r="37"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row>
    <row r="38"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row>
    <row r="39"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row>
    <row r="40"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row>
    <row r="41"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row>
    <row r="42"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row>
    <row r="43"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row>
    <row r="44"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row>
    <row r="45"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row>
    <row r="4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row>
    <row r="47"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row>
    <row r="48"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row>
    <row r="49"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row>
    <row r="50"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row>
    <row r="52"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row>
    <row r="53"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row r="434"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row>
    <row r="435"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row>
    <row r="43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row>
    <row r="437"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row>
    <row r="438"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row>
    <row r="439"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row>
    <row r="440"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row>
    <row r="441"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row>
    <row r="442"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row>
    <row r="443"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row>
    <row r="444"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row>
    <row r="445"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row>
    <row r="44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row>
    <row r="447"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row>
    <row r="448"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row>
    <row r="449"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row>
    <row r="450"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row>
    <row r="451"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row>
    <row r="452"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row>
    <row r="453"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row>
    <row r="454"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row>
    <row r="455"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row>
    <row r="45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row>
    <row r="457"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row>
    <row r="458"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row>
    <row r="459"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row>
    <row r="460"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row>
    <row r="461"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row>
    <row r="462"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row>
    <row r="463"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row>
    <row r="464"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row>
    <row r="465"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row>
    <row r="46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row>
    <row r="467"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row>
    <row r="468"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row>
    <row r="469"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row>
    <row r="470"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row>
    <row r="471"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row>
    <row r="472"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row>
    <row r="473"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row>
    <row r="474"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row>
    <row r="475"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row>
    <row r="47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row>
    <row r="477"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row>
    <row r="478"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row>
    <row r="479"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row>
    <row r="480"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row>
    <row r="481"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row>
    <row r="482"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row>
    <row r="483"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row>
    <row r="484"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row>
    <row r="485"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row>
    <row r="48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row>
    <row r="487"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row>
    <row r="488"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row>
    <row r="489"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row>
    <row r="490"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row>
    <row r="491"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row>
    <row r="492"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row>
    <row r="493"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row>
    <row r="494"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row>
    <row r="495"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row>
    <row r="49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row>
    <row r="497"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row>
    <row r="498"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row>
    <row r="499"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row>
    <row r="500"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row>
    <row r="501"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row>
    <row r="502"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row>
    <row r="503"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row>
    <row r="504"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row>
    <row r="505"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row>
    <row r="50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row>
    <row r="507"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row>
    <row r="508"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row>
    <row r="509"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row>
    <row r="510"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row>
    <row r="511"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row>
    <row r="512"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row>
    <row r="513"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row>
    <row r="514"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row>
    <row r="515"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row>
    <row r="51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row>
    <row r="517"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row>
    <row r="518"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row>
    <row r="519"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row>
    <row r="520"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row>
    <row r="521"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row>
    <row r="522"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row>
    <row r="523"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row>
    <row r="524"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row>
    <row r="525"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row>
    <row r="5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row>
    <row r="527"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row>
    <row r="528"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row>
    <row r="529"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row>
    <row r="530"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row>
    <row r="531"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row>
    <row r="532"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row>
    <row r="533"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row>
    <row r="534"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row>
    <row r="535"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row>
    <row r="53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row>
    <row r="537"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row>
    <row r="538"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row>
    <row r="539"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row>
    <row r="540"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row>
    <row r="541"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row>
    <row r="542"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row>
    <row r="543"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row>
    <row r="544"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row>
    <row r="545"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row>
    <row r="54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row>
    <row r="547"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row>
    <row r="548"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row>
    <row r="549"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row>
    <row r="550"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row>
    <row r="551"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row>
    <row r="552"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row>
    <row r="553"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row>
    <row r="554"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row>
    <row r="555"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row>
    <row r="55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row>
    <row r="557"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row>
    <row r="558"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row>
    <row r="559"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row>
    <row r="560"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row>
    <row r="561"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row>
    <row r="562"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row>
    <row r="563"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row>
    <row r="564"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row>
    <row r="565"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row>
    <row r="56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row>
    <row r="567"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row>
    <row r="568"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row>
    <row r="569"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row>
    <row r="570"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row>
    <row r="571"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row>
    <row r="572"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row>
    <row r="573"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row>
    <row r="574"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row>
    <row r="575"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row>
    <row r="57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row>
    <row r="577"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row>
    <row r="578"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row>
    <row r="579"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row>
    <row r="580"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row>
    <row r="581"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row>
    <row r="582"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row>
    <row r="583"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row>
    <row r="584"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row>
    <row r="585"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row>
    <row r="58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row>
    <row r="587"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row>
    <row r="588"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row>
    <row r="589"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row>
    <row r="590"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row>
    <row r="591"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row>
    <row r="592"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row>
    <row r="593"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row>
    <row r="594"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row>
    <row r="595"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row>
    <row r="59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row>
    <row r="597"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row>
    <row r="598"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row>
    <row r="599"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row>
    <row r="600"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row>
    <row r="601"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row>
    <row r="602"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row>
    <row r="603"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row>
    <row r="604"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row>
    <row r="605"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row>
    <row r="60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row>
    <row r="607"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row>
    <row r="608"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row>
    <row r="609"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row>
    <row r="610"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row>
    <row r="611"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row>
    <row r="612"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row>
    <row r="613"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row>
    <row r="614"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row>
    <row r="615"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row>
    <row r="61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row>
    <row r="617"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row>
    <row r="618"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row>
    <row r="619"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row>
    <row r="620"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row>
    <row r="621"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row>
    <row r="622"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row>
    <row r="623"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row>
    <row r="624"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row>
    <row r="625"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row>
    <row r="6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row>
    <row r="627"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row>
    <row r="628"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row>
    <row r="629"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row>
    <row r="630"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row>
    <row r="631"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row>
    <row r="632"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row>
    <row r="633"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row>
    <row r="634"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row>
    <row r="635"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row>
    <row r="63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row>
    <row r="637"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row>
    <row r="638"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row>
    <row r="639"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row>
    <row r="640"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row>
    <row r="641"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row>
    <row r="642"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row>
    <row r="643"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row>
    <row r="644"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row>
    <row r="645"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row>
    <row r="64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row>
    <row r="647"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row>
    <row r="648"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row>
    <row r="649"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row>
    <row r="650"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row>
    <row r="651"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row>
    <row r="652"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row>
    <row r="653"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row>
    <row r="654"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row>
    <row r="655"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row>
    <row r="65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row>
    <row r="657"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row>
    <row r="658"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row>
    <row r="659"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row>
    <row r="660"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row>
    <row r="661"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row>
    <row r="662"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row>
    <row r="663"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row>
    <row r="664"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row>
    <row r="665"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row>
    <row r="66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row>
    <row r="667"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row>
    <row r="668"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row>
    <row r="669"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row>
    <row r="670"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row>
    <row r="671"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row>
    <row r="672"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row>
    <row r="673"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row>
    <row r="674"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row>
    <row r="675"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row>
    <row r="67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row>
    <row r="677"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row>
    <row r="678"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row>
    <row r="679"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row>
    <row r="680"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row>
    <row r="681"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row>
    <row r="682"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row>
    <row r="683"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row>
    <row r="684"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row>
    <row r="685"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row>
    <row r="68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row>
    <row r="687"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row>
    <row r="688"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row>
    <row r="689"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row>
    <row r="690"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row>
    <row r="691"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row>
    <row r="692"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row>
    <row r="693"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row>
    <row r="694"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row>
    <row r="695"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row>
    <row r="69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row>
    <row r="697"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row>
    <row r="698"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row>
    <row r="699"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row>
    <row r="700"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row>
    <row r="701"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row>
    <row r="702"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row>
    <row r="703"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row>
    <row r="704"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row>
    <row r="705"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row>
    <row r="70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row>
    <row r="707"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row>
    <row r="708"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row>
    <row r="709"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row>
    <row r="710"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row>
    <row r="711"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row>
    <row r="712"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row>
    <row r="713"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row>
    <row r="714"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row>
    <row r="715"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row>
    <row r="71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row>
    <row r="717"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row>
    <row r="718"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row>
    <row r="719"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row>
    <row r="720"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row>
    <row r="721"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row>
    <row r="722"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row>
    <row r="723"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row>
    <row r="724"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row>
    <row r="725"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row>
    <row r="7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row>
    <row r="727"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row>
    <row r="728"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row>
    <row r="729"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row>
    <row r="730"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row>
    <row r="731"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row>
    <row r="732"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row>
    <row r="733"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row>
    <row r="734"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row>
    <row r="735"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row>
    <row r="73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row>
    <row r="737"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row>
    <row r="738"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row>
    <row r="739"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row>
    <row r="740"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row>
    <row r="741"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row>
    <row r="742"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row>
    <row r="743"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row>
    <row r="744"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row>
    <row r="745"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row>
    <row r="74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row>
    <row r="747"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row>
    <row r="748"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row>
    <row r="749"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row>
    <row r="750"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row>
    <row r="751"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row>
    <row r="752"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row>
    <row r="753"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row>
    <row r="754"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row>
    <row r="755"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row>
    <row r="75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row>
    <row r="757"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row>
    <row r="758"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row>
    <row r="759"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row>
    <row r="760"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row>
    <row r="761"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row>
    <row r="762"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row>
    <row r="763"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row>
    <row r="764"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row>
    <row r="765"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row>
    <row r="76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row>
    <row r="767"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row>
    <row r="768"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row>
    <row r="769"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row>
    <row r="770"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row>
    <row r="771"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row>
    <row r="772"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row>
    <row r="773"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row>
    <row r="774"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row>
    <row r="775"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row>
    <row r="77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row>
    <row r="777"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row>
    <row r="778"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row>
    <row r="779"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row>
    <row r="780"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row>
    <row r="781"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row>
    <row r="782"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row>
    <row r="783"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row>
    <row r="784"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row>
    <row r="785"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row>
    <row r="78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row>
    <row r="787"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row>
    <row r="788"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row>
    <row r="789"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row>
    <row r="790"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row>
    <row r="791"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row>
    <row r="792"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row>
    <row r="793"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row>
    <row r="794"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row>
    <row r="795"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row>
    <row r="79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row>
    <row r="797"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row>
    <row r="798"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row>
    <row r="799"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row>
    <row r="800"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row>
    <row r="801"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row>
    <row r="802"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row>
    <row r="803"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row>
    <row r="804"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row>
    <row r="805"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row>
    <row r="80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row>
    <row r="807"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row>
    <row r="808"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row>
    <row r="809"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row>
    <row r="810"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row>
    <row r="811"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row>
    <row r="812"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row>
    <row r="813"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row>
    <row r="814"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row>
    <row r="815"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row>
    <row r="81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row>
    <row r="817"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row>
    <row r="818"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row>
    <row r="819"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row>
    <row r="820"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row>
    <row r="821"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row>
    <row r="822"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row>
    <row r="823"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row>
    <row r="824"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row>
    <row r="825"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row>
    <row r="8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row>
    <row r="827"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row>
    <row r="828"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row>
    <row r="829"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row>
    <row r="830"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row>
    <row r="831"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row>
    <row r="832"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row>
    <row r="833"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row>
    <row r="834"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row>
    <row r="835"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row>
    <row r="83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row>
    <row r="837"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row>
    <row r="838"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row>
    <row r="839"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row>
    <row r="840"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row>
    <row r="841"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row>
    <row r="842"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row>
    <row r="843"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row>
    <row r="844"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row>
    <row r="845"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row>
    <row r="84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row>
    <row r="847"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row>
    <row r="848"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row>
    <row r="849"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row>
    <row r="850"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row>
    <row r="851"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row>
    <row r="852"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row>
    <row r="853"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row>
    <row r="854"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row>
    <row r="855"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row>
    <row r="85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row>
    <row r="857"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row>
    <row r="858"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row>
    <row r="859"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row>
    <row r="860"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row>
    <row r="861"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row>
    <row r="862"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row>
    <row r="863"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row>
    <row r="864"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row>
    <row r="865"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row>
    <row r="86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row>
    <row r="867"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row>
    <row r="868"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row>
    <row r="869"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row>
    <row r="870"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row>
    <row r="871"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row>
    <row r="872"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row>
    <row r="873"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row>
    <row r="874"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row>
    <row r="875"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row>
    <row r="87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row>
    <row r="877"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row>
    <row r="878"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row>
    <row r="879"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row>
    <row r="880"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row>
    <row r="881"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row>
    <row r="882"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row>
    <row r="883"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row>
    <row r="884"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row>
    <row r="885"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row>
    <row r="88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row>
    <row r="887"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row>
    <row r="888"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row>
    <row r="889"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row>
    <row r="890"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row>
    <row r="891"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row>
    <row r="892"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row>
    <row r="893"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row>
    <row r="894"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row>
    <row r="895"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row>
    <row r="89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row>
    <row r="897"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row>
    <row r="898"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row>
    <row r="899"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row>
    <row r="900"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row>
    <row r="901"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row>
    <row r="902"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row>
    <row r="903"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row>
    <row r="904"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row>
    <row r="905"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row>
    <row r="90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row>
    <row r="907"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row>
    <row r="908"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row>
    <row r="909"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row>
    <row r="910"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row>
    <row r="911"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row>
    <row r="912"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row>
    <row r="913"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row>
    <row r="914"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row>
    <row r="915"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row>
    <row r="91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row>
    <row r="917"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row>
    <row r="918"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row>
    <row r="919"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row>
    <row r="920"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row>
    <row r="921"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row>
    <row r="922"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row>
    <row r="923"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row>
    <row r="924"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row>
    <row r="925"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row>
    <row r="9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row>
    <row r="927"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row>
    <row r="928"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row>
    <row r="929"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row>
    <row r="930"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row>
    <row r="931"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row>
    <row r="932"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row>
    <row r="933"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row>
    <row r="934"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row>
    <row r="935"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row>
    <row r="93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row>
    <row r="937"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row>
    <row r="938"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row>
    <row r="939"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row>
    <row r="940"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row>
    <row r="941"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row>
    <row r="942"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row>
    <row r="943"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row>
    <row r="944"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row>
    <row r="945"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row>
    <row r="94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row>
    <row r="947"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row>
    <row r="948"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row>
    <row r="949"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row>
    <row r="950"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row>
    <row r="951"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row>
    <row r="952"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row>
    <row r="953"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row>
    <row r="954"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row>
    <row r="955"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row>
    <row r="95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row>
    <row r="957"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row>
    <row r="958"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row>
    <row r="959"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row>
    <row r="960"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row>
    <row r="961"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row>
    <row r="962"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row>
    <row r="963"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row>
    <row r="964"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row>
    <row r="965"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row>
    <row r="96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row>
    <row r="967"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row>
    <row r="968"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row>
    <row r="969"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row>
    <row r="970"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row>
    <row r="971"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row>
    <row r="972"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row>
    <row r="973"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row>
    <row r="974"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row>
    <row r="975"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row>
    <row r="97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row>
    <row r="977"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row>
    <row r="978"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row>
    <row r="979"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row>
    <row r="980"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row>
    <row r="981"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row>
    <row r="982"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row>
    <row r="983"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row>
    <row r="984"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row>
    <row r="985"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row>
    <row r="98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row>
    <row r="987"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row>
    <row r="988"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row>
    <row r="989"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row>
    <row r="990"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row>
    <row r="991"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row>
    <row r="992"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row>
    <row r="993"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row>
    <row r="994"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row>
    <row r="995"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row>
    <row r="99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row>
    <row r="997"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row>
    <row r="998"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row>
    <row r="999"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row>
    <row r="1000"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row>
  </sheetData>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4.43" defaultRowHeight="15.0"/>
  <cols>
    <col customWidth="1" min="1" max="1" width="16.57"/>
    <col customWidth="1" min="2" max="33" width="9.14"/>
  </cols>
  <sheetData>
    <row r="1" ht="14.25" customHeight="1">
      <c r="A1" s="39" t="s">
        <v>124</v>
      </c>
      <c r="B1" s="1">
        <v>2019.0</v>
      </c>
      <c r="C1" s="1">
        <v>2020.0</v>
      </c>
      <c r="D1" s="1">
        <v>2021.0</v>
      </c>
      <c r="E1" s="1">
        <v>2022.0</v>
      </c>
      <c r="F1" s="1">
        <v>2023.0</v>
      </c>
      <c r="G1" s="1">
        <v>2024.0</v>
      </c>
      <c r="H1" s="1">
        <v>2025.0</v>
      </c>
      <c r="I1" s="1">
        <v>2026.0</v>
      </c>
      <c r="J1" s="1">
        <v>2027.0</v>
      </c>
      <c r="K1" s="1">
        <v>2028.0</v>
      </c>
      <c r="L1" s="1">
        <v>2029.0</v>
      </c>
      <c r="M1" s="1">
        <v>2030.0</v>
      </c>
      <c r="N1" s="1">
        <v>2031.0</v>
      </c>
      <c r="O1" s="1">
        <v>2032.0</v>
      </c>
      <c r="P1" s="1">
        <v>2033.0</v>
      </c>
      <c r="Q1" s="1">
        <v>2034.0</v>
      </c>
      <c r="R1" s="1">
        <v>2035.0</v>
      </c>
      <c r="S1" s="1">
        <v>2036.0</v>
      </c>
      <c r="T1" s="1">
        <v>2037.0</v>
      </c>
      <c r="U1" s="1">
        <v>2038.0</v>
      </c>
      <c r="V1" s="1">
        <v>2039.0</v>
      </c>
      <c r="W1" s="1">
        <v>2040.0</v>
      </c>
      <c r="X1" s="1">
        <v>2041.0</v>
      </c>
      <c r="Y1" s="1">
        <v>2042.0</v>
      </c>
      <c r="Z1" s="1">
        <v>2043.0</v>
      </c>
      <c r="AA1" s="1">
        <v>2044.0</v>
      </c>
      <c r="AB1" s="1">
        <v>2045.0</v>
      </c>
      <c r="AC1" s="1">
        <v>2046.0</v>
      </c>
      <c r="AD1" s="1">
        <v>2047.0</v>
      </c>
      <c r="AE1" s="1">
        <v>2048.0</v>
      </c>
      <c r="AF1" s="1">
        <v>2049.0</v>
      </c>
      <c r="AG1" s="1">
        <v>2050.0</v>
      </c>
    </row>
    <row r="2" ht="14.25" customHeight="1">
      <c r="A2" s="40" t="s">
        <v>117</v>
      </c>
      <c r="B2" s="37">
        <v>0.0</v>
      </c>
      <c r="C2" s="37">
        <f t="shared" ref="C2:AG2" si="1">B2</f>
        <v>0</v>
      </c>
      <c r="D2" s="37">
        <f t="shared" si="1"/>
        <v>0</v>
      </c>
      <c r="E2" s="37">
        <f t="shared" si="1"/>
        <v>0</v>
      </c>
      <c r="F2" s="37">
        <f t="shared" si="1"/>
        <v>0</v>
      </c>
      <c r="G2" s="37">
        <f t="shared" si="1"/>
        <v>0</v>
      </c>
      <c r="H2" s="37">
        <f t="shared" si="1"/>
        <v>0</v>
      </c>
      <c r="I2" s="37">
        <f t="shared" si="1"/>
        <v>0</v>
      </c>
      <c r="J2" s="37">
        <f t="shared" si="1"/>
        <v>0</v>
      </c>
      <c r="K2" s="37">
        <f t="shared" si="1"/>
        <v>0</v>
      </c>
      <c r="L2" s="37">
        <f t="shared" si="1"/>
        <v>0</v>
      </c>
      <c r="M2" s="37">
        <f t="shared" si="1"/>
        <v>0</v>
      </c>
      <c r="N2" s="37">
        <f t="shared" si="1"/>
        <v>0</v>
      </c>
      <c r="O2" s="37">
        <f t="shared" si="1"/>
        <v>0</v>
      </c>
      <c r="P2" s="37">
        <f t="shared" si="1"/>
        <v>0</v>
      </c>
      <c r="Q2" s="37">
        <f t="shared" si="1"/>
        <v>0</v>
      </c>
      <c r="R2" s="37">
        <f t="shared" si="1"/>
        <v>0</v>
      </c>
      <c r="S2" s="37">
        <f t="shared" si="1"/>
        <v>0</v>
      </c>
      <c r="T2" s="37">
        <f t="shared" si="1"/>
        <v>0</v>
      </c>
      <c r="U2" s="37">
        <f t="shared" si="1"/>
        <v>0</v>
      </c>
      <c r="V2" s="37">
        <f t="shared" si="1"/>
        <v>0</v>
      </c>
      <c r="W2" s="37">
        <f t="shared" si="1"/>
        <v>0</v>
      </c>
      <c r="X2" s="37">
        <f t="shared" si="1"/>
        <v>0</v>
      </c>
      <c r="Y2" s="37">
        <f t="shared" si="1"/>
        <v>0</v>
      </c>
      <c r="Z2" s="37">
        <f t="shared" si="1"/>
        <v>0</v>
      </c>
      <c r="AA2" s="37">
        <f t="shared" si="1"/>
        <v>0</v>
      </c>
      <c r="AB2" s="37">
        <f t="shared" si="1"/>
        <v>0</v>
      </c>
      <c r="AC2" s="37">
        <f t="shared" si="1"/>
        <v>0</v>
      </c>
      <c r="AD2" s="37">
        <f t="shared" si="1"/>
        <v>0</v>
      </c>
      <c r="AE2" s="37">
        <f t="shared" si="1"/>
        <v>0</v>
      </c>
      <c r="AF2" s="37">
        <f t="shared" si="1"/>
        <v>0</v>
      </c>
      <c r="AG2" s="37">
        <f t="shared" si="1"/>
        <v>0</v>
      </c>
    </row>
    <row r="3" ht="14.25" customHeight="1">
      <c r="A3" s="40" t="s">
        <v>118</v>
      </c>
      <c r="B3" s="37">
        <f>('Deep Decarbonization'!N12*0.621371*10^6)/'SYVbT-freight'!E3/'AVLo-freight'!B3</f>
        <v>82699.71667</v>
      </c>
      <c r="C3" s="37">
        <f t="shared" ref="C3:AG3" si="2">B3</f>
        <v>82699.71667</v>
      </c>
      <c r="D3" s="37">
        <f t="shared" si="2"/>
        <v>82699.71667</v>
      </c>
      <c r="E3" s="37">
        <f t="shared" si="2"/>
        <v>82699.71667</v>
      </c>
      <c r="F3" s="37">
        <f t="shared" si="2"/>
        <v>82699.71667</v>
      </c>
      <c r="G3" s="37">
        <f t="shared" si="2"/>
        <v>82699.71667</v>
      </c>
      <c r="H3" s="37">
        <f t="shared" si="2"/>
        <v>82699.71667</v>
      </c>
      <c r="I3" s="37">
        <f t="shared" si="2"/>
        <v>82699.71667</v>
      </c>
      <c r="J3" s="37">
        <f t="shared" si="2"/>
        <v>82699.71667</v>
      </c>
      <c r="K3" s="37">
        <f t="shared" si="2"/>
        <v>82699.71667</v>
      </c>
      <c r="L3" s="37">
        <f t="shared" si="2"/>
        <v>82699.71667</v>
      </c>
      <c r="M3" s="37">
        <f t="shared" si="2"/>
        <v>82699.71667</v>
      </c>
      <c r="N3" s="37">
        <f t="shared" si="2"/>
        <v>82699.71667</v>
      </c>
      <c r="O3" s="37">
        <f t="shared" si="2"/>
        <v>82699.71667</v>
      </c>
      <c r="P3" s="37">
        <f t="shared" si="2"/>
        <v>82699.71667</v>
      </c>
      <c r="Q3" s="37">
        <f t="shared" si="2"/>
        <v>82699.71667</v>
      </c>
      <c r="R3" s="37">
        <f t="shared" si="2"/>
        <v>82699.71667</v>
      </c>
      <c r="S3" s="37">
        <f t="shared" si="2"/>
        <v>82699.71667</v>
      </c>
      <c r="T3" s="37">
        <f t="shared" si="2"/>
        <v>82699.71667</v>
      </c>
      <c r="U3" s="37">
        <f t="shared" si="2"/>
        <v>82699.71667</v>
      </c>
      <c r="V3" s="37">
        <f t="shared" si="2"/>
        <v>82699.71667</v>
      </c>
      <c r="W3" s="37">
        <f t="shared" si="2"/>
        <v>82699.71667</v>
      </c>
      <c r="X3" s="37">
        <f t="shared" si="2"/>
        <v>82699.71667</v>
      </c>
      <c r="Y3" s="37">
        <f t="shared" si="2"/>
        <v>82699.71667</v>
      </c>
      <c r="Z3" s="37">
        <f t="shared" si="2"/>
        <v>82699.71667</v>
      </c>
      <c r="AA3" s="37">
        <f t="shared" si="2"/>
        <v>82699.71667</v>
      </c>
      <c r="AB3" s="37">
        <f t="shared" si="2"/>
        <v>82699.71667</v>
      </c>
      <c r="AC3" s="37">
        <f t="shared" si="2"/>
        <v>82699.71667</v>
      </c>
      <c r="AD3" s="37">
        <f t="shared" si="2"/>
        <v>82699.71667</v>
      </c>
      <c r="AE3" s="37">
        <f t="shared" si="2"/>
        <v>82699.71667</v>
      </c>
      <c r="AF3" s="37">
        <f t="shared" si="2"/>
        <v>82699.71667</v>
      </c>
      <c r="AG3" s="37">
        <f t="shared" si="2"/>
        <v>82699.71667</v>
      </c>
    </row>
    <row r="4" ht="14.25" customHeight="1">
      <c r="A4" s="40" t="s">
        <v>119</v>
      </c>
      <c r="B4" s="37">
        <v>0.0</v>
      </c>
      <c r="C4" s="37">
        <f t="shared" ref="C4:AG4" si="3">B4</f>
        <v>0</v>
      </c>
      <c r="D4" s="37">
        <f t="shared" si="3"/>
        <v>0</v>
      </c>
      <c r="E4" s="37">
        <f t="shared" si="3"/>
        <v>0</v>
      </c>
      <c r="F4" s="37">
        <f t="shared" si="3"/>
        <v>0</v>
      </c>
      <c r="G4" s="37">
        <f t="shared" si="3"/>
        <v>0</v>
      </c>
      <c r="H4" s="37">
        <f t="shared" si="3"/>
        <v>0</v>
      </c>
      <c r="I4" s="37">
        <f t="shared" si="3"/>
        <v>0</v>
      </c>
      <c r="J4" s="37">
        <f t="shared" si="3"/>
        <v>0</v>
      </c>
      <c r="K4" s="37">
        <f t="shared" si="3"/>
        <v>0</v>
      </c>
      <c r="L4" s="37">
        <f t="shared" si="3"/>
        <v>0</v>
      </c>
      <c r="M4" s="37">
        <f t="shared" si="3"/>
        <v>0</v>
      </c>
      <c r="N4" s="37">
        <f t="shared" si="3"/>
        <v>0</v>
      </c>
      <c r="O4" s="37">
        <f t="shared" si="3"/>
        <v>0</v>
      </c>
      <c r="P4" s="37">
        <f t="shared" si="3"/>
        <v>0</v>
      </c>
      <c r="Q4" s="37">
        <f t="shared" si="3"/>
        <v>0</v>
      </c>
      <c r="R4" s="37">
        <f t="shared" si="3"/>
        <v>0</v>
      </c>
      <c r="S4" s="37">
        <f t="shared" si="3"/>
        <v>0</v>
      </c>
      <c r="T4" s="37">
        <f t="shared" si="3"/>
        <v>0</v>
      </c>
      <c r="U4" s="37">
        <f t="shared" si="3"/>
        <v>0</v>
      </c>
      <c r="V4" s="37">
        <f t="shared" si="3"/>
        <v>0</v>
      </c>
      <c r="W4" s="37">
        <f t="shared" si="3"/>
        <v>0</v>
      </c>
      <c r="X4" s="37">
        <f t="shared" si="3"/>
        <v>0</v>
      </c>
      <c r="Y4" s="37">
        <f t="shared" si="3"/>
        <v>0</v>
      </c>
      <c r="Z4" s="37">
        <f t="shared" si="3"/>
        <v>0</v>
      </c>
      <c r="AA4" s="37">
        <f t="shared" si="3"/>
        <v>0</v>
      </c>
      <c r="AB4" s="37">
        <f t="shared" si="3"/>
        <v>0</v>
      </c>
      <c r="AC4" s="37">
        <f t="shared" si="3"/>
        <v>0</v>
      </c>
      <c r="AD4" s="37">
        <f t="shared" si="3"/>
        <v>0</v>
      </c>
      <c r="AE4" s="37">
        <f t="shared" si="3"/>
        <v>0</v>
      </c>
      <c r="AF4" s="37">
        <f t="shared" si="3"/>
        <v>0</v>
      </c>
      <c r="AG4" s="37">
        <f t="shared" si="3"/>
        <v>0</v>
      </c>
    </row>
    <row r="5" ht="14.25" customHeight="1">
      <c r="A5" s="40" t="s">
        <v>120</v>
      </c>
      <c r="B5" s="37">
        <v>0.0</v>
      </c>
      <c r="C5" s="37">
        <f t="shared" ref="C5:AG5" si="4">B5</f>
        <v>0</v>
      </c>
      <c r="D5" s="37">
        <f t="shared" si="4"/>
        <v>0</v>
      </c>
      <c r="E5" s="37">
        <f t="shared" si="4"/>
        <v>0</v>
      </c>
      <c r="F5" s="37">
        <f t="shared" si="4"/>
        <v>0</v>
      </c>
      <c r="G5" s="37">
        <f t="shared" si="4"/>
        <v>0</v>
      </c>
      <c r="H5" s="37">
        <f t="shared" si="4"/>
        <v>0</v>
      </c>
      <c r="I5" s="37">
        <f t="shared" si="4"/>
        <v>0</v>
      </c>
      <c r="J5" s="37">
        <f t="shared" si="4"/>
        <v>0</v>
      </c>
      <c r="K5" s="37">
        <f t="shared" si="4"/>
        <v>0</v>
      </c>
      <c r="L5" s="37">
        <f t="shared" si="4"/>
        <v>0</v>
      </c>
      <c r="M5" s="37">
        <f t="shared" si="4"/>
        <v>0</v>
      </c>
      <c r="N5" s="37">
        <f t="shared" si="4"/>
        <v>0</v>
      </c>
      <c r="O5" s="37">
        <f t="shared" si="4"/>
        <v>0</v>
      </c>
      <c r="P5" s="37">
        <f t="shared" si="4"/>
        <v>0</v>
      </c>
      <c r="Q5" s="37">
        <f t="shared" si="4"/>
        <v>0</v>
      </c>
      <c r="R5" s="37">
        <f t="shared" si="4"/>
        <v>0</v>
      </c>
      <c r="S5" s="37">
        <f t="shared" si="4"/>
        <v>0</v>
      </c>
      <c r="T5" s="37">
        <f t="shared" si="4"/>
        <v>0</v>
      </c>
      <c r="U5" s="37">
        <f t="shared" si="4"/>
        <v>0</v>
      </c>
      <c r="V5" s="37">
        <f t="shared" si="4"/>
        <v>0</v>
      </c>
      <c r="W5" s="37">
        <f t="shared" si="4"/>
        <v>0</v>
      </c>
      <c r="X5" s="37">
        <f t="shared" si="4"/>
        <v>0</v>
      </c>
      <c r="Y5" s="37">
        <f t="shared" si="4"/>
        <v>0</v>
      </c>
      <c r="Z5" s="37">
        <f t="shared" si="4"/>
        <v>0</v>
      </c>
      <c r="AA5" s="37">
        <f t="shared" si="4"/>
        <v>0</v>
      </c>
      <c r="AB5" s="37">
        <f t="shared" si="4"/>
        <v>0</v>
      </c>
      <c r="AC5" s="37">
        <f t="shared" si="4"/>
        <v>0</v>
      </c>
      <c r="AD5" s="37">
        <f t="shared" si="4"/>
        <v>0</v>
      </c>
      <c r="AE5" s="37">
        <f t="shared" si="4"/>
        <v>0</v>
      </c>
      <c r="AF5" s="37">
        <f t="shared" si="4"/>
        <v>0</v>
      </c>
      <c r="AG5" s="37">
        <f t="shared" si="4"/>
        <v>0</v>
      </c>
    </row>
    <row r="6" ht="14.25" customHeight="1">
      <c r="A6" s="40" t="s">
        <v>121</v>
      </c>
      <c r="B6" s="37">
        <f>'Deep Decarbonization'!N36/'SYVbT-freight'!E6/'AVLo-freight'!E6*0.621371*10^6</f>
        <v>43119.13667</v>
      </c>
      <c r="C6" s="37">
        <f t="shared" ref="C6:AG6" si="5">B6</f>
        <v>43119.13667</v>
      </c>
      <c r="D6" s="37">
        <f t="shared" si="5"/>
        <v>43119.13667</v>
      </c>
      <c r="E6" s="37">
        <f t="shared" si="5"/>
        <v>43119.13667</v>
      </c>
      <c r="F6" s="37">
        <f t="shared" si="5"/>
        <v>43119.13667</v>
      </c>
      <c r="G6" s="37">
        <f t="shared" si="5"/>
        <v>43119.13667</v>
      </c>
      <c r="H6" s="37">
        <f t="shared" si="5"/>
        <v>43119.13667</v>
      </c>
      <c r="I6" s="37">
        <f t="shared" si="5"/>
        <v>43119.13667</v>
      </c>
      <c r="J6" s="37">
        <f t="shared" si="5"/>
        <v>43119.13667</v>
      </c>
      <c r="K6" s="37">
        <f t="shared" si="5"/>
        <v>43119.13667</v>
      </c>
      <c r="L6" s="37">
        <f t="shared" si="5"/>
        <v>43119.13667</v>
      </c>
      <c r="M6" s="37">
        <f t="shared" si="5"/>
        <v>43119.13667</v>
      </c>
      <c r="N6" s="37">
        <f t="shared" si="5"/>
        <v>43119.13667</v>
      </c>
      <c r="O6" s="37">
        <f t="shared" si="5"/>
        <v>43119.13667</v>
      </c>
      <c r="P6" s="37">
        <f t="shared" si="5"/>
        <v>43119.13667</v>
      </c>
      <c r="Q6" s="37">
        <f t="shared" si="5"/>
        <v>43119.13667</v>
      </c>
      <c r="R6" s="37">
        <f t="shared" si="5"/>
        <v>43119.13667</v>
      </c>
      <c r="S6" s="37">
        <f t="shared" si="5"/>
        <v>43119.13667</v>
      </c>
      <c r="T6" s="37">
        <f t="shared" si="5"/>
        <v>43119.13667</v>
      </c>
      <c r="U6" s="37">
        <f t="shared" si="5"/>
        <v>43119.13667</v>
      </c>
      <c r="V6" s="37">
        <f t="shared" si="5"/>
        <v>43119.13667</v>
      </c>
      <c r="W6" s="37">
        <f t="shared" si="5"/>
        <v>43119.13667</v>
      </c>
      <c r="X6" s="37">
        <f t="shared" si="5"/>
        <v>43119.13667</v>
      </c>
      <c r="Y6" s="37">
        <f t="shared" si="5"/>
        <v>43119.13667</v>
      </c>
      <c r="Z6" s="37">
        <f t="shared" si="5"/>
        <v>43119.13667</v>
      </c>
      <c r="AA6" s="37">
        <f t="shared" si="5"/>
        <v>43119.13667</v>
      </c>
      <c r="AB6" s="37">
        <f t="shared" si="5"/>
        <v>43119.13667</v>
      </c>
      <c r="AC6" s="37">
        <f t="shared" si="5"/>
        <v>43119.13667</v>
      </c>
      <c r="AD6" s="37">
        <f t="shared" si="5"/>
        <v>43119.13667</v>
      </c>
      <c r="AE6" s="37">
        <f t="shared" si="5"/>
        <v>43119.13667</v>
      </c>
      <c r="AF6" s="37">
        <f t="shared" si="5"/>
        <v>43119.13667</v>
      </c>
      <c r="AG6" s="37">
        <f t="shared" si="5"/>
        <v>43119.13667</v>
      </c>
    </row>
    <row r="7" ht="14.25" customHeight="1">
      <c r="A7" s="40" t="s">
        <v>122</v>
      </c>
      <c r="B7" s="37">
        <v>0.0</v>
      </c>
      <c r="C7" s="37">
        <f t="shared" ref="C7:AG7" si="6">B7</f>
        <v>0</v>
      </c>
      <c r="D7" s="37">
        <f t="shared" si="6"/>
        <v>0</v>
      </c>
      <c r="E7" s="37">
        <f t="shared" si="6"/>
        <v>0</v>
      </c>
      <c r="F7" s="37">
        <f t="shared" si="6"/>
        <v>0</v>
      </c>
      <c r="G7" s="37">
        <f t="shared" si="6"/>
        <v>0</v>
      </c>
      <c r="H7" s="37">
        <f t="shared" si="6"/>
        <v>0</v>
      </c>
      <c r="I7" s="37">
        <f t="shared" si="6"/>
        <v>0</v>
      </c>
      <c r="J7" s="37">
        <f t="shared" si="6"/>
        <v>0</v>
      </c>
      <c r="K7" s="37">
        <f t="shared" si="6"/>
        <v>0</v>
      </c>
      <c r="L7" s="37">
        <f t="shared" si="6"/>
        <v>0</v>
      </c>
      <c r="M7" s="37">
        <f t="shared" si="6"/>
        <v>0</v>
      </c>
      <c r="N7" s="37">
        <f t="shared" si="6"/>
        <v>0</v>
      </c>
      <c r="O7" s="37">
        <f t="shared" si="6"/>
        <v>0</v>
      </c>
      <c r="P7" s="37">
        <f t="shared" si="6"/>
        <v>0</v>
      </c>
      <c r="Q7" s="37">
        <f t="shared" si="6"/>
        <v>0</v>
      </c>
      <c r="R7" s="37">
        <f t="shared" si="6"/>
        <v>0</v>
      </c>
      <c r="S7" s="37">
        <f t="shared" si="6"/>
        <v>0</v>
      </c>
      <c r="T7" s="37">
        <f t="shared" si="6"/>
        <v>0</v>
      </c>
      <c r="U7" s="37">
        <f t="shared" si="6"/>
        <v>0</v>
      </c>
      <c r="V7" s="37">
        <f t="shared" si="6"/>
        <v>0</v>
      </c>
      <c r="W7" s="37">
        <f t="shared" si="6"/>
        <v>0</v>
      </c>
      <c r="X7" s="37">
        <f t="shared" si="6"/>
        <v>0</v>
      </c>
      <c r="Y7" s="37">
        <f t="shared" si="6"/>
        <v>0</v>
      </c>
      <c r="Z7" s="37">
        <f t="shared" si="6"/>
        <v>0</v>
      </c>
      <c r="AA7" s="37">
        <f t="shared" si="6"/>
        <v>0</v>
      </c>
      <c r="AB7" s="37">
        <f t="shared" si="6"/>
        <v>0</v>
      </c>
      <c r="AC7" s="37">
        <f t="shared" si="6"/>
        <v>0</v>
      </c>
      <c r="AD7" s="37">
        <f t="shared" si="6"/>
        <v>0</v>
      </c>
      <c r="AE7" s="37">
        <f t="shared" si="6"/>
        <v>0</v>
      </c>
      <c r="AF7" s="37">
        <f t="shared" si="6"/>
        <v>0</v>
      </c>
      <c r="AG7" s="37">
        <f t="shared" si="6"/>
        <v>0</v>
      </c>
    </row>
    <row r="8" ht="14.25" customHeight="1">
      <c r="A8" s="40"/>
      <c r="B8" s="40"/>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row>
    <row r="9" ht="14.25" customHeight="1">
      <c r="A9" s="40"/>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row>
    <row r="10" ht="14.25"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0"/>
      <c r="AG10" s="40"/>
    </row>
    <row r="11" ht="14.25" customHeight="1">
      <c r="A11" s="40"/>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row>
    <row r="12" ht="14.25" customHeight="1">
      <c r="A12" s="40"/>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row>
    <row r="13" ht="14.25" customHeight="1">
      <c r="A13" s="40"/>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row>
    <row r="14" ht="14.25" customHeight="1">
      <c r="A14" s="40"/>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row>
    <row r="15" ht="14.25" customHeight="1">
      <c r="A15" s="40"/>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row>
    <row r="16" ht="14.25" customHeight="1">
      <c r="A16" s="40"/>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row>
    <row r="17" ht="14.25" customHeight="1">
      <c r="A17" s="40"/>
      <c r="B17" s="40"/>
      <c r="C17" s="40"/>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ht="14.25" customHeight="1">
      <c r="A18" s="40"/>
      <c r="B18" s="40"/>
      <c r="C18" s="40"/>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row>
    <row r="19" ht="14.25" customHeight="1">
      <c r="A19" s="40"/>
      <c r="B19" s="40"/>
      <c r="C19" s="40"/>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row>
    <row r="20" ht="14.25" customHeight="1">
      <c r="A20" s="40"/>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row>
    <row r="21" ht="14.25" customHeight="1">
      <c r="A21" s="40"/>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row>
    <row r="22" ht="14.25" customHeight="1">
      <c r="A22" s="40"/>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row>
    <row r="23" ht="14.25" customHeight="1">
      <c r="A23" s="40"/>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row>
    <row r="24" ht="14.25" customHeight="1">
      <c r="A24" s="40"/>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row>
    <row r="25" ht="14.25" customHeight="1">
      <c r="A25" s="40"/>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row>
    <row r="26" ht="14.25" customHeight="1">
      <c r="A26" s="40"/>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row>
    <row r="27" ht="14.25" customHeight="1">
      <c r="A27" s="40"/>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row>
    <row r="28" ht="14.25" customHeight="1">
      <c r="A28" s="40"/>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row>
    <row r="29" ht="14.25" customHeight="1">
      <c r="A29" s="40"/>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row>
    <row r="30" ht="14.25" customHeight="1">
      <c r="A30" s="40"/>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row>
    <row r="31" ht="14.25" customHeight="1">
      <c r="A31" s="40"/>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row>
    <row r="32" ht="14.25" customHeight="1">
      <c r="A32" s="40"/>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row>
    <row r="33" ht="14.25" customHeight="1">
      <c r="A33" s="40"/>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row>
    <row r="34" ht="14.25" customHeight="1">
      <c r="A34" s="40"/>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row>
    <row r="35" ht="14.25" customHeight="1">
      <c r="A35" s="40"/>
      <c r="B35" s="40"/>
      <c r="C35" s="40"/>
      <c r="D35" s="40"/>
      <c r="E35" s="40"/>
      <c r="F35" s="40"/>
      <c r="G35" s="40"/>
      <c r="H35" s="40"/>
      <c r="I35" s="40"/>
      <c r="J35" s="40"/>
      <c r="K35" s="40"/>
      <c r="L35" s="40"/>
      <c r="M35" s="40"/>
      <c r="N35" s="40"/>
      <c r="O35" s="40"/>
      <c r="P35" s="40"/>
      <c r="Q35" s="40"/>
      <c r="R35" s="40"/>
      <c r="S35" s="40"/>
      <c r="T35" s="40"/>
      <c r="U35" s="40"/>
      <c r="V35" s="40"/>
      <c r="W35" s="40"/>
      <c r="X35" s="40"/>
      <c r="Y35" s="40"/>
      <c r="Z35" s="40"/>
      <c r="AA35" s="40"/>
      <c r="AB35" s="40"/>
      <c r="AC35" s="40"/>
      <c r="AD35" s="40"/>
      <c r="AE35" s="40"/>
      <c r="AF35" s="40"/>
      <c r="AG35" s="40"/>
    </row>
    <row r="36" ht="14.25" customHeight="1">
      <c r="A36" s="40"/>
      <c r="B36" s="40"/>
      <c r="C36" s="40"/>
      <c r="D36" s="40"/>
      <c r="E36" s="40"/>
      <c r="F36" s="40"/>
      <c r="G36" s="40"/>
      <c r="H36" s="40"/>
      <c r="I36" s="40"/>
      <c r="J36" s="40"/>
      <c r="K36" s="40"/>
      <c r="L36" s="40"/>
      <c r="M36" s="40"/>
      <c r="N36" s="40"/>
      <c r="O36" s="40"/>
      <c r="P36" s="40"/>
      <c r="Q36" s="40"/>
      <c r="R36" s="40"/>
      <c r="S36" s="40"/>
      <c r="T36" s="40"/>
      <c r="U36" s="40"/>
      <c r="V36" s="40"/>
      <c r="W36" s="40"/>
      <c r="X36" s="40"/>
      <c r="Y36" s="40"/>
      <c r="Z36" s="40"/>
      <c r="AA36" s="40"/>
      <c r="AB36" s="40"/>
      <c r="AC36" s="40"/>
      <c r="AD36" s="40"/>
      <c r="AE36" s="40"/>
      <c r="AF36" s="40"/>
      <c r="AG36" s="40"/>
    </row>
    <row r="37" ht="14.25" customHeight="1">
      <c r="A37" s="40"/>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row>
    <row r="38" ht="14.25" customHeight="1">
      <c r="A38" s="40"/>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row>
    <row r="39" ht="14.25" customHeight="1">
      <c r="A39" s="40"/>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row>
    <row r="40" ht="14.25" customHeight="1">
      <c r="A40" s="40"/>
      <c r="B40" s="40"/>
      <c r="C40" s="40"/>
      <c r="D40" s="40"/>
      <c r="E40" s="40"/>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c r="AG40" s="40"/>
    </row>
    <row r="41" ht="14.25"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row>
    <row r="42" ht="14.25"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c r="AA42" s="40"/>
      <c r="AB42" s="40"/>
      <c r="AC42" s="40"/>
      <c r="AD42" s="40"/>
      <c r="AE42" s="40"/>
      <c r="AF42" s="40"/>
      <c r="AG42" s="40"/>
    </row>
    <row r="43" ht="14.25"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row>
    <row r="44" ht="14.25"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row>
    <row r="45" ht="14.25"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row>
    <row r="46" ht="14.25"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c r="AA46" s="40"/>
      <c r="AB46" s="40"/>
      <c r="AC46" s="40"/>
      <c r="AD46" s="40"/>
      <c r="AE46" s="40"/>
      <c r="AF46" s="40"/>
      <c r="AG46" s="40"/>
    </row>
    <row r="47" ht="14.25"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row>
    <row r="48" ht="14.25"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c r="AA48" s="40"/>
      <c r="AB48" s="40"/>
      <c r="AC48" s="40"/>
      <c r="AD48" s="40"/>
      <c r="AE48" s="40"/>
      <c r="AF48" s="40"/>
      <c r="AG48" s="40"/>
    </row>
    <row r="49" ht="14.25"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c r="AB49" s="40"/>
      <c r="AC49" s="40"/>
      <c r="AD49" s="40"/>
      <c r="AE49" s="40"/>
      <c r="AF49" s="40"/>
      <c r="AG49" s="40"/>
    </row>
    <row r="50" ht="14.25"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row>
    <row r="51" ht="14.25"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c r="AA51" s="40"/>
      <c r="AB51" s="40"/>
      <c r="AC51" s="40"/>
      <c r="AD51" s="40"/>
      <c r="AE51" s="40"/>
      <c r="AF51" s="40"/>
      <c r="AG51" s="40"/>
    </row>
    <row r="52" ht="14.25"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row>
    <row r="53" ht="14.25"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row>
    <row r="54" ht="14.25"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row>
    <row r="55" ht="14.25"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row>
    <row r="56" ht="14.25"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c r="AA56" s="40"/>
      <c r="AB56" s="40"/>
      <c r="AC56" s="40"/>
      <c r="AD56" s="40"/>
      <c r="AE56" s="40"/>
      <c r="AF56" s="40"/>
      <c r="AG56" s="40"/>
    </row>
    <row r="57" ht="14.25"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row>
    <row r="58" ht="14.25"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row>
    <row r="59" ht="14.25"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row>
    <row r="60" ht="14.25"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ht="14.25"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row>
    <row r="62" ht="14.25"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row>
    <row r="63" ht="14.25"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row>
    <row r="64" ht="14.25"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row>
    <row r="65" ht="14.25"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row>
    <row r="66" ht="14.25"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row>
    <row r="67" ht="14.25"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row>
    <row r="68" ht="14.25"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row>
    <row r="69" ht="14.25"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row>
    <row r="70" ht="14.25"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row>
    <row r="71" ht="14.25"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row>
    <row r="72" ht="14.25"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row>
    <row r="73" ht="14.25"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row>
    <row r="74" ht="14.25"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row>
    <row r="75" ht="14.25"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row>
    <row r="76" ht="14.25"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row>
    <row r="77" ht="14.25"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row>
    <row r="78" ht="14.25"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row>
    <row r="79" ht="14.25"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row>
    <row r="80" ht="14.25"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row>
    <row r="81" ht="14.25"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row>
    <row r="82" ht="14.25"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ht="14.25"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row>
    <row r="84" ht="14.25"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ht="14.25"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ht="14.25"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ht="14.25"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ht="14.25"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ht="14.25"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ht="14.25"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ht="14.25"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ht="14.25"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ht="14.25"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ht="14.25"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ht="14.25"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ht="14.25"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ht="14.25"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ht="14.25"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ht="14.25"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ht="14.25"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ht="14.25"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ht="14.25"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ht="14.25"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ht="14.25"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ht="14.25"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ht="14.25"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ht="14.25"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ht="14.25"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ht="14.25"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ht="14.25"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ht="14.25"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ht="14.25"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ht="14.25"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ht="14.25"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ht="14.25"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ht="14.25"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ht="14.25"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ht="14.25"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ht="14.25"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ht="14.2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ht="14.25"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ht="14.25"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ht="14.25"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ht="14.25"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ht="14.2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ht="14.25"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ht="14.25"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ht="14.25"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ht="14.25"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ht="14.25"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ht="14.25"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ht="14.25"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ht="14.25"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ht="14.25"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ht="14.25"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ht="14.25"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ht="14.25"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ht="14.25"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row r="139" ht="14.25"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row>
    <row r="140" ht="14.25"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0"/>
      <c r="AF140" s="40"/>
      <c r="AG140" s="40"/>
    </row>
    <row r="141" ht="14.25"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c r="AC141" s="40"/>
      <c r="AD141" s="40"/>
      <c r="AE141" s="40"/>
      <c r="AF141" s="40"/>
      <c r="AG141" s="40"/>
    </row>
    <row r="142" ht="14.25"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row>
    <row r="143" ht="14.2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row>
    <row r="144" ht="14.25"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c r="AC144" s="40"/>
      <c r="AD144" s="40"/>
      <c r="AE144" s="40"/>
      <c r="AF144" s="40"/>
      <c r="AG144" s="40"/>
    </row>
    <row r="145" ht="14.25"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c r="AC145" s="40"/>
      <c r="AD145" s="40"/>
      <c r="AE145" s="40"/>
      <c r="AF145" s="40"/>
      <c r="AG145" s="40"/>
    </row>
    <row r="146" ht="14.25"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row>
    <row r="147" ht="14.25"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c r="AC147" s="40"/>
      <c r="AD147" s="40"/>
      <c r="AE147" s="40"/>
      <c r="AF147" s="40"/>
      <c r="AG147" s="40"/>
    </row>
    <row r="148" ht="14.25"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row>
    <row r="149" ht="14.25"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c r="AC149" s="40"/>
      <c r="AD149" s="40"/>
      <c r="AE149" s="40"/>
      <c r="AF149" s="40"/>
      <c r="AG149" s="40"/>
    </row>
    <row r="150" ht="14.25"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c r="AC150" s="40"/>
      <c r="AD150" s="40"/>
      <c r="AE150" s="40"/>
      <c r="AF150" s="40"/>
      <c r="AG150" s="40"/>
    </row>
    <row r="151" ht="14.2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row>
    <row r="152" ht="14.25"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row>
    <row r="153" ht="14.25"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c r="AC153" s="40"/>
      <c r="AD153" s="40"/>
      <c r="AE153" s="40"/>
      <c r="AF153" s="40"/>
      <c r="AG153" s="40"/>
    </row>
    <row r="154" ht="14.25"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c r="AC154" s="40"/>
      <c r="AD154" s="40"/>
      <c r="AE154" s="40"/>
      <c r="AF154" s="40"/>
      <c r="AG154" s="40"/>
    </row>
    <row r="155" ht="14.25"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c r="AC155" s="40"/>
      <c r="AD155" s="40"/>
      <c r="AE155" s="40"/>
      <c r="AF155" s="40"/>
      <c r="AG155" s="40"/>
    </row>
    <row r="156" ht="14.25"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c r="AC156" s="40"/>
      <c r="AD156" s="40"/>
      <c r="AE156" s="40"/>
      <c r="AF156" s="40"/>
      <c r="AG156" s="40"/>
    </row>
    <row r="157" ht="14.25"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c r="AC157" s="40"/>
      <c r="AD157" s="40"/>
      <c r="AE157" s="40"/>
      <c r="AF157" s="40"/>
      <c r="AG157" s="40"/>
    </row>
    <row r="158" ht="14.25"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c r="AE158" s="40"/>
      <c r="AF158" s="40"/>
      <c r="AG158" s="40"/>
    </row>
    <row r="159" ht="14.25"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c r="AC159" s="40"/>
      <c r="AD159" s="40"/>
      <c r="AE159" s="40"/>
      <c r="AF159" s="40"/>
      <c r="AG159" s="40"/>
    </row>
    <row r="160" ht="14.25"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row>
    <row r="161" ht="14.25"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c r="AC161" s="40"/>
      <c r="AD161" s="40"/>
      <c r="AE161" s="40"/>
      <c r="AF161" s="40"/>
      <c r="AG161" s="40"/>
    </row>
    <row r="162" ht="14.25"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c r="AC162" s="40"/>
      <c r="AD162" s="40"/>
      <c r="AE162" s="40"/>
      <c r="AF162" s="40"/>
      <c r="AG162" s="40"/>
    </row>
    <row r="163" ht="14.25"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c r="AC163" s="40"/>
      <c r="AD163" s="40"/>
      <c r="AE163" s="40"/>
      <c r="AF163" s="40"/>
      <c r="AG163" s="40"/>
    </row>
    <row r="164" ht="14.25"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row>
    <row r="165" ht="14.25"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c r="AC165" s="40"/>
      <c r="AD165" s="40"/>
      <c r="AE165" s="40"/>
      <c r="AF165" s="40"/>
      <c r="AG165" s="40"/>
    </row>
    <row r="166" ht="14.25"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c r="AC166" s="40"/>
      <c r="AD166" s="40"/>
      <c r="AE166" s="40"/>
      <c r="AF166" s="40"/>
      <c r="AG166" s="40"/>
    </row>
    <row r="167" ht="14.25"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c r="AC167" s="40"/>
      <c r="AD167" s="40"/>
      <c r="AE167" s="40"/>
      <c r="AF167" s="40"/>
      <c r="AG167" s="40"/>
    </row>
    <row r="168" ht="14.25"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row>
    <row r="169" ht="14.25"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c r="AC169" s="40"/>
      <c r="AD169" s="40"/>
      <c r="AE169" s="40"/>
      <c r="AF169" s="40"/>
      <c r="AG169" s="40"/>
    </row>
    <row r="170" ht="14.25"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c r="AC170" s="40"/>
      <c r="AD170" s="40"/>
      <c r="AE170" s="40"/>
      <c r="AF170" s="40"/>
      <c r="AG170" s="40"/>
    </row>
    <row r="171" ht="14.25"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c r="AC171" s="40"/>
      <c r="AD171" s="40"/>
      <c r="AE171" s="40"/>
      <c r="AF171" s="40"/>
      <c r="AG171" s="40"/>
    </row>
    <row r="172" ht="14.25"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c r="AC172" s="40"/>
      <c r="AD172" s="40"/>
      <c r="AE172" s="40"/>
      <c r="AF172" s="40"/>
      <c r="AG172" s="40"/>
    </row>
    <row r="173" ht="14.25"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c r="AC173" s="40"/>
      <c r="AD173" s="40"/>
      <c r="AE173" s="40"/>
      <c r="AF173" s="40"/>
      <c r="AG173" s="40"/>
    </row>
    <row r="174" ht="14.25"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c r="AC174" s="40"/>
      <c r="AD174" s="40"/>
      <c r="AE174" s="40"/>
      <c r="AF174" s="40"/>
      <c r="AG174" s="40"/>
    </row>
    <row r="175" ht="14.25"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c r="AC175" s="40"/>
      <c r="AD175" s="40"/>
      <c r="AE175" s="40"/>
      <c r="AF175" s="40"/>
      <c r="AG175" s="40"/>
    </row>
    <row r="176" ht="14.25"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row>
    <row r="177" ht="14.25"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c r="AC177" s="40"/>
      <c r="AD177" s="40"/>
      <c r="AE177" s="40"/>
      <c r="AF177" s="40"/>
      <c r="AG177" s="40"/>
    </row>
    <row r="178" ht="14.25"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c r="AC178" s="40"/>
      <c r="AD178" s="40"/>
      <c r="AE178" s="40"/>
      <c r="AF178" s="40"/>
      <c r="AG178" s="40"/>
    </row>
    <row r="179" ht="14.25"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c r="AC179" s="40"/>
      <c r="AD179" s="40"/>
      <c r="AE179" s="40"/>
      <c r="AF179" s="40"/>
      <c r="AG179" s="40"/>
    </row>
    <row r="180" ht="14.25"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c r="AC180" s="40"/>
      <c r="AD180" s="40"/>
      <c r="AE180" s="40"/>
      <c r="AF180" s="40"/>
      <c r="AG180" s="40"/>
    </row>
    <row r="181" ht="14.25"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row>
    <row r="182" ht="14.25"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row>
    <row r="183" ht="14.25"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c r="AC183" s="40"/>
      <c r="AD183" s="40"/>
      <c r="AE183" s="40"/>
      <c r="AF183" s="40"/>
      <c r="AG183" s="40"/>
    </row>
    <row r="184" ht="14.25"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row>
    <row r="185" ht="14.25"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c r="AC185" s="40"/>
      <c r="AD185" s="40"/>
      <c r="AE185" s="40"/>
      <c r="AF185" s="40"/>
      <c r="AG185" s="40"/>
    </row>
    <row r="186" ht="14.25"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c r="AC186" s="40"/>
      <c r="AD186" s="40"/>
      <c r="AE186" s="40"/>
      <c r="AF186" s="40"/>
      <c r="AG186" s="40"/>
    </row>
    <row r="187" ht="14.25"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c r="AC187" s="40"/>
      <c r="AD187" s="40"/>
      <c r="AE187" s="40"/>
      <c r="AF187" s="40"/>
      <c r="AG187" s="40"/>
    </row>
    <row r="188" ht="14.25"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row>
    <row r="189" ht="14.25"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c r="AC189" s="40"/>
      <c r="AD189" s="40"/>
      <c r="AE189" s="40"/>
      <c r="AF189" s="40"/>
      <c r="AG189" s="40"/>
    </row>
    <row r="190" ht="14.25"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c r="AC190" s="40"/>
      <c r="AD190" s="40"/>
      <c r="AE190" s="40"/>
      <c r="AF190" s="40"/>
      <c r="AG190" s="40"/>
    </row>
    <row r="191" ht="14.25"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c r="AC191" s="40"/>
      <c r="AD191" s="40"/>
      <c r="AE191" s="40"/>
      <c r="AF191" s="40"/>
      <c r="AG191" s="40"/>
    </row>
    <row r="192" ht="14.25"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c r="AC192" s="40"/>
      <c r="AD192" s="40"/>
      <c r="AE192" s="40"/>
      <c r="AF192" s="40"/>
      <c r="AG192" s="40"/>
    </row>
    <row r="193" ht="14.25"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c r="AC193" s="40"/>
      <c r="AD193" s="40"/>
      <c r="AE193" s="40"/>
      <c r="AF193" s="40"/>
      <c r="AG193" s="40"/>
    </row>
    <row r="194" ht="14.25"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c r="AC194" s="40"/>
      <c r="AD194" s="40"/>
      <c r="AE194" s="40"/>
      <c r="AF194" s="40"/>
      <c r="AG194" s="40"/>
    </row>
    <row r="195" ht="14.25"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row>
    <row r="196" ht="14.2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row>
    <row r="197" ht="14.25"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c r="AC197" s="40"/>
      <c r="AD197" s="40"/>
      <c r="AE197" s="40"/>
      <c r="AF197" s="40"/>
      <c r="AG197" s="40"/>
    </row>
    <row r="198" ht="14.25"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c r="AC198" s="40"/>
      <c r="AD198" s="40"/>
      <c r="AE198" s="40"/>
      <c r="AF198" s="40"/>
      <c r="AG198" s="40"/>
    </row>
    <row r="199" ht="14.2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row>
    <row r="200" ht="14.25"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c r="AG200" s="40"/>
    </row>
    <row r="201" ht="14.25"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c r="AC201" s="40"/>
      <c r="AD201" s="40"/>
      <c r="AE201" s="40"/>
      <c r="AF201" s="40"/>
      <c r="AG201" s="40"/>
    </row>
    <row r="202" ht="14.25"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c r="AC202" s="40"/>
      <c r="AD202" s="40"/>
      <c r="AE202" s="40"/>
      <c r="AF202" s="40"/>
      <c r="AG202" s="40"/>
    </row>
    <row r="203" ht="14.25"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row>
    <row r="204" ht="14.25"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c r="AC204" s="40"/>
      <c r="AD204" s="40"/>
      <c r="AE204" s="40"/>
      <c r="AF204" s="40"/>
      <c r="AG204" s="40"/>
    </row>
    <row r="205" ht="14.25"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c r="AC205" s="40"/>
      <c r="AD205" s="40"/>
      <c r="AE205" s="40"/>
      <c r="AF205" s="40"/>
      <c r="AG205" s="40"/>
    </row>
    <row r="206" ht="14.25"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row>
    <row r="207" ht="14.25"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row>
    <row r="208" ht="14.25"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row>
    <row r="209" ht="14.25"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row>
    <row r="210" ht="14.25"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c r="AC210" s="40"/>
      <c r="AD210" s="40"/>
      <c r="AE210" s="40"/>
      <c r="AF210" s="40"/>
      <c r="AG210" s="40"/>
    </row>
    <row r="211" ht="14.25"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c r="AC211" s="40"/>
      <c r="AD211" s="40"/>
      <c r="AE211" s="40"/>
      <c r="AF211" s="40"/>
      <c r="AG211" s="40"/>
    </row>
    <row r="212" ht="14.25"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c r="AC212" s="40"/>
      <c r="AD212" s="40"/>
      <c r="AE212" s="40"/>
      <c r="AF212" s="40"/>
      <c r="AG212" s="40"/>
    </row>
    <row r="213" ht="14.25"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c r="AC213" s="40"/>
      <c r="AD213" s="40"/>
      <c r="AE213" s="40"/>
      <c r="AF213" s="40"/>
      <c r="AG213" s="40"/>
    </row>
    <row r="214" ht="14.25"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c r="AC214" s="40"/>
      <c r="AD214" s="40"/>
      <c r="AE214" s="40"/>
      <c r="AF214" s="40"/>
      <c r="AG214" s="40"/>
    </row>
    <row r="215" ht="14.25"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c r="AC215" s="40"/>
      <c r="AD215" s="40"/>
      <c r="AE215" s="40"/>
      <c r="AF215" s="40"/>
      <c r="AG215" s="40"/>
    </row>
    <row r="216" ht="14.25"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row>
    <row r="217" ht="14.25"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c r="AC217" s="40"/>
      <c r="AD217" s="40"/>
      <c r="AE217" s="40"/>
      <c r="AF217" s="40"/>
      <c r="AG217" s="40"/>
    </row>
    <row r="218" ht="14.25"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row>
    <row r="219" ht="14.25"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c r="AC219" s="40"/>
      <c r="AD219" s="40"/>
      <c r="AE219" s="40"/>
      <c r="AF219" s="40"/>
      <c r="AG219" s="40"/>
    </row>
    <row r="220" ht="14.25"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c r="AC220" s="40"/>
      <c r="AD220" s="40"/>
      <c r="AE220" s="40"/>
      <c r="AF220" s="40"/>
      <c r="AG220" s="40"/>
    </row>
    <row r="221" ht="14.25"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row>
    <row r="222" ht="14.25"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c r="AC222" s="40"/>
      <c r="AD222" s="40"/>
      <c r="AE222" s="40"/>
      <c r="AF222" s="40"/>
      <c r="AG222" s="40"/>
    </row>
    <row r="223" ht="14.25"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row>
    <row r="224" ht="14.25"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c r="AC224" s="40"/>
      <c r="AD224" s="40"/>
      <c r="AE224" s="40"/>
      <c r="AF224" s="40"/>
      <c r="AG224" s="40"/>
    </row>
    <row r="225" ht="14.25"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row>
    <row r="226" ht="14.25"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row>
    <row r="227" ht="14.25"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c r="AC227" s="40"/>
      <c r="AD227" s="40"/>
      <c r="AE227" s="40"/>
      <c r="AF227" s="40"/>
      <c r="AG227" s="40"/>
    </row>
    <row r="228" ht="14.25"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c r="AC228" s="40"/>
      <c r="AD228" s="40"/>
      <c r="AE228" s="40"/>
      <c r="AF228" s="40"/>
      <c r="AG228" s="40"/>
    </row>
    <row r="229" ht="14.25"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c r="AC229" s="40"/>
      <c r="AD229" s="40"/>
      <c r="AE229" s="40"/>
      <c r="AF229" s="40"/>
      <c r="AG229" s="40"/>
    </row>
    <row r="230" ht="14.25"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c r="AC230" s="40"/>
      <c r="AD230" s="40"/>
      <c r="AE230" s="40"/>
      <c r="AF230" s="40"/>
      <c r="AG230" s="40"/>
    </row>
    <row r="231" ht="14.25"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c r="AC231" s="40"/>
      <c r="AD231" s="40"/>
      <c r="AE231" s="40"/>
      <c r="AF231" s="40"/>
      <c r="AG231" s="40"/>
    </row>
    <row r="232" ht="14.25"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c r="AC232" s="40"/>
      <c r="AD232" s="40"/>
      <c r="AE232" s="40"/>
      <c r="AF232" s="40"/>
      <c r="AG232" s="40"/>
    </row>
    <row r="233" ht="14.25"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c r="AC233" s="40"/>
      <c r="AD233" s="40"/>
      <c r="AE233" s="40"/>
      <c r="AF233" s="40"/>
      <c r="AG233" s="40"/>
    </row>
    <row r="234" ht="14.25"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row>
    <row r="235" ht="14.25"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c r="AC235" s="40"/>
      <c r="AD235" s="40"/>
      <c r="AE235" s="40"/>
      <c r="AF235" s="40"/>
      <c r="AG235" s="40"/>
    </row>
    <row r="236" ht="14.25"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row>
    <row r="237" ht="14.25"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c r="AC237" s="40"/>
      <c r="AD237" s="40"/>
      <c r="AE237" s="40"/>
      <c r="AF237" s="40"/>
      <c r="AG237" s="40"/>
    </row>
    <row r="238" ht="14.25"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c r="AC238" s="40"/>
      <c r="AD238" s="40"/>
      <c r="AE238" s="40"/>
      <c r="AF238" s="40"/>
      <c r="AG238" s="40"/>
    </row>
    <row r="239" ht="14.25"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c r="AC239" s="40"/>
      <c r="AD239" s="40"/>
      <c r="AE239" s="40"/>
      <c r="AF239" s="40"/>
      <c r="AG239" s="40"/>
    </row>
    <row r="240" ht="14.25"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c r="AC240" s="40"/>
      <c r="AD240" s="40"/>
      <c r="AE240" s="40"/>
      <c r="AF240" s="40"/>
      <c r="AG240" s="40"/>
    </row>
    <row r="241" ht="14.25"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c r="AC241" s="40"/>
      <c r="AD241" s="40"/>
      <c r="AE241" s="40"/>
      <c r="AF241" s="40"/>
      <c r="AG241" s="40"/>
    </row>
    <row r="242" ht="14.25"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c r="AC242" s="40"/>
      <c r="AD242" s="40"/>
      <c r="AE242" s="40"/>
      <c r="AF242" s="40"/>
      <c r="AG242" s="40"/>
    </row>
    <row r="243" ht="14.25"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c r="AC243" s="40"/>
      <c r="AD243" s="40"/>
      <c r="AE243" s="40"/>
      <c r="AF243" s="40"/>
      <c r="AG243" s="40"/>
    </row>
    <row r="244" ht="14.25"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c r="AC244" s="40"/>
      <c r="AD244" s="40"/>
      <c r="AE244" s="40"/>
      <c r="AF244" s="40"/>
      <c r="AG244" s="40"/>
    </row>
    <row r="245" ht="14.25"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c r="AC245" s="40"/>
      <c r="AD245" s="40"/>
      <c r="AE245" s="40"/>
      <c r="AF245" s="40"/>
      <c r="AG245" s="40"/>
    </row>
    <row r="246" ht="14.25"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c r="AC246" s="40"/>
      <c r="AD246" s="40"/>
      <c r="AE246" s="40"/>
      <c r="AF246" s="40"/>
      <c r="AG246" s="40"/>
    </row>
    <row r="247" ht="14.25"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c r="AC247" s="40"/>
      <c r="AD247" s="40"/>
      <c r="AE247" s="40"/>
      <c r="AF247" s="40"/>
      <c r="AG247" s="40"/>
    </row>
    <row r="248" ht="14.25"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c r="AC248" s="40"/>
      <c r="AD248" s="40"/>
      <c r="AE248" s="40"/>
      <c r="AF248" s="40"/>
      <c r="AG248" s="40"/>
    </row>
    <row r="249" ht="14.25"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c r="AC249" s="40"/>
      <c r="AD249" s="40"/>
      <c r="AE249" s="40"/>
      <c r="AF249" s="40"/>
      <c r="AG249" s="40"/>
    </row>
    <row r="250" ht="14.25"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row>
    <row r="251" ht="14.25"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c r="AC251" s="40"/>
      <c r="AD251" s="40"/>
      <c r="AE251" s="40"/>
      <c r="AF251" s="40"/>
      <c r="AG251" s="40"/>
    </row>
    <row r="252" ht="14.25"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c r="AC252" s="40"/>
      <c r="AD252" s="40"/>
      <c r="AE252" s="40"/>
      <c r="AF252" s="40"/>
      <c r="AG252" s="40"/>
    </row>
    <row r="253" ht="14.25"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c r="AC253" s="40"/>
      <c r="AD253" s="40"/>
      <c r="AE253" s="40"/>
      <c r="AF253" s="40"/>
      <c r="AG253" s="40"/>
    </row>
    <row r="254" ht="14.25"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c r="AC254" s="40"/>
      <c r="AD254" s="40"/>
      <c r="AE254" s="40"/>
      <c r="AF254" s="40"/>
      <c r="AG254" s="40"/>
    </row>
    <row r="255" ht="14.25"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c r="AC255" s="40"/>
      <c r="AD255" s="40"/>
      <c r="AE255" s="40"/>
      <c r="AF255" s="40"/>
      <c r="AG255" s="40"/>
    </row>
    <row r="256" ht="14.25"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c r="AC256" s="40"/>
      <c r="AD256" s="40"/>
      <c r="AE256" s="40"/>
      <c r="AF256" s="40"/>
      <c r="AG256" s="40"/>
    </row>
    <row r="257" ht="14.25"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c r="AC257" s="40"/>
      <c r="AD257" s="40"/>
      <c r="AE257" s="40"/>
      <c r="AF257" s="40"/>
      <c r="AG257" s="40"/>
    </row>
    <row r="258" ht="14.25"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c r="AC258" s="40"/>
      <c r="AD258" s="40"/>
      <c r="AE258" s="40"/>
      <c r="AF258" s="40"/>
      <c r="AG258" s="40"/>
    </row>
    <row r="259" ht="14.25"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c r="AC259" s="40"/>
      <c r="AD259" s="40"/>
      <c r="AE259" s="40"/>
      <c r="AF259" s="40"/>
      <c r="AG259" s="40"/>
    </row>
    <row r="260" ht="14.25"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c r="AC260" s="40"/>
      <c r="AD260" s="40"/>
      <c r="AE260" s="40"/>
      <c r="AF260" s="40"/>
      <c r="AG260" s="40"/>
    </row>
    <row r="261" ht="14.25"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c r="AC261" s="40"/>
      <c r="AD261" s="40"/>
      <c r="AE261" s="40"/>
      <c r="AF261" s="40"/>
      <c r="AG261" s="40"/>
    </row>
    <row r="262" ht="14.25"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c r="AC262" s="40"/>
      <c r="AD262" s="40"/>
      <c r="AE262" s="40"/>
      <c r="AF262" s="40"/>
      <c r="AG262" s="40"/>
    </row>
    <row r="263" ht="14.25"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c r="AC263" s="40"/>
      <c r="AD263" s="40"/>
      <c r="AE263" s="40"/>
      <c r="AF263" s="40"/>
      <c r="AG263" s="40"/>
    </row>
    <row r="264" ht="14.25"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c r="AC264" s="40"/>
      <c r="AD264" s="40"/>
      <c r="AE264" s="40"/>
      <c r="AF264" s="40"/>
      <c r="AG264" s="40"/>
    </row>
    <row r="265" ht="14.25"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c r="AC265" s="40"/>
      <c r="AD265" s="40"/>
      <c r="AE265" s="40"/>
      <c r="AF265" s="40"/>
      <c r="AG265" s="40"/>
    </row>
    <row r="266" ht="14.25"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c r="AC266" s="40"/>
      <c r="AD266" s="40"/>
      <c r="AE266" s="40"/>
      <c r="AF266" s="40"/>
      <c r="AG266" s="40"/>
    </row>
    <row r="267" ht="14.25"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c r="AC267" s="40"/>
      <c r="AD267" s="40"/>
      <c r="AE267" s="40"/>
      <c r="AF267" s="40"/>
      <c r="AG267" s="40"/>
    </row>
    <row r="268" ht="14.25"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c r="AC268" s="40"/>
      <c r="AD268" s="40"/>
      <c r="AE268" s="40"/>
      <c r="AF268" s="40"/>
      <c r="AG268" s="40"/>
    </row>
    <row r="269" ht="14.25"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c r="AC269" s="40"/>
      <c r="AD269" s="40"/>
      <c r="AE269" s="40"/>
      <c r="AF269" s="40"/>
      <c r="AG269" s="40"/>
    </row>
    <row r="270" ht="14.25"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c r="AC270" s="40"/>
      <c r="AD270" s="40"/>
      <c r="AE270" s="40"/>
      <c r="AF270" s="40"/>
      <c r="AG270" s="40"/>
    </row>
    <row r="271" ht="14.25"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c r="AC271" s="40"/>
      <c r="AD271" s="40"/>
      <c r="AE271" s="40"/>
      <c r="AF271" s="40"/>
      <c r="AG271" s="40"/>
    </row>
    <row r="272" ht="14.25"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c r="AC272" s="40"/>
      <c r="AD272" s="40"/>
      <c r="AE272" s="40"/>
      <c r="AF272" s="40"/>
      <c r="AG272" s="40"/>
    </row>
    <row r="273" ht="14.25"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row>
    <row r="274" ht="14.25"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c r="AC274" s="40"/>
      <c r="AD274" s="40"/>
      <c r="AE274" s="40"/>
      <c r="AF274" s="40"/>
      <c r="AG274" s="40"/>
    </row>
    <row r="275" ht="14.25"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c r="AC275" s="40"/>
      <c r="AD275" s="40"/>
      <c r="AE275" s="40"/>
      <c r="AF275" s="40"/>
      <c r="AG275" s="40"/>
    </row>
    <row r="276" ht="14.25"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c r="AC276" s="40"/>
      <c r="AD276" s="40"/>
      <c r="AE276" s="40"/>
      <c r="AF276" s="40"/>
      <c r="AG276" s="40"/>
    </row>
    <row r="277" ht="14.25"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c r="AC277" s="40"/>
      <c r="AD277" s="40"/>
      <c r="AE277" s="40"/>
      <c r="AF277" s="40"/>
      <c r="AG277" s="40"/>
    </row>
    <row r="278" ht="14.25"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row>
    <row r="279" ht="14.25"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c r="AC279" s="40"/>
      <c r="AD279" s="40"/>
      <c r="AE279" s="40"/>
      <c r="AF279" s="40"/>
      <c r="AG279" s="40"/>
    </row>
    <row r="280" ht="14.25"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row>
    <row r="281" ht="14.25"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c r="AC281" s="40"/>
      <c r="AD281" s="40"/>
      <c r="AE281" s="40"/>
      <c r="AF281" s="40"/>
      <c r="AG281" s="40"/>
    </row>
    <row r="282" ht="14.25"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c r="AC282" s="40"/>
      <c r="AD282" s="40"/>
      <c r="AE282" s="40"/>
      <c r="AF282" s="40"/>
      <c r="AG282" s="40"/>
    </row>
    <row r="283" ht="14.25"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c r="AC283" s="40"/>
      <c r="AD283" s="40"/>
      <c r="AE283" s="40"/>
      <c r="AF283" s="40"/>
      <c r="AG283" s="40"/>
    </row>
    <row r="284" ht="14.25"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row>
    <row r="285" ht="14.25"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c r="AC285" s="40"/>
      <c r="AD285" s="40"/>
      <c r="AE285" s="40"/>
      <c r="AF285" s="40"/>
      <c r="AG285" s="40"/>
    </row>
    <row r="286" ht="14.25"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c r="AC286" s="40"/>
      <c r="AD286" s="40"/>
      <c r="AE286" s="40"/>
      <c r="AF286" s="40"/>
      <c r="AG286" s="40"/>
    </row>
    <row r="287" ht="14.25"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row>
    <row r="288" ht="14.25"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c r="AC288" s="40"/>
      <c r="AD288" s="40"/>
      <c r="AE288" s="40"/>
      <c r="AF288" s="40"/>
      <c r="AG288" s="40"/>
    </row>
    <row r="289" ht="14.25"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c r="AC289" s="40"/>
      <c r="AD289" s="40"/>
      <c r="AE289" s="40"/>
      <c r="AF289" s="40"/>
      <c r="AG289" s="40"/>
    </row>
    <row r="290" ht="14.25"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c r="AC290" s="40"/>
      <c r="AD290" s="40"/>
      <c r="AE290" s="40"/>
      <c r="AF290" s="40"/>
      <c r="AG290" s="40"/>
    </row>
    <row r="291" ht="14.25"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c r="AC291" s="40"/>
      <c r="AD291" s="40"/>
      <c r="AE291" s="40"/>
      <c r="AF291" s="40"/>
      <c r="AG291" s="40"/>
    </row>
    <row r="292" ht="14.25"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c r="AD292" s="40"/>
      <c r="AE292" s="40"/>
      <c r="AF292" s="40"/>
      <c r="AG292" s="40"/>
    </row>
    <row r="293" ht="14.25"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c r="AC293" s="40"/>
      <c r="AD293" s="40"/>
      <c r="AE293" s="40"/>
      <c r="AF293" s="40"/>
      <c r="AG293" s="40"/>
    </row>
    <row r="294" ht="14.25"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c r="AC294" s="40"/>
      <c r="AD294" s="40"/>
      <c r="AE294" s="40"/>
      <c r="AF294" s="40"/>
      <c r="AG294" s="40"/>
    </row>
    <row r="295" ht="14.25"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c r="AC295" s="40"/>
      <c r="AD295" s="40"/>
      <c r="AE295" s="40"/>
      <c r="AF295" s="40"/>
      <c r="AG295" s="40"/>
    </row>
    <row r="296" ht="14.25"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row>
    <row r="297" ht="14.25"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c r="AC297" s="40"/>
      <c r="AD297" s="40"/>
      <c r="AE297" s="40"/>
      <c r="AF297" s="40"/>
      <c r="AG297" s="40"/>
    </row>
    <row r="298" ht="14.25"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row>
    <row r="299" ht="14.25"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c r="AC299" s="40"/>
      <c r="AD299" s="40"/>
      <c r="AE299" s="40"/>
      <c r="AF299" s="40"/>
      <c r="AG299" s="40"/>
    </row>
    <row r="300" ht="14.25"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row>
    <row r="301" ht="14.25"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c r="AC301" s="40"/>
      <c r="AD301" s="40"/>
      <c r="AE301" s="40"/>
      <c r="AF301" s="40"/>
      <c r="AG301" s="40"/>
    </row>
    <row r="302" ht="14.25"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row>
    <row r="303" ht="14.25"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c r="AC303" s="40"/>
      <c r="AD303" s="40"/>
      <c r="AE303" s="40"/>
      <c r="AF303" s="40"/>
      <c r="AG303" s="40"/>
    </row>
    <row r="304" ht="14.25"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c r="AC304" s="40"/>
      <c r="AD304" s="40"/>
      <c r="AE304" s="40"/>
      <c r="AF304" s="40"/>
      <c r="AG304" s="40"/>
    </row>
    <row r="305" ht="14.25"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c r="AC305" s="40"/>
      <c r="AD305" s="40"/>
      <c r="AE305" s="40"/>
      <c r="AF305" s="40"/>
      <c r="AG305" s="40"/>
    </row>
    <row r="306" ht="14.25"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c r="AC306" s="40"/>
      <c r="AD306" s="40"/>
      <c r="AE306" s="40"/>
      <c r="AF306" s="40"/>
      <c r="AG306" s="40"/>
    </row>
    <row r="307" ht="14.25"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row>
    <row r="308" ht="14.25"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c r="AC308" s="40"/>
      <c r="AD308" s="40"/>
      <c r="AE308" s="40"/>
      <c r="AF308" s="40"/>
      <c r="AG308" s="40"/>
    </row>
    <row r="309" ht="14.25"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row>
    <row r="310" ht="14.25"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c r="AC310" s="40"/>
      <c r="AD310" s="40"/>
      <c r="AE310" s="40"/>
      <c r="AF310" s="40"/>
      <c r="AG310" s="40"/>
    </row>
    <row r="311" ht="14.25"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row>
    <row r="312" ht="14.25"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c r="AC312" s="40"/>
      <c r="AD312" s="40"/>
      <c r="AE312" s="40"/>
      <c r="AF312" s="40"/>
      <c r="AG312" s="40"/>
    </row>
    <row r="313" ht="14.25"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row>
    <row r="314" ht="14.25"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c r="AC314" s="40"/>
      <c r="AD314" s="40"/>
      <c r="AE314" s="40"/>
      <c r="AF314" s="40"/>
      <c r="AG314" s="40"/>
    </row>
    <row r="315" ht="14.25"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c r="AC315" s="40"/>
      <c r="AD315" s="40"/>
      <c r="AE315" s="40"/>
      <c r="AF315" s="40"/>
      <c r="AG315" s="40"/>
    </row>
    <row r="316" ht="14.25"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c r="AC316" s="40"/>
      <c r="AD316" s="40"/>
      <c r="AE316" s="40"/>
      <c r="AF316" s="40"/>
      <c r="AG316" s="40"/>
    </row>
    <row r="317" ht="14.25"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c r="AC317" s="40"/>
      <c r="AD317" s="40"/>
      <c r="AE317" s="40"/>
      <c r="AF317" s="40"/>
      <c r="AG317" s="40"/>
    </row>
    <row r="318" ht="14.25"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c r="AC318" s="40"/>
      <c r="AD318" s="40"/>
      <c r="AE318" s="40"/>
      <c r="AF318" s="40"/>
      <c r="AG318" s="40"/>
    </row>
    <row r="319" ht="14.25"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c r="AC319" s="40"/>
      <c r="AD319" s="40"/>
      <c r="AE319" s="40"/>
      <c r="AF319" s="40"/>
      <c r="AG319" s="40"/>
    </row>
    <row r="320" ht="14.25"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row>
    <row r="321" ht="14.25"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c r="AC321" s="40"/>
      <c r="AD321" s="40"/>
      <c r="AE321" s="40"/>
      <c r="AF321" s="40"/>
      <c r="AG321" s="40"/>
    </row>
    <row r="322" ht="14.25"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c r="AC322" s="40"/>
      <c r="AD322" s="40"/>
      <c r="AE322" s="40"/>
      <c r="AF322" s="40"/>
      <c r="AG322" s="40"/>
    </row>
    <row r="323" ht="14.25"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c r="AC323" s="40"/>
      <c r="AD323" s="40"/>
      <c r="AE323" s="40"/>
      <c r="AF323" s="40"/>
      <c r="AG323" s="40"/>
    </row>
    <row r="324" ht="14.25"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c r="AC324" s="40"/>
      <c r="AD324" s="40"/>
      <c r="AE324" s="40"/>
      <c r="AF324" s="40"/>
      <c r="AG324" s="40"/>
    </row>
    <row r="325" ht="14.25"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c r="AC325" s="40"/>
      <c r="AD325" s="40"/>
      <c r="AE325" s="40"/>
      <c r="AF325" s="40"/>
      <c r="AG325" s="40"/>
    </row>
    <row r="326" ht="14.25"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c r="AC326" s="40"/>
      <c r="AD326" s="40"/>
      <c r="AE326" s="40"/>
      <c r="AF326" s="40"/>
      <c r="AG326" s="40"/>
    </row>
    <row r="327" ht="14.25"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c r="AC327" s="40"/>
      <c r="AD327" s="40"/>
      <c r="AE327" s="40"/>
      <c r="AF327" s="40"/>
      <c r="AG327" s="40"/>
    </row>
    <row r="328" ht="14.25"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c r="AC328" s="40"/>
      <c r="AD328" s="40"/>
      <c r="AE328" s="40"/>
      <c r="AF328" s="40"/>
      <c r="AG328" s="40"/>
    </row>
    <row r="329" ht="14.25"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c r="AC329" s="40"/>
      <c r="AD329" s="40"/>
      <c r="AE329" s="40"/>
      <c r="AF329" s="40"/>
      <c r="AG329" s="40"/>
    </row>
    <row r="330" ht="14.25"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c r="AC330" s="40"/>
      <c r="AD330" s="40"/>
      <c r="AE330" s="40"/>
      <c r="AF330" s="40"/>
      <c r="AG330" s="40"/>
    </row>
    <row r="331" ht="14.25"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c r="AC331" s="40"/>
      <c r="AD331" s="40"/>
      <c r="AE331" s="40"/>
      <c r="AF331" s="40"/>
      <c r="AG331" s="40"/>
    </row>
    <row r="332" ht="14.25"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c r="AC332" s="40"/>
      <c r="AD332" s="40"/>
      <c r="AE332" s="40"/>
      <c r="AF332" s="40"/>
      <c r="AG332" s="40"/>
    </row>
    <row r="333" ht="14.25"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c r="AC333" s="40"/>
      <c r="AD333" s="40"/>
      <c r="AE333" s="40"/>
      <c r="AF333" s="40"/>
      <c r="AG333" s="40"/>
    </row>
    <row r="334" ht="14.25"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c r="AC334" s="40"/>
      <c r="AD334" s="40"/>
      <c r="AE334" s="40"/>
      <c r="AF334" s="40"/>
      <c r="AG334" s="40"/>
    </row>
    <row r="335" ht="14.25"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c r="AC335" s="40"/>
      <c r="AD335" s="40"/>
      <c r="AE335" s="40"/>
      <c r="AF335" s="40"/>
      <c r="AG335" s="40"/>
    </row>
    <row r="336" ht="14.25"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row>
    <row r="337" ht="14.25"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c r="AC337" s="40"/>
      <c r="AD337" s="40"/>
      <c r="AE337" s="40"/>
      <c r="AF337" s="40"/>
      <c r="AG337" s="40"/>
    </row>
    <row r="338" ht="14.25"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c r="AC338" s="40"/>
      <c r="AD338" s="40"/>
      <c r="AE338" s="40"/>
      <c r="AF338" s="40"/>
      <c r="AG338" s="40"/>
    </row>
    <row r="339" ht="14.25"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c r="AC339" s="40"/>
      <c r="AD339" s="40"/>
      <c r="AE339" s="40"/>
      <c r="AF339" s="40"/>
      <c r="AG339" s="40"/>
    </row>
    <row r="340" ht="14.25"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c r="AC340" s="40"/>
      <c r="AD340" s="40"/>
      <c r="AE340" s="40"/>
      <c r="AF340" s="40"/>
      <c r="AG340" s="40"/>
    </row>
    <row r="341" ht="14.25"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c r="AC341" s="40"/>
      <c r="AD341" s="40"/>
      <c r="AE341" s="40"/>
      <c r="AF341" s="40"/>
      <c r="AG341" s="40"/>
    </row>
    <row r="342" ht="14.25"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c r="AC342" s="40"/>
      <c r="AD342" s="40"/>
      <c r="AE342" s="40"/>
      <c r="AF342" s="40"/>
      <c r="AG342" s="40"/>
    </row>
    <row r="343" ht="14.25"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c r="AC343" s="40"/>
      <c r="AD343" s="40"/>
      <c r="AE343" s="40"/>
      <c r="AF343" s="40"/>
      <c r="AG343" s="40"/>
    </row>
    <row r="344" ht="14.25"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c r="AC344" s="40"/>
      <c r="AD344" s="40"/>
      <c r="AE344" s="40"/>
      <c r="AF344" s="40"/>
      <c r="AG344" s="40"/>
    </row>
    <row r="345" ht="14.25"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row>
    <row r="346" ht="14.25"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c r="AC346" s="40"/>
      <c r="AD346" s="40"/>
      <c r="AE346" s="40"/>
      <c r="AF346" s="40"/>
      <c r="AG346" s="40"/>
    </row>
    <row r="347" ht="14.25"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c r="AC347" s="40"/>
      <c r="AD347" s="40"/>
      <c r="AE347" s="40"/>
      <c r="AF347" s="40"/>
      <c r="AG347" s="40"/>
    </row>
    <row r="348" ht="14.25"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c r="AC348" s="40"/>
      <c r="AD348" s="40"/>
      <c r="AE348" s="40"/>
      <c r="AF348" s="40"/>
      <c r="AG348" s="40"/>
    </row>
    <row r="349" ht="14.25"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c r="AC349" s="40"/>
      <c r="AD349" s="40"/>
      <c r="AE349" s="40"/>
      <c r="AF349" s="40"/>
      <c r="AG349" s="40"/>
    </row>
    <row r="350" ht="14.25"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c r="AC350" s="40"/>
      <c r="AD350" s="40"/>
      <c r="AE350" s="40"/>
      <c r="AF350" s="40"/>
      <c r="AG350" s="40"/>
    </row>
    <row r="351" ht="14.25"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c r="AC351" s="40"/>
      <c r="AD351" s="40"/>
      <c r="AE351" s="40"/>
      <c r="AF351" s="40"/>
      <c r="AG351" s="40"/>
    </row>
    <row r="352" ht="14.25"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c r="AC352" s="40"/>
      <c r="AD352" s="40"/>
      <c r="AE352" s="40"/>
      <c r="AF352" s="40"/>
      <c r="AG352" s="40"/>
    </row>
    <row r="353" ht="14.25"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c r="AC353" s="40"/>
      <c r="AD353" s="40"/>
      <c r="AE353" s="40"/>
      <c r="AF353" s="40"/>
      <c r="AG353" s="40"/>
    </row>
    <row r="354" ht="14.25"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c r="AC354" s="40"/>
      <c r="AD354" s="40"/>
      <c r="AE354" s="40"/>
      <c r="AF354" s="40"/>
      <c r="AG354" s="40"/>
    </row>
    <row r="355" ht="14.25"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c r="AC355" s="40"/>
      <c r="AD355" s="40"/>
      <c r="AE355" s="40"/>
      <c r="AF355" s="40"/>
      <c r="AG355" s="40"/>
    </row>
    <row r="356" ht="14.25"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row>
    <row r="357" ht="14.25"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c r="AC357" s="40"/>
      <c r="AD357" s="40"/>
      <c r="AE357" s="40"/>
      <c r="AF357" s="40"/>
      <c r="AG357" s="40"/>
    </row>
    <row r="358" ht="14.25"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c r="AG358" s="40"/>
    </row>
    <row r="359" ht="14.25"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c r="AC359" s="40"/>
      <c r="AD359" s="40"/>
      <c r="AE359" s="40"/>
      <c r="AF359" s="40"/>
      <c r="AG359" s="40"/>
    </row>
    <row r="360" ht="14.25"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c r="AC360" s="40"/>
      <c r="AD360" s="40"/>
      <c r="AE360" s="40"/>
      <c r="AF360" s="40"/>
      <c r="AG360" s="40"/>
    </row>
    <row r="361" ht="14.25"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c r="AC361" s="40"/>
      <c r="AD361" s="40"/>
      <c r="AE361" s="40"/>
      <c r="AF361" s="40"/>
      <c r="AG361" s="40"/>
    </row>
    <row r="362" ht="14.25"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row>
    <row r="363" ht="14.25"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c r="AC363" s="40"/>
      <c r="AD363" s="40"/>
      <c r="AE363" s="40"/>
      <c r="AF363" s="40"/>
      <c r="AG363" s="40"/>
    </row>
    <row r="364" ht="14.25"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c r="AC364" s="40"/>
      <c r="AD364" s="40"/>
      <c r="AE364" s="40"/>
      <c r="AF364" s="40"/>
      <c r="AG364" s="40"/>
    </row>
    <row r="365" ht="14.25"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c r="AC365" s="40"/>
      <c r="AD365" s="40"/>
      <c r="AE365" s="40"/>
      <c r="AF365" s="40"/>
      <c r="AG365" s="40"/>
    </row>
    <row r="366" ht="14.25"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c r="AC366" s="40"/>
      <c r="AD366" s="40"/>
      <c r="AE366" s="40"/>
      <c r="AF366" s="40"/>
      <c r="AG366" s="40"/>
    </row>
    <row r="367" ht="14.25"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c r="AC367" s="40"/>
      <c r="AD367" s="40"/>
      <c r="AE367" s="40"/>
      <c r="AF367" s="40"/>
      <c r="AG367" s="40"/>
    </row>
    <row r="368" ht="14.25"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c r="AC368" s="40"/>
      <c r="AD368" s="40"/>
      <c r="AE368" s="40"/>
      <c r="AF368" s="40"/>
      <c r="AG368" s="40"/>
    </row>
    <row r="369" ht="14.25"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c r="AC369" s="40"/>
      <c r="AD369" s="40"/>
      <c r="AE369" s="40"/>
      <c r="AF369" s="40"/>
      <c r="AG369" s="40"/>
    </row>
    <row r="370" ht="14.25"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c r="AC370" s="40"/>
      <c r="AD370" s="40"/>
      <c r="AE370" s="40"/>
      <c r="AF370" s="40"/>
      <c r="AG370" s="40"/>
    </row>
    <row r="371" ht="14.25"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c r="AC371" s="40"/>
      <c r="AD371" s="40"/>
      <c r="AE371" s="40"/>
      <c r="AF371" s="40"/>
      <c r="AG371" s="40"/>
    </row>
    <row r="372" ht="14.25"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c r="AC372" s="40"/>
      <c r="AD372" s="40"/>
      <c r="AE372" s="40"/>
      <c r="AF372" s="40"/>
      <c r="AG372" s="40"/>
    </row>
    <row r="373" ht="14.25"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c r="AC373" s="40"/>
      <c r="AD373" s="40"/>
      <c r="AE373" s="40"/>
      <c r="AF373" s="40"/>
      <c r="AG373" s="40"/>
    </row>
    <row r="374" ht="14.25"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c r="AC374" s="40"/>
      <c r="AD374" s="40"/>
      <c r="AE374" s="40"/>
      <c r="AF374" s="40"/>
      <c r="AG374" s="40"/>
    </row>
    <row r="375" ht="14.25"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c r="AC375" s="40"/>
      <c r="AD375" s="40"/>
      <c r="AE375" s="40"/>
      <c r="AF375" s="40"/>
      <c r="AG375" s="40"/>
    </row>
    <row r="376" ht="14.25"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row>
    <row r="377" ht="14.25"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c r="AC377" s="40"/>
      <c r="AD377" s="40"/>
      <c r="AE377" s="40"/>
      <c r="AF377" s="40"/>
      <c r="AG377" s="40"/>
    </row>
    <row r="378" ht="14.25"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c r="AC378" s="40"/>
      <c r="AD378" s="40"/>
      <c r="AE378" s="40"/>
      <c r="AF378" s="40"/>
      <c r="AG378" s="40"/>
    </row>
    <row r="379" ht="14.25"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c r="AC379" s="40"/>
      <c r="AD379" s="40"/>
      <c r="AE379" s="40"/>
      <c r="AF379" s="40"/>
      <c r="AG379" s="40"/>
    </row>
    <row r="380" ht="14.25"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c r="AC380" s="40"/>
      <c r="AD380" s="40"/>
      <c r="AE380" s="40"/>
      <c r="AF380" s="40"/>
      <c r="AG380" s="40"/>
    </row>
    <row r="381" ht="14.25"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c r="AC381" s="40"/>
      <c r="AD381" s="40"/>
      <c r="AE381" s="40"/>
      <c r="AF381" s="40"/>
      <c r="AG381" s="40"/>
    </row>
    <row r="382" ht="14.25"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c r="AC382" s="40"/>
      <c r="AD382" s="40"/>
      <c r="AE382" s="40"/>
      <c r="AF382" s="40"/>
      <c r="AG382" s="40"/>
    </row>
    <row r="383" ht="14.25"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c r="AC383" s="40"/>
      <c r="AD383" s="40"/>
      <c r="AE383" s="40"/>
      <c r="AF383" s="40"/>
      <c r="AG383" s="40"/>
    </row>
    <row r="384" ht="14.25"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c r="AC384" s="40"/>
      <c r="AD384" s="40"/>
      <c r="AE384" s="40"/>
      <c r="AF384" s="40"/>
      <c r="AG384" s="40"/>
    </row>
    <row r="385" ht="14.25"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c r="AC385" s="40"/>
      <c r="AD385" s="40"/>
      <c r="AE385" s="40"/>
      <c r="AF385" s="40"/>
      <c r="AG385" s="40"/>
    </row>
    <row r="386" ht="14.25"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c r="AC386" s="40"/>
      <c r="AD386" s="40"/>
      <c r="AE386" s="40"/>
      <c r="AF386" s="40"/>
      <c r="AG386" s="40"/>
    </row>
    <row r="387" ht="14.25"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row>
    <row r="388" ht="14.25"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c r="AC388" s="40"/>
      <c r="AD388" s="40"/>
      <c r="AE388" s="40"/>
      <c r="AF388" s="40"/>
      <c r="AG388" s="40"/>
    </row>
    <row r="389" ht="14.25"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c r="AC389" s="40"/>
      <c r="AD389" s="40"/>
      <c r="AE389" s="40"/>
      <c r="AF389" s="40"/>
      <c r="AG389" s="40"/>
    </row>
    <row r="390" ht="14.25"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c r="AC390" s="40"/>
      <c r="AD390" s="40"/>
      <c r="AE390" s="40"/>
      <c r="AF390" s="40"/>
      <c r="AG390" s="40"/>
    </row>
    <row r="391" ht="14.25"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c r="AC391" s="40"/>
      <c r="AD391" s="40"/>
      <c r="AE391" s="40"/>
      <c r="AF391" s="40"/>
      <c r="AG391" s="40"/>
    </row>
    <row r="392" ht="14.25"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c r="AC392" s="40"/>
      <c r="AD392" s="40"/>
      <c r="AE392" s="40"/>
      <c r="AF392" s="40"/>
      <c r="AG392" s="40"/>
    </row>
    <row r="393" ht="14.25"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c r="AC393" s="40"/>
      <c r="AD393" s="40"/>
      <c r="AE393" s="40"/>
      <c r="AF393" s="40"/>
      <c r="AG393" s="40"/>
    </row>
    <row r="394" ht="14.25"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c r="AC394" s="40"/>
      <c r="AD394" s="40"/>
      <c r="AE394" s="40"/>
      <c r="AF394" s="40"/>
      <c r="AG394" s="40"/>
    </row>
    <row r="395" ht="14.25"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c r="AC395" s="40"/>
      <c r="AD395" s="40"/>
      <c r="AE395" s="40"/>
      <c r="AF395" s="40"/>
      <c r="AG395" s="40"/>
    </row>
    <row r="396" ht="14.25"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c r="AC396" s="40"/>
      <c r="AD396" s="40"/>
      <c r="AE396" s="40"/>
      <c r="AF396" s="40"/>
      <c r="AG396" s="40"/>
    </row>
    <row r="397" ht="14.25"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row>
    <row r="398" ht="14.25"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row>
    <row r="399" ht="14.25"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c r="AC399" s="40"/>
      <c r="AD399" s="40"/>
      <c r="AE399" s="40"/>
      <c r="AF399" s="40"/>
      <c r="AG399" s="40"/>
    </row>
    <row r="400" ht="14.25"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c r="AC400" s="40"/>
      <c r="AD400" s="40"/>
      <c r="AE400" s="40"/>
      <c r="AF400" s="40"/>
      <c r="AG400" s="40"/>
    </row>
    <row r="401" ht="14.25"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row>
    <row r="402" ht="14.25"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c r="AC402" s="40"/>
      <c r="AD402" s="40"/>
      <c r="AE402" s="40"/>
      <c r="AF402" s="40"/>
      <c r="AG402" s="40"/>
    </row>
    <row r="403" ht="14.25"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c r="AC403" s="40"/>
      <c r="AD403" s="40"/>
      <c r="AE403" s="40"/>
      <c r="AF403" s="40"/>
      <c r="AG403" s="40"/>
    </row>
    <row r="404" ht="14.25"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c r="AC404" s="40"/>
      <c r="AD404" s="40"/>
      <c r="AE404" s="40"/>
      <c r="AF404" s="40"/>
      <c r="AG404" s="40"/>
    </row>
    <row r="405" ht="14.25"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c r="AC405" s="40"/>
      <c r="AD405" s="40"/>
      <c r="AE405" s="40"/>
      <c r="AF405" s="40"/>
      <c r="AG405" s="40"/>
    </row>
    <row r="406" ht="14.25"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c r="AC406" s="40"/>
      <c r="AD406" s="40"/>
      <c r="AE406" s="40"/>
      <c r="AF406" s="40"/>
      <c r="AG406" s="40"/>
    </row>
    <row r="407" ht="14.25"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c r="AC407" s="40"/>
      <c r="AD407" s="40"/>
      <c r="AE407" s="40"/>
      <c r="AF407" s="40"/>
      <c r="AG407" s="40"/>
    </row>
    <row r="408" ht="14.25"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c r="AC408" s="40"/>
      <c r="AD408" s="40"/>
      <c r="AE408" s="40"/>
      <c r="AF408" s="40"/>
      <c r="AG408" s="40"/>
    </row>
    <row r="409" ht="14.25"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c r="AC409" s="40"/>
      <c r="AD409" s="40"/>
      <c r="AE409" s="40"/>
      <c r="AF409" s="40"/>
      <c r="AG409" s="40"/>
    </row>
    <row r="410" ht="14.25"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row>
    <row r="411" ht="14.25"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c r="AC411" s="40"/>
      <c r="AD411" s="40"/>
      <c r="AE411" s="40"/>
      <c r="AF411" s="40"/>
      <c r="AG411" s="40"/>
    </row>
    <row r="412" ht="14.25"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c r="AC412" s="40"/>
      <c r="AD412" s="40"/>
      <c r="AE412" s="40"/>
      <c r="AF412" s="40"/>
      <c r="AG412" s="40"/>
    </row>
    <row r="413" ht="14.25"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c r="AC413" s="40"/>
      <c r="AD413" s="40"/>
      <c r="AE413" s="40"/>
      <c r="AF413" s="40"/>
      <c r="AG413" s="40"/>
    </row>
    <row r="414" ht="14.25"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c r="AC414" s="40"/>
      <c r="AD414" s="40"/>
      <c r="AE414" s="40"/>
      <c r="AF414" s="40"/>
      <c r="AG414" s="40"/>
    </row>
    <row r="415" ht="14.25"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c r="AC415" s="40"/>
      <c r="AD415" s="40"/>
      <c r="AE415" s="40"/>
      <c r="AF415" s="40"/>
      <c r="AG415" s="40"/>
    </row>
    <row r="416" ht="14.25"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c r="AC416" s="40"/>
      <c r="AD416" s="40"/>
      <c r="AE416" s="40"/>
      <c r="AF416" s="40"/>
      <c r="AG416" s="40"/>
    </row>
    <row r="417" ht="14.25"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c r="AC417" s="40"/>
      <c r="AD417" s="40"/>
      <c r="AE417" s="40"/>
      <c r="AF417" s="40"/>
      <c r="AG417" s="40"/>
    </row>
    <row r="418" ht="14.25"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c r="AC418" s="40"/>
      <c r="AD418" s="40"/>
      <c r="AE418" s="40"/>
      <c r="AF418" s="40"/>
      <c r="AG418" s="40"/>
    </row>
    <row r="419" ht="14.25"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c r="AC419" s="40"/>
      <c r="AD419" s="40"/>
      <c r="AE419" s="40"/>
      <c r="AF419" s="40"/>
      <c r="AG419" s="40"/>
    </row>
    <row r="420" ht="14.25"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c r="AC420" s="40"/>
      <c r="AD420" s="40"/>
      <c r="AE420" s="40"/>
      <c r="AF420" s="40"/>
      <c r="AG420" s="40"/>
    </row>
    <row r="421" ht="14.25"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c r="AC421" s="40"/>
      <c r="AD421" s="40"/>
      <c r="AE421" s="40"/>
      <c r="AF421" s="40"/>
      <c r="AG421" s="40"/>
    </row>
    <row r="422" ht="14.25"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c r="AC422" s="40"/>
      <c r="AD422" s="40"/>
      <c r="AE422" s="40"/>
      <c r="AF422" s="40"/>
      <c r="AG422" s="40"/>
    </row>
    <row r="423" ht="14.25"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row>
    <row r="424" ht="14.25"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c r="AC424" s="40"/>
      <c r="AD424" s="40"/>
      <c r="AE424" s="40"/>
      <c r="AF424" s="40"/>
      <c r="AG424" s="40"/>
    </row>
    <row r="425" ht="14.25"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row>
    <row r="426" ht="14.25"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c r="AC426" s="40"/>
      <c r="AD426" s="40"/>
      <c r="AE426" s="40"/>
      <c r="AF426" s="40"/>
      <c r="AG426" s="40"/>
    </row>
    <row r="427" ht="14.25"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c r="AC427" s="40"/>
      <c r="AD427" s="40"/>
      <c r="AE427" s="40"/>
      <c r="AF427" s="40"/>
      <c r="AG427" s="40"/>
    </row>
    <row r="428" ht="14.25"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c r="AC428" s="40"/>
      <c r="AD428" s="40"/>
      <c r="AE428" s="40"/>
      <c r="AF428" s="40"/>
      <c r="AG428" s="40"/>
    </row>
    <row r="429" ht="14.25"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row>
    <row r="430" ht="14.25"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c r="AC430" s="40"/>
      <c r="AD430" s="40"/>
      <c r="AE430" s="40"/>
      <c r="AF430" s="40"/>
      <c r="AG430" s="40"/>
    </row>
    <row r="431" ht="14.25"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c r="AC431" s="40"/>
      <c r="AD431" s="40"/>
      <c r="AE431" s="40"/>
      <c r="AF431" s="40"/>
      <c r="AG431" s="40"/>
    </row>
    <row r="432" ht="14.25"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c r="AC432" s="40"/>
      <c r="AD432" s="40"/>
      <c r="AE432" s="40"/>
      <c r="AF432" s="40"/>
      <c r="AG432" s="40"/>
    </row>
    <row r="433" ht="14.25"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c r="AC433" s="40"/>
      <c r="AD433" s="40"/>
      <c r="AE433" s="40"/>
      <c r="AF433" s="40"/>
      <c r="AG433" s="40"/>
    </row>
    <row r="434" ht="14.25"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c r="AC434" s="40"/>
      <c r="AD434" s="40"/>
      <c r="AE434" s="40"/>
      <c r="AF434" s="40"/>
      <c r="AG434" s="40"/>
    </row>
    <row r="435" ht="14.25"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c r="AC435" s="40"/>
      <c r="AD435" s="40"/>
      <c r="AE435" s="40"/>
      <c r="AF435" s="40"/>
      <c r="AG435" s="40"/>
    </row>
    <row r="436" ht="14.25"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c r="AC436" s="40"/>
      <c r="AD436" s="40"/>
      <c r="AE436" s="40"/>
      <c r="AF436" s="40"/>
      <c r="AG436" s="40"/>
    </row>
    <row r="437" ht="14.25"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c r="AC437" s="40"/>
      <c r="AD437" s="40"/>
      <c r="AE437" s="40"/>
      <c r="AF437" s="40"/>
      <c r="AG437" s="40"/>
    </row>
    <row r="438" ht="14.25"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c r="AC438" s="40"/>
      <c r="AD438" s="40"/>
      <c r="AE438" s="40"/>
      <c r="AF438" s="40"/>
      <c r="AG438" s="40"/>
    </row>
    <row r="439" ht="14.25"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c r="AC439" s="40"/>
      <c r="AD439" s="40"/>
      <c r="AE439" s="40"/>
      <c r="AF439" s="40"/>
      <c r="AG439" s="40"/>
    </row>
    <row r="440" ht="14.25"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c r="AC440" s="40"/>
      <c r="AD440" s="40"/>
      <c r="AE440" s="40"/>
      <c r="AF440" s="40"/>
      <c r="AG440" s="40"/>
    </row>
    <row r="441" ht="14.25"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c r="AC441" s="40"/>
      <c r="AD441" s="40"/>
      <c r="AE441" s="40"/>
      <c r="AF441" s="40"/>
      <c r="AG441" s="40"/>
    </row>
    <row r="442" ht="14.25"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c r="AC442" s="40"/>
      <c r="AD442" s="40"/>
      <c r="AE442" s="40"/>
      <c r="AF442" s="40"/>
      <c r="AG442" s="40"/>
    </row>
    <row r="443" ht="14.25"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c r="AC443" s="40"/>
      <c r="AD443" s="40"/>
      <c r="AE443" s="40"/>
      <c r="AF443" s="40"/>
      <c r="AG443" s="40"/>
    </row>
    <row r="444" ht="14.25"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c r="AC444" s="40"/>
      <c r="AD444" s="40"/>
      <c r="AE444" s="40"/>
      <c r="AF444" s="40"/>
      <c r="AG444" s="40"/>
    </row>
    <row r="445" ht="14.25"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c r="AC445" s="40"/>
      <c r="AD445" s="40"/>
      <c r="AE445" s="40"/>
      <c r="AF445" s="40"/>
      <c r="AG445" s="40"/>
    </row>
    <row r="446" ht="14.25"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c r="AC446" s="40"/>
      <c r="AD446" s="40"/>
      <c r="AE446" s="40"/>
      <c r="AF446" s="40"/>
      <c r="AG446" s="40"/>
    </row>
    <row r="447" ht="14.25"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c r="AC447" s="40"/>
      <c r="AD447" s="40"/>
      <c r="AE447" s="40"/>
      <c r="AF447" s="40"/>
      <c r="AG447" s="40"/>
    </row>
    <row r="448" ht="14.25"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c r="AC448" s="40"/>
      <c r="AD448" s="40"/>
      <c r="AE448" s="40"/>
      <c r="AF448" s="40"/>
      <c r="AG448" s="40"/>
    </row>
    <row r="449" ht="14.25"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row>
    <row r="450" ht="14.25"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c r="AC450" s="40"/>
      <c r="AD450" s="40"/>
      <c r="AE450" s="40"/>
      <c r="AF450" s="40"/>
      <c r="AG450" s="40"/>
    </row>
    <row r="451" ht="14.25"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row>
    <row r="452" ht="14.25"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row>
    <row r="453" ht="14.25"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c r="AC453" s="40"/>
      <c r="AD453" s="40"/>
      <c r="AE453" s="40"/>
      <c r="AF453" s="40"/>
      <c r="AG453" s="40"/>
    </row>
    <row r="454" ht="14.25"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row>
    <row r="455" ht="14.25"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c r="AC455" s="40"/>
      <c r="AD455" s="40"/>
      <c r="AE455" s="40"/>
      <c r="AF455" s="40"/>
      <c r="AG455" s="40"/>
    </row>
    <row r="456" ht="14.25"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c r="AC456" s="40"/>
      <c r="AD456" s="40"/>
      <c r="AE456" s="40"/>
      <c r="AF456" s="40"/>
      <c r="AG456" s="40"/>
    </row>
    <row r="457" ht="14.25"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c r="AC457" s="40"/>
      <c r="AD457" s="40"/>
      <c r="AE457" s="40"/>
      <c r="AF457" s="40"/>
      <c r="AG457" s="40"/>
    </row>
    <row r="458" ht="14.25"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c r="AC458" s="40"/>
      <c r="AD458" s="40"/>
      <c r="AE458" s="40"/>
      <c r="AF458" s="40"/>
      <c r="AG458" s="40"/>
    </row>
    <row r="459" ht="14.25"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c r="AC459" s="40"/>
      <c r="AD459" s="40"/>
      <c r="AE459" s="40"/>
      <c r="AF459" s="40"/>
      <c r="AG459" s="40"/>
    </row>
    <row r="460" ht="14.25"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c r="AC460" s="40"/>
      <c r="AD460" s="40"/>
      <c r="AE460" s="40"/>
      <c r="AF460" s="40"/>
      <c r="AG460" s="40"/>
    </row>
    <row r="461" ht="14.25"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c r="AC461" s="40"/>
      <c r="AD461" s="40"/>
      <c r="AE461" s="40"/>
      <c r="AF461" s="40"/>
      <c r="AG461" s="40"/>
    </row>
    <row r="462" ht="14.25"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c r="AC462" s="40"/>
      <c r="AD462" s="40"/>
      <c r="AE462" s="40"/>
      <c r="AF462" s="40"/>
      <c r="AG462" s="40"/>
    </row>
    <row r="463" ht="14.25"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c r="AC463" s="40"/>
      <c r="AD463" s="40"/>
      <c r="AE463" s="40"/>
      <c r="AF463" s="40"/>
      <c r="AG463" s="40"/>
    </row>
    <row r="464" ht="14.25"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c r="AC464" s="40"/>
      <c r="AD464" s="40"/>
      <c r="AE464" s="40"/>
      <c r="AF464" s="40"/>
      <c r="AG464" s="40"/>
    </row>
    <row r="465" ht="14.25"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c r="AC465" s="40"/>
      <c r="AD465" s="40"/>
      <c r="AE465" s="40"/>
      <c r="AF465" s="40"/>
      <c r="AG465" s="40"/>
    </row>
    <row r="466" ht="14.25"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row>
    <row r="467" ht="14.25"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c r="AC467" s="40"/>
      <c r="AD467" s="40"/>
      <c r="AE467" s="40"/>
      <c r="AF467" s="40"/>
      <c r="AG467" s="40"/>
    </row>
    <row r="468" ht="14.25"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c r="AC468" s="40"/>
      <c r="AD468" s="40"/>
      <c r="AE468" s="40"/>
      <c r="AF468" s="40"/>
      <c r="AG468" s="40"/>
    </row>
    <row r="469" ht="14.25"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c r="AC469" s="40"/>
      <c r="AD469" s="40"/>
      <c r="AE469" s="40"/>
      <c r="AF469" s="40"/>
      <c r="AG469" s="40"/>
    </row>
    <row r="470" ht="14.25"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row>
    <row r="471" ht="14.25"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c r="AC471" s="40"/>
      <c r="AD471" s="40"/>
      <c r="AE471" s="40"/>
      <c r="AF471" s="40"/>
      <c r="AG471" s="40"/>
    </row>
    <row r="472" ht="14.25"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c r="AC472" s="40"/>
      <c r="AD472" s="40"/>
      <c r="AE472" s="40"/>
      <c r="AF472" s="40"/>
      <c r="AG472" s="40"/>
    </row>
    <row r="473" ht="14.25"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c r="AC473" s="40"/>
      <c r="AD473" s="40"/>
      <c r="AE473" s="40"/>
      <c r="AF473" s="40"/>
      <c r="AG473" s="40"/>
    </row>
    <row r="474" ht="14.25"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c r="AC474" s="40"/>
      <c r="AD474" s="40"/>
      <c r="AE474" s="40"/>
      <c r="AF474" s="40"/>
      <c r="AG474" s="40"/>
    </row>
    <row r="475" ht="14.25"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c r="AC475" s="40"/>
      <c r="AD475" s="40"/>
      <c r="AE475" s="40"/>
      <c r="AF475" s="40"/>
      <c r="AG475" s="40"/>
    </row>
    <row r="476" ht="14.25"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c r="AC476" s="40"/>
      <c r="AD476" s="40"/>
      <c r="AE476" s="40"/>
      <c r="AF476" s="40"/>
      <c r="AG476" s="40"/>
    </row>
    <row r="477" ht="14.25"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c r="AC477" s="40"/>
      <c r="AD477" s="40"/>
      <c r="AE477" s="40"/>
      <c r="AF477" s="40"/>
      <c r="AG477" s="40"/>
    </row>
    <row r="478" ht="14.25"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row>
    <row r="479" ht="14.25"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c r="AC479" s="40"/>
      <c r="AD479" s="40"/>
      <c r="AE479" s="40"/>
      <c r="AF479" s="40"/>
      <c r="AG479" s="40"/>
    </row>
    <row r="480" ht="14.25"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c r="AC480" s="40"/>
      <c r="AD480" s="40"/>
      <c r="AE480" s="40"/>
      <c r="AF480" s="40"/>
      <c r="AG480" s="40"/>
    </row>
    <row r="481" ht="14.25"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c r="AC481" s="40"/>
      <c r="AD481" s="40"/>
      <c r="AE481" s="40"/>
      <c r="AF481" s="40"/>
      <c r="AG481" s="40"/>
    </row>
    <row r="482" ht="14.25"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row>
    <row r="483" ht="14.25"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c r="AC483" s="40"/>
      <c r="AD483" s="40"/>
      <c r="AE483" s="40"/>
      <c r="AF483" s="40"/>
      <c r="AG483" s="40"/>
    </row>
    <row r="484" ht="14.25"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c r="AC484" s="40"/>
      <c r="AD484" s="40"/>
      <c r="AE484" s="40"/>
      <c r="AF484" s="40"/>
      <c r="AG484" s="40"/>
    </row>
    <row r="485" ht="14.25"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c r="AC485" s="40"/>
      <c r="AD485" s="40"/>
      <c r="AE485" s="40"/>
      <c r="AF485" s="40"/>
      <c r="AG485" s="40"/>
    </row>
    <row r="486" ht="14.25"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c r="AC486" s="40"/>
      <c r="AD486" s="40"/>
      <c r="AE486" s="40"/>
      <c r="AF486" s="40"/>
      <c r="AG486" s="40"/>
    </row>
    <row r="487" ht="14.25"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c r="AC487" s="40"/>
      <c r="AD487" s="40"/>
      <c r="AE487" s="40"/>
      <c r="AF487" s="40"/>
      <c r="AG487" s="40"/>
    </row>
    <row r="488" ht="14.25"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row>
    <row r="489" ht="14.25"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c r="AC489" s="40"/>
      <c r="AD489" s="40"/>
      <c r="AE489" s="40"/>
      <c r="AF489" s="40"/>
      <c r="AG489" s="40"/>
    </row>
    <row r="490" ht="14.25"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c r="AC490" s="40"/>
      <c r="AD490" s="40"/>
      <c r="AE490" s="40"/>
      <c r="AF490" s="40"/>
      <c r="AG490" s="40"/>
    </row>
    <row r="491" ht="14.25"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c r="AC491" s="40"/>
      <c r="AD491" s="40"/>
      <c r="AE491" s="40"/>
      <c r="AF491" s="40"/>
      <c r="AG491" s="40"/>
    </row>
    <row r="492" ht="14.25"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c r="AC492" s="40"/>
      <c r="AD492" s="40"/>
      <c r="AE492" s="40"/>
      <c r="AF492" s="40"/>
      <c r="AG492" s="40"/>
    </row>
    <row r="493" ht="14.25"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c r="AC493" s="40"/>
      <c r="AD493" s="40"/>
      <c r="AE493" s="40"/>
      <c r="AF493" s="40"/>
      <c r="AG493" s="40"/>
    </row>
    <row r="494" ht="14.25"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c r="AF494" s="40"/>
      <c r="AG494" s="40"/>
    </row>
    <row r="495" ht="14.25"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c r="AC495" s="40"/>
      <c r="AD495" s="40"/>
      <c r="AE495" s="40"/>
      <c r="AF495" s="40"/>
      <c r="AG495" s="40"/>
    </row>
    <row r="496" ht="14.25"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c r="AC496" s="40"/>
      <c r="AD496" s="40"/>
      <c r="AE496" s="40"/>
      <c r="AF496" s="40"/>
      <c r="AG496" s="40"/>
    </row>
    <row r="497" ht="14.25"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c r="AC497" s="40"/>
      <c r="AD497" s="40"/>
      <c r="AE497" s="40"/>
      <c r="AF497" s="40"/>
      <c r="AG497" s="40"/>
    </row>
    <row r="498" ht="14.25"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c r="AC498" s="40"/>
      <c r="AD498" s="40"/>
      <c r="AE498" s="40"/>
      <c r="AF498" s="40"/>
      <c r="AG498" s="40"/>
    </row>
    <row r="499" ht="14.25"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c r="AC499" s="40"/>
      <c r="AD499" s="40"/>
      <c r="AE499" s="40"/>
      <c r="AF499" s="40"/>
      <c r="AG499" s="40"/>
    </row>
    <row r="500" ht="14.25"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c r="AC500" s="40"/>
      <c r="AD500" s="40"/>
      <c r="AE500" s="40"/>
      <c r="AF500" s="40"/>
      <c r="AG500" s="40"/>
    </row>
    <row r="501" ht="14.25"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c r="AC501" s="40"/>
      <c r="AD501" s="40"/>
      <c r="AE501" s="40"/>
      <c r="AF501" s="40"/>
      <c r="AG501" s="40"/>
    </row>
    <row r="502" ht="14.25"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c r="AC502" s="40"/>
      <c r="AD502" s="40"/>
      <c r="AE502" s="40"/>
      <c r="AF502" s="40"/>
      <c r="AG502" s="40"/>
    </row>
    <row r="503" ht="14.25"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c r="AC503" s="40"/>
      <c r="AD503" s="40"/>
      <c r="AE503" s="40"/>
      <c r="AF503" s="40"/>
      <c r="AG503" s="40"/>
    </row>
    <row r="504" ht="14.25"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c r="AC504" s="40"/>
      <c r="AD504" s="40"/>
      <c r="AE504" s="40"/>
      <c r="AF504" s="40"/>
      <c r="AG504" s="40"/>
    </row>
    <row r="505" ht="14.25"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c r="AC505" s="40"/>
      <c r="AD505" s="40"/>
      <c r="AE505" s="40"/>
      <c r="AF505" s="40"/>
      <c r="AG505" s="40"/>
    </row>
    <row r="506" ht="14.25"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c r="AD506" s="40"/>
      <c r="AE506" s="40"/>
      <c r="AF506" s="40"/>
      <c r="AG506" s="40"/>
    </row>
    <row r="507" ht="14.25"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c r="AC507" s="40"/>
      <c r="AD507" s="40"/>
      <c r="AE507" s="40"/>
      <c r="AF507" s="40"/>
      <c r="AG507" s="40"/>
    </row>
    <row r="508" ht="14.25"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c r="AC508" s="40"/>
      <c r="AD508" s="40"/>
      <c r="AE508" s="40"/>
      <c r="AF508" s="40"/>
      <c r="AG508" s="40"/>
    </row>
    <row r="509" ht="14.25"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c r="AC509" s="40"/>
      <c r="AD509" s="40"/>
      <c r="AE509" s="40"/>
      <c r="AF509" s="40"/>
      <c r="AG509" s="40"/>
    </row>
    <row r="510" ht="14.25"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c r="AC510" s="40"/>
      <c r="AD510" s="40"/>
      <c r="AE510" s="40"/>
      <c r="AF510" s="40"/>
      <c r="AG510" s="40"/>
    </row>
    <row r="511" ht="14.25"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c r="AC511" s="40"/>
      <c r="AD511" s="40"/>
      <c r="AE511" s="40"/>
      <c r="AF511" s="40"/>
      <c r="AG511" s="40"/>
    </row>
    <row r="512" ht="14.25"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row>
    <row r="513" ht="14.25"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c r="AC513" s="40"/>
      <c r="AD513" s="40"/>
      <c r="AE513" s="40"/>
      <c r="AF513" s="40"/>
      <c r="AG513" s="40"/>
    </row>
    <row r="514" ht="14.25"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c r="AC514" s="40"/>
      <c r="AD514" s="40"/>
      <c r="AE514" s="40"/>
      <c r="AF514" s="40"/>
      <c r="AG514" s="40"/>
    </row>
    <row r="515" ht="14.25"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c r="AC515" s="40"/>
      <c r="AD515" s="40"/>
      <c r="AE515" s="40"/>
      <c r="AF515" s="40"/>
      <c r="AG515" s="40"/>
    </row>
    <row r="516" ht="14.25"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c r="AC516" s="40"/>
      <c r="AD516" s="40"/>
      <c r="AE516" s="40"/>
      <c r="AF516" s="40"/>
      <c r="AG516" s="40"/>
    </row>
    <row r="517" ht="14.25"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c r="AC517" s="40"/>
      <c r="AD517" s="40"/>
      <c r="AE517" s="40"/>
      <c r="AF517" s="40"/>
      <c r="AG517" s="40"/>
    </row>
    <row r="518" ht="14.25"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c r="AC518" s="40"/>
      <c r="AD518" s="40"/>
      <c r="AE518" s="40"/>
      <c r="AF518" s="40"/>
      <c r="AG518" s="40"/>
    </row>
    <row r="519" ht="14.25"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c r="AC519" s="40"/>
      <c r="AD519" s="40"/>
      <c r="AE519" s="40"/>
      <c r="AF519" s="40"/>
      <c r="AG519" s="40"/>
    </row>
    <row r="520" ht="14.25"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c r="AC520" s="40"/>
      <c r="AD520" s="40"/>
      <c r="AE520" s="40"/>
      <c r="AF520" s="40"/>
      <c r="AG520" s="40"/>
    </row>
    <row r="521" ht="14.25"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c r="AC521" s="40"/>
      <c r="AD521" s="40"/>
      <c r="AE521" s="40"/>
      <c r="AF521" s="40"/>
      <c r="AG521" s="40"/>
    </row>
    <row r="522" ht="14.25"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c r="AC522" s="40"/>
      <c r="AD522" s="40"/>
      <c r="AE522" s="40"/>
      <c r="AF522" s="40"/>
      <c r="AG522" s="40"/>
    </row>
    <row r="523" ht="14.25"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c r="AC523" s="40"/>
      <c r="AD523" s="40"/>
      <c r="AE523" s="40"/>
      <c r="AF523" s="40"/>
      <c r="AG523" s="40"/>
    </row>
    <row r="524" ht="14.25"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c r="AC524" s="40"/>
      <c r="AD524" s="40"/>
      <c r="AE524" s="40"/>
      <c r="AF524" s="40"/>
      <c r="AG524" s="40"/>
    </row>
    <row r="525" ht="14.25"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c r="AC525" s="40"/>
      <c r="AD525" s="40"/>
      <c r="AE525" s="40"/>
      <c r="AF525" s="40"/>
      <c r="AG525" s="40"/>
    </row>
    <row r="526" ht="14.25"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c r="AC526" s="40"/>
      <c r="AD526" s="40"/>
      <c r="AE526" s="40"/>
      <c r="AF526" s="40"/>
      <c r="AG526" s="40"/>
    </row>
    <row r="527" ht="14.25"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c r="AC527" s="40"/>
      <c r="AD527" s="40"/>
      <c r="AE527" s="40"/>
      <c r="AF527" s="40"/>
      <c r="AG527" s="40"/>
    </row>
    <row r="528" ht="14.25"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c r="AC528" s="40"/>
      <c r="AD528" s="40"/>
      <c r="AE528" s="40"/>
      <c r="AF528" s="40"/>
      <c r="AG528" s="40"/>
    </row>
    <row r="529" ht="14.25"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c r="AC529" s="40"/>
      <c r="AD529" s="40"/>
      <c r="AE529" s="40"/>
      <c r="AF529" s="40"/>
      <c r="AG529" s="40"/>
    </row>
    <row r="530" ht="14.25"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c r="AC530" s="40"/>
      <c r="AD530" s="40"/>
      <c r="AE530" s="40"/>
      <c r="AF530" s="40"/>
      <c r="AG530" s="40"/>
    </row>
    <row r="531" ht="14.25"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c r="AC531" s="40"/>
      <c r="AD531" s="40"/>
      <c r="AE531" s="40"/>
      <c r="AF531" s="40"/>
      <c r="AG531" s="40"/>
    </row>
    <row r="532" ht="14.25"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c r="AC532" s="40"/>
      <c r="AD532" s="40"/>
      <c r="AE532" s="40"/>
      <c r="AF532" s="40"/>
      <c r="AG532" s="40"/>
    </row>
    <row r="533" ht="14.25"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c r="AC533" s="40"/>
      <c r="AD533" s="40"/>
      <c r="AE533" s="40"/>
      <c r="AF533" s="40"/>
      <c r="AG533" s="40"/>
    </row>
    <row r="534" ht="14.25"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c r="AC534" s="40"/>
      <c r="AD534" s="40"/>
      <c r="AE534" s="40"/>
      <c r="AF534" s="40"/>
      <c r="AG534" s="40"/>
    </row>
    <row r="535" ht="14.25"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c r="AC535" s="40"/>
      <c r="AD535" s="40"/>
      <c r="AE535" s="40"/>
      <c r="AF535" s="40"/>
      <c r="AG535" s="40"/>
    </row>
    <row r="536" ht="14.25"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row>
    <row r="537" ht="14.25"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c r="AC537" s="40"/>
      <c r="AD537" s="40"/>
      <c r="AE537" s="40"/>
      <c r="AF537" s="40"/>
      <c r="AG537" s="40"/>
    </row>
    <row r="538" ht="14.25"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c r="AC538" s="40"/>
      <c r="AD538" s="40"/>
      <c r="AE538" s="40"/>
      <c r="AF538" s="40"/>
      <c r="AG538" s="40"/>
    </row>
    <row r="539" ht="14.25"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c r="AC539" s="40"/>
      <c r="AD539" s="40"/>
      <c r="AE539" s="40"/>
      <c r="AF539" s="40"/>
      <c r="AG539" s="40"/>
    </row>
    <row r="540" ht="14.25"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c r="AC540" s="40"/>
      <c r="AD540" s="40"/>
      <c r="AE540" s="40"/>
      <c r="AF540" s="40"/>
      <c r="AG540" s="40"/>
    </row>
    <row r="541" ht="14.25"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c r="AC541" s="40"/>
      <c r="AD541" s="40"/>
      <c r="AE541" s="40"/>
      <c r="AF541" s="40"/>
      <c r="AG541" s="40"/>
    </row>
    <row r="542" ht="14.25"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c r="AC542" s="40"/>
      <c r="AD542" s="40"/>
      <c r="AE542" s="40"/>
      <c r="AF542" s="40"/>
      <c r="AG542" s="40"/>
    </row>
    <row r="543" ht="14.25"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c r="AC543" s="40"/>
      <c r="AD543" s="40"/>
      <c r="AE543" s="40"/>
      <c r="AF543" s="40"/>
      <c r="AG543" s="40"/>
    </row>
    <row r="544" ht="14.25"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c r="AC544" s="40"/>
      <c r="AD544" s="40"/>
      <c r="AE544" s="40"/>
      <c r="AF544" s="40"/>
      <c r="AG544" s="40"/>
    </row>
    <row r="545" ht="14.25"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c r="AC545" s="40"/>
      <c r="AD545" s="40"/>
      <c r="AE545" s="40"/>
      <c r="AF545" s="40"/>
      <c r="AG545" s="40"/>
    </row>
    <row r="546" ht="14.25"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c r="AC546" s="40"/>
      <c r="AD546" s="40"/>
      <c r="AE546" s="40"/>
      <c r="AF546" s="40"/>
      <c r="AG546" s="40"/>
    </row>
    <row r="547" ht="14.25"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c r="AC547" s="40"/>
      <c r="AD547" s="40"/>
      <c r="AE547" s="40"/>
      <c r="AF547" s="40"/>
      <c r="AG547" s="40"/>
    </row>
    <row r="548" ht="14.25"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c r="AC548" s="40"/>
      <c r="AD548" s="40"/>
      <c r="AE548" s="40"/>
      <c r="AF548" s="40"/>
      <c r="AG548" s="40"/>
    </row>
    <row r="549" ht="14.25"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c r="AC549" s="40"/>
      <c r="AD549" s="40"/>
      <c r="AE549" s="40"/>
      <c r="AF549" s="40"/>
      <c r="AG549" s="40"/>
    </row>
    <row r="550" ht="14.25"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c r="AC550" s="40"/>
      <c r="AD550" s="40"/>
      <c r="AE550" s="40"/>
      <c r="AF550" s="40"/>
      <c r="AG550" s="40"/>
    </row>
    <row r="551" ht="14.25"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c r="AC551" s="40"/>
      <c r="AD551" s="40"/>
      <c r="AE551" s="40"/>
      <c r="AF551" s="40"/>
      <c r="AG551" s="40"/>
    </row>
    <row r="552" ht="14.25"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c r="AC552" s="40"/>
      <c r="AD552" s="40"/>
      <c r="AE552" s="40"/>
      <c r="AF552" s="40"/>
      <c r="AG552" s="40"/>
    </row>
    <row r="553" ht="14.25"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c r="AC553" s="40"/>
      <c r="AD553" s="40"/>
      <c r="AE553" s="40"/>
      <c r="AF553" s="40"/>
      <c r="AG553" s="40"/>
    </row>
    <row r="554" ht="14.25"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c r="AF554" s="40"/>
      <c r="AG554" s="40"/>
    </row>
    <row r="555" ht="14.25"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c r="AC555" s="40"/>
      <c r="AD555" s="40"/>
      <c r="AE555" s="40"/>
      <c r="AF555" s="40"/>
      <c r="AG555" s="40"/>
    </row>
    <row r="556" ht="14.25"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c r="AD556" s="40"/>
      <c r="AE556" s="40"/>
      <c r="AF556" s="40"/>
      <c r="AG556" s="40"/>
    </row>
    <row r="557" ht="14.25"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c r="AC557" s="40"/>
      <c r="AD557" s="40"/>
      <c r="AE557" s="40"/>
      <c r="AF557" s="40"/>
      <c r="AG557" s="40"/>
    </row>
    <row r="558" ht="14.25"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c r="AC558" s="40"/>
      <c r="AD558" s="40"/>
      <c r="AE558" s="40"/>
      <c r="AF558" s="40"/>
      <c r="AG558" s="40"/>
    </row>
    <row r="559" ht="14.25"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c r="AC559" s="40"/>
      <c r="AD559" s="40"/>
      <c r="AE559" s="40"/>
      <c r="AF559" s="40"/>
      <c r="AG559" s="40"/>
    </row>
    <row r="560" ht="14.25"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c r="AC560" s="40"/>
      <c r="AD560" s="40"/>
      <c r="AE560" s="40"/>
      <c r="AF560" s="40"/>
      <c r="AG560" s="40"/>
    </row>
    <row r="561" ht="14.25"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c r="AC561" s="40"/>
      <c r="AD561" s="40"/>
      <c r="AE561" s="40"/>
      <c r="AF561" s="40"/>
      <c r="AG561" s="40"/>
    </row>
    <row r="562" ht="14.25"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c r="AC562" s="40"/>
      <c r="AD562" s="40"/>
      <c r="AE562" s="40"/>
      <c r="AF562" s="40"/>
      <c r="AG562" s="40"/>
    </row>
    <row r="563" ht="14.25"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c r="AC563" s="40"/>
      <c r="AD563" s="40"/>
      <c r="AE563" s="40"/>
      <c r="AF563" s="40"/>
      <c r="AG563" s="40"/>
    </row>
    <row r="564" ht="14.25"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c r="AC564" s="40"/>
      <c r="AD564" s="40"/>
      <c r="AE564" s="40"/>
      <c r="AF564" s="40"/>
      <c r="AG564" s="40"/>
    </row>
    <row r="565" ht="14.25"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c r="AC565" s="40"/>
      <c r="AD565" s="40"/>
      <c r="AE565" s="40"/>
      <c r="AF565" s="40"/>
      <c r="AG565" s="40"/>
    </row>
    <row r="566" ht="14.25"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row>
    <row r="567" ht="14.25"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c r="AC567" s="40"/>
      <c r="AD567" s="40"/>
      <c r="AE567" s="40"/>
      <c r="AF567" s="40"/>
      <c r="AG567" s="40"/>
    </row>
    <row r="568" ht="14.25"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row>
    <row r="569" ht="14.25"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c r="AC569" s="40"/>
      <c r="AD569" s="40"/>
      <c r="AE569" s="40"/>
      <c r="AF569" s="40"/>
      <c r="AG569" s="40"/>
    </row>
    <row r="570" ht="14.25"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row>
    <row r="571" ht="14.25"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c r="AC571" s="40"/>
      <c r="AD571" s="40"/>
      <c r="AE571" s="40"/>
      <c r="AF571" s="40"/>
      <c r="AG571" s="40"/>
    </row>
    <row r="572" ht="14.25"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c r="AC572" s="40"/>
      <c r="AD572" s="40"/>
      <c r="AE572" s="40"/>
      <c r="AF572" s="40"/>
      <c r="AG572" s="40"/>
    </row>
    <row r="573" ht="14.25"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c r="AC573" s="40"/>
      <c r="AD573" s="40"/>
      <c r="AE573" s="40"/>
      <c r="AF573" s="40"/>
      <c r="AG573" s="40"/>
    </row>
    <row r="574" ht="14.25"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c r="AC574" s="40"/>
      <c r="AD574" s="40"/>
      <c r="AE574" s="40"/>
      <c r="AF574" s="40"/>
      <c r="AG574" s="40"/>
    </row>
    <row r="575" ht="14.25"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c r="AC575" s="40"/>
      <c r="AD575" s="40"/>
      <c r="AE575" s="40"/>
      <c r="AF575" s="40"/>
      <c r="AG575" s="40"/>
    </row>
    <row r="576" ht="14.25"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c r="AC576" s="40"/>
      <c r="AD576" s="40"/>
      <c r="AE576" s="40"/>
      <c r="AF576" s="40"/>
      <c r="AG576" s="40"/>
    </row>
    <row r="577" ht="14.25"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c r="AC577" s="40"/>
      <c r="AD577" s="40"/>
      <c r="AE577" s="40"/>
      <c r="AF577" s="40"/>
      <c r="AG577" s="40"/>
    </row>
    <row r="578" ht="14.25"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row>
    <row r="579" ht="14.25"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c r="AC579" s="40"/>
      <c r="AD579" s="40"/>
      <c r="AE579" s="40"/>
      <c r="AF579" s="40"/>
      <c r="AG579" s="40"/>
    </row>
    <row r="580" ht="14.25"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c r="AC580" s="40"/>
      <c r="AD580" s="40"/>
      <c r="AE580" s="40"/>
      <c r="AF580" s="40"/>
      <c r="AG580" s="40"/>
    </row>
    <row r="581" ht="14.25"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c r="AC581" s="40"/>
      <c r="AD581" s="40"/>
      <c r="AE581" s="40"/>
      <c r="AF581" s="40"/>
      <c r="AG581" s="40"/>
    </row>
    <row r="582" ht="14.25"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c r="AC582" s="40"/>
      <c r="AD582" s="40"/>
      <c r="AE582" s="40"/>
      <c r="AF582" s="40"/>
      <c r="AG582" s="40"/>
    </row>
    <row r="583" ht="14.25"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c r="AC583" s="40"/>
      <c r="AD583" s="40"/>
      <c r="AE583" s="40"/>
      <c r="AF583" s="40"/>
      <c r="AG583" s="40"/>
    </row>
    <row r="584" ht="14.25"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c r="AC584" s="40"/>
      <c r="AD584" s="40"/>
      <c r="AE584" s="40"/>
      <c r="AF584" s="40"/>
      <c r="AG584" s="40"/>
    </row>
    <row r="585" ht="14.25"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c r="AC585" s="40"/>
      <c r="AD585" s="40"/>
      <c r="AE585" s="40"/>
      <c r="AF585" s="40"/>
      <c r="AG585" s="40"/>
    </row>
    <row r="586" ht="14.25"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c r="AC586" s="40"/>
      <c r="AD586" s="40"/>
      <c r="AE586" s="40"/>
      <c r="AF586" s="40"/>
      <c r="AG586" s="40"/>
    </row>
    <row r="587" ht="14.25"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c r="AC587" s="40"/>
      <c r="AD587" s="40"/>
      <c r="AE587" s="40"/>
      <c r="AF587" s="40"/>
      <c r="AG587" s="40"/>
    </row>
    <row r="588" ht="14.25"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c r="AC588" s="40"/>
      <c r="AD588" s="40"/>
      <c r="AE588" s="40"/>
      <c r="AF588" s="40"/>
      <c r="AG588" s="40"/>
    </row>
    <row r="589" ht="14.25"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c r="AC589" s="40"/>
      <c r="AD589" s="40"/>
      <c r="AE589" s="40"/>
      <c r="AF589" s="40"/>
      <c r="AG589" s="40"/>
    </row>
    <row r="590" ht="14.25"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c r="AC590" s="40"/>
      <c r="AD590" s="40"/>
      <c r="AE590" s="40"/>
      <c r="AF590" s="40"/>
      <c r="AG590" s="40"/>
    </row>
    <row r="591" ht="14.25"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c r="AC591" s="40"/>
      <c r="AD591" s="40"/>
      <c r="AE591" s="40"/>
      <c r="AF591" s="40"/>
      <c r="AG591" s="40"/>
    </row>
    <row r="592" ht="14.25"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c r="AC592" s="40"/>
      <c r="AD592" s="40"/>
      <c r="AE592" s="40"/>
      <c r="AF592" s="40"/>
      <c r="AG592" s="40"/>
    </row>
    <row r="593" ht="14.25"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c r="AC593" s="40"/>
      <c r="AD593" s="40"/>
      <c r="AE593" s="40"/>
      <c r="AF593" s="40"/>
      <c r="AG593" s="40"/>
    </row>
    <row r="594" ht="14.25"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c r="AC594" s="40"/>
      <c r="AD594" s="40"/>
      <c r="AE594" s="40"/>
      <c r="AF594" s="40"/>
      <c r="AG594" s="40"/>
    </row>
    <row r="595" ht="14.25"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c r="AC595" s="40"/>
      <c r="AD595" s="40"/>
      <c r="AE595" s="40"/>
      <c r="AF595" s="40"/>
      <c r="AG595" s="40"/>
    </row>
    <row r="596" ht="14.25"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c r="AC596" s="40"/>
      <c r="AD596" s="40"/>
      <c r="AE596" s="40"/>
      <c r="AF596" s="40"/>
      <c r="AG596" s="40"/>
    </row>
    <row r="597" ht="14.25"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c r="AC597" s="40"/>
      <c r="AD597" s="40"/>
      <c r="AE597" s="40"/>
      <c r="AF597" s="40"/>
      <c r="AG597" s="40"/>
    </row>
    <row r="598" ht="14.25"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c r="AC598" s="40"/>
      <c r="AD598" s="40"/>
      <c r="AE598" s="40"/>
      <c r="AF598" s="40"/>
      <c r="AG598" s="40"/>
    </row>
    <row r="599" ht="14.25"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c r="AC599" s="40"/>
      <c r="AD599" s="40"/>
      <c r="AE599" s="40"/>
      <c r="AF599" s="40"/>
      <c r="AG599" s="40"/>
    </row>
    <row r="600" ht="14.25"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c r="AC600" s="40"/>
      <c r="AD600" s="40"/>
      <c r="AE600" s="40"/>
      <c r="AF600" s="40"/>
      <c r="AG600" s="40"/>
    </row>
    <row r="601" ht="14.25"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c r="AC601" s="40"/>
      <c r="AD601" s="40"/>
      <c r="AE601" s="40"/>
      <c r="AF601" s="40"/>
      <c r="AG601" s="40"/>
    </row>
    <row r="602" ht="14.25"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c r="AC602" s="40"/>
      <c r="AD602" s="40"/>
      <c r="AE602" s="40"/>
      <c r="AF602" s="40"/>
      <c r="AG602" s="40"/>
    </row>
    <row r="603" ht="14.25"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c r="AC603" s="40"/>
      <c r="AD603" s="40"/>
      <c r="AE603" s="40"/>
      <c r="AF603" s="40"/>
      <c r="AG603" s="40"/>
    </row>
    <row r="604" ht="14.25"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c r="AC604" s="40"/>
      <c r="AD604" s="40"/>
      <c r="AE604" s="40"/>
      <c r="AF604" s="40"/>
      <c r="AG604" s="40"/>
    </row>
    <row r="605" ht="14.25"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c r="AC605" s="40"/>
      <c r="AD605" s="40"/>
      <c r="AE605" s="40"/>
      <c r="AF605" s="40"/>
      <c r="AG605" s="40"/>
    </row>
    <row r="606" ht="14.25"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c r="AC606" s="40"/>
      <c r="AD606" s="40"/>
      <c r="AE606" s="40"/>
      <c r="AF606" s="40"/>
      <c r="AG606" s="40"/>
    </row>
    <row r="607" ht="14.25"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c r="AC607" s="40"/>
      <c r="AD607" s="40"/>
      <c r="AE607" s="40"/>
      <c r="AF607" s="40"/>
      <c r="AG607" s="40"/>
    </row>
    <row r="608" ht="14.25"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c r="AC608" s="40"/>
      <c r="AD608" s="40"/>
      <c r="AE608" s="40"/>
      <c r="AF608" s="40"/>
      <c r="AG608" s="40"/>
    </row>
    <row r="609" ht="14.25"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c r="AC609" s="40"/>
      <c r="AD609" s="40"/>
      <c r="AE609" s="40"/>
      <c r="AF609" s="40"/>
      <c r="AG609" s="40"/>
    </row>
    <row r="610" ht="14.25"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c r="AC610" s="40"/>
      <c r="AD610" s="40"/>
      <c r="AE610" s="40"/>
      <c r="AF610" s="40"/>
      <c r="AG610" s="40"/>
    </row>
    <row r="611" ht="14.25"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c r="AC611" s="40"/>
      <c r="AD611" s="40"/>
      <c r="AE611" s="40"/>
      <c r="AF611" s="40"/>
      <c r="AG611" s="40"/>
    </row>
    <row r="612" ht="14.25"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c r="AC612" s="40"/>
      <c r="AD612" s="40"/>
      <c r="AE612" s="40"/>
      <c r="AF612" s="40"/>
      <c r="AG612" s="40"/>
    </row>
    <row r="613" ht="14.25"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c r="AC613" s="40"/>
      <c r="AD613" s="40"/>
      <c r="AE613" s="40"/>
      <c r="AF613" s="40"/>
      <c r="AG613" s="40"/>
    </row>
    <row r="614" ht="14.25"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c r="AC614" s="40"/>
      <c r="AD614" s="40"/>
      <c r="AE614" s="40"/>
      <c r="AF614" s="40"/>
      <c r="AG614" s="40"/>
    </row>
    <row r="615" ht="14.25"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c r="AC615" s="40"/>
      <c r="AD615" s="40"/>
      <c r="AE615" s="40"/>
      <c r="AF615" s="40"/>
      <c r="AG615" s="40"/>
    </row>
    <row r="616" ht="14.25"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c r="AC616" s="40"/>
      <c r="AD616" s="40"/>
      <c r="AE616" s="40"/>
      <c r="AF616" s="40"/>
      <c r="AG616" s="40"/>
    </row>
    <row r="617" ht="14.25"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c r="AC617" s="40"/>
      <c r="AD617" s="40"/>
      <c r="AE617" s="40"/>
      <c r="AF617" s="40"/>
      <c r="AG617" s="40"/>
    </row>
    <row r="618" ht="14.25"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c r="AC618" s="40"/>
      <c r="AD618" s="40"/>
      <c r="AE618" s="40"/>
      <c r="AF618" s="40"/>
      <c r="AG618" s="40"/>
    </row>
    <row r="619" ht="14.25"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c r="AC619" s="40"/>
      <c r="AD619" s="40"/>
      <c r="AE619" s="40"/>
      <c r="AF619" s="40"/>
      <c r="AG619" s="40"/>
    </row>
    <row r="620" ht="14.25"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row>
    <row r="621" ht="14.25"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c r="AC621" s="40"/>
      <c r="AD621" s="40"/>
      <c r="AE621" s="40"/>
      <c r="AF621" s="40"/>
      <c r="AG621" s="40"/>
    </row>
    <row r="622" ht="14.25"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c r="AC622" s="40"/>
      <c r="AD622" s="40"/>
      <c r="AE622" s="40"/>
      <c r="AF622" s="40"/>
      <c r="AG622" s="40"/>
    </row>
    <row r="623" ht="14.25"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c r="AC623" s="40"/>
      <c r="AD623" s="40"/>
      <c r="AE623" s="40"/>
      <c r="AF623" s="40"/>
      <c r="AG623" s="40"/>
    </row>
    <row r="624" ht="14.25"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c r="AC624" s="40"/>
      <c r="AD624" s="40"/>
      <c r="AE624" s="40"/>
      <c r="AF624" s="40"/>
      <c r="AG624" s="40"/>
    </row>
    <row r="625" ht="14.25"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c r="AC625" s="40"/>
      <c r="AD625" s="40"/>
      <c r="AE625" s="40"/>
      <c r="AF625" s="40"/>
      <c r="AG625" s="40"/>
    </row>
    <row r="626" ht="14.25"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c r="AC626" s="40"/>
      <c r="AD626" s="40"/>
      <c r="AE626" s="40"/>
      <c r="AF626" s="40"/>
      <c r="AG626" s="40"/>
    </row>
    <row r="627" ht="14.25"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c r="AC627" s="40"/>
      <c r="AD627" s="40"/>
      <c r="AE627" s="40"/>
      <c r="AF627" s="40"/>
      <c r="AG627" s="40"/>
    </row>
    <row r="628" ht="14.25"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c r="AC628" s="40"/>
      <c r="AD628" s="40"/>
      <c r="AE628" s="40"/>
      <c r="AF628" s="40"/>
      <c r="AG628" s="40"/>
    </row>
    <row r="629" ht="14.25"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c r="AC629" s="40"/>
      <c r="AD629" s="40"/>
      <c r="AE629" s="40"/>
      <c r="AF629" s="40"/>
      <c r="AG629" s="40"/>
    </row>
    <row r="630" ht="14.25"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c r="AC630" s="40"/>
      <c r="AD630" s="40"/>
      <c r="AE630" s="40"/>
      <c r="AF630" s="40"/>
      <c r="AG630" s="40"/>
    </row>
    <row r="631" ht="14.25"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c r="AC631" s="40"/>
      <c r="AD631" s="40"/>
      <c r="AE631" s="40"/>
      <c r="AF631" s="40"/>
      <c r="AG631" s="40"/>
    </row>
    <row r="632" ht="14.25"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c r="AC632" s="40"/>
      <c r="AD632" s="40"/>
      <c r="AE632" s="40"/>
      <c r="AF632" s="40"/>
      <c r="AG632" s="40"/>
    </row>
    <row r="633" ht="14.25"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c r="AC633" s="40"/>
      <c r="AD633" s="40"/>
      <c r="AE633" s="40"/>
      <c r="AF633" s="40"/>
      <c r="AG633" s="40"/>
    </row>
    <row r="634" ht="14.25"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c r="AC634" s="40"/>
      <c r="AD634" s="40"/>
      <c r="AE634" s="40"/>
      <c r="AF634" s="40"/>
      <c r="AG634" s="40"/>
    </row>
    <row r="635" ht="14.25"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c r="AC635" s="40"/>
      <c r="AD635" s="40"/>
      <c r="AE635" s="40"/>
      <c r="AF635" s="40"/>
      <c r="AG635" s="40"/>
    </row>
    <row r="636" ht="14.25"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c r="AC636" s="40"/>
      <c r="AD636" s="40"/>
      <c r="AE636" s="40"/>
      <c r="AF636" s="40"/>
      <c r="AG636" s="40"/>
    </row>
    <row r="637" ht="14.25"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c r="AC637" s="40"/>
      <c r="AD637" s="40"/>
      <c r="AE637" s="40"/>
      <c r="AF637" s="40"/>
      <c r="AG637" s="40"/>
    </row>
    <row r="638" ht="14.25"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c r="AC638" s="40"/>
      <c r="AD638" s="40"/>
      <c r="AE638" s="40"/>
      <c r="AF638" s="40"/>
      <c r="AG638" s="40"/>
    </row>
    <row r="639" ht="14.25"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c r="AC639" s="40"/>
      <c r="AD639" s="40"/>
      <c r="AE639" s="40"/>
      <c r="AF639" s="40"/>
      <c r="AG639" s="40"/>
    </row>
    <row r="640" ht="14.25"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c r="AC640" s="40"/>
      <c r="AD640" s="40"/>
      <c r="AE640" s="40"/>
      <c r="AF640" s="40"/>
      <c r="AG640" s="40"/>
    </row>
    <row r="641" ht="14.25"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c r="AC641" s="40"/>
      <c r="AD641" s="40"/>
      <c r="AE641" s="40"/>
      <c r="AF641" s="40"/>
      <c r="AG641" s="40"/>
    </row>
    <row r="642" ht="14.25"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c r="AC642" s="40"/>
      <c r="AD642" s="40"/>
      <c r="AE642" s="40"/>
      <c r="AF642" s="40"/>
      <c r="AG642" s="40"/>
    </row>
    <row r="643" ht="14.25"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c r="AC643" s="40"/>
      <c r="AD643" s="40"/>
      <c r="AE643" s="40"/>
      <c r="AF643" s="40"/>
      <c r="AG643" s="40"/>
    </row>
    <row r="644" ht="14.25"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c r="AC644" s="40"/>
      <c r="AD644" s="40"/>
      <c r="AE644" s="40"/>
      <c r="AF644" s="40"/>
      <c r="AG644" s="40"/>
    </row>
    <row r="645" ht="14.25"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c r="AC645" s="40"/>
      <c r="AD645" s="40"/>
      <c r="AE645" s="40"/>
      <c r="AF645" s="40"/>
      <c r="AG645" s="40"/>
    </row>
    <row r="646" ht="14.25"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c r="AC646" s="40"/>
      <c r="AD646" s="40"/>
      <c r="AE646" s="40"/>
      <c r="AF646" s="40"/>
      <c r="AG646" s="40"/>
    </row>
    <row r="647" ht="14.25"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c r="AC647" s="40"/>
      <c r="AD647" s="40"/>
      <c r="AE647" s="40"/>
      <c r="AF647" s="40"/>
      <c r="AG647" s="40"/>
    </row>
    <row r="648" ht="14.25"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c r="AC648" s="40"/>
      <c r="AD648" s="40"/>
      <c r="AE648" s="40"/>
      <c r="AF648" s="40"/>
      <c r="AG648" s="40"/>
    </row>
    <row r="649" ht="14.25"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c r="AC649" s="40"/>
      <c r="AD649" s="40"/>
      <c r="AE649" s="40"/>
      <c r="AF649" s="40"/>
      <c r="AG649" s="40"/>
    </row>
    <row r="650" ht="14.25"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c r="AC650" s="40"/>
      <c r="AD650" s="40"/>
      <c r="AE650" s="40"/>
      <c r="AF650" s="40"/>
      <c r="AG650" s="40"/>
    </row>
    <row r="651" ht="14.25"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c r="AC651" s="40"/>
      <c r="AD651" s="40"/>
      <c r="AE651" s="40"/>
      <c r="AF651" s="40"/>
      <c r="AG651" s="40"/>
    </row>
    <row r="652" ht="14.25"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c r="AC652" s="40"/>
      <c r="AD652" s="40"/>
      <c r="AE652" s="40"/>
      <c r="AF652" s="40"/>
      <c r="AG652" s="40"/>
    </row>
    <row r="653" ht="14.25"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c r="AC653" s="40"/>
      <c r="AD653" s="40"/>
      <c r="AE653" s="40"/>
      <c r="AF653" s="40"/>
      <c r="AG653" s="40"/>
    </row>
    <row r="654" ht="14.25"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c r="AC654" s="40"/>
      <c r="AD654" s="40"/>
      <c r="AE654" s="40"/>
      <c r="AF654" s="40"/>
      <c r="AG654" s="40"/>
    </row>
    <row r="655" ht="14.25"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c r="AC655" s="40"/>
      <c r="AD655" s="40"/>
      <c r="AE655" s="40"/>
      <c r="AF655" s="40"/>
      <c r="AG655" s="40"/>
    </row>
    <row r="656" ht="14.25"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c r="AC656" s="40"/>
      <c r="AD656" s="40"/>
      <c r="AE656" s="40"/>
      <c r="AF656" s="40"/>
      <c r="AG656" s="40"/>
    </row>
    <row r="657" ht="14.25"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c r="AC657" s="40"/>
      <c r="AD657" s="40"/>
      <c r="AE657" s="40"/>
      <c r="AF657" s="40"/>
      <c r="AG657" s="40"/>
    </row>
    <row r="658" ht="14.25"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c r="AC658" s="40"/>
      <c r="AD658" s="40"/>
      <c r="AE658" s="40"/>
      <c r="AF658" s="40"/>
      <c r="AG658" s="40"/>
    </row>
    <row r="659" ht="14.25"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c r="AC659" s="40"/>
      <c r="AD659" s="40"/>
      <c r="AE659" s="40"/>
      <c r="AF659" s="40"/>
      <c r="AG659" s="40"/>
    </row>
    <row r="660" ht="14.25"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c r="AC660" s="40"/>
      <c r="AD660" s="40"/>
      <c r="AE660" s="40"/>
      <c r="AF660" s="40"/>
      <c r="AG660" s="40"/>
    </row>
    <row r="661" ht="14.25"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c r="AC661" s="40"/>
      <c r="AD661" s="40"/>
      <c r="AE661" s="40"/>
      <c r="AF661" s="40"/>
      <c r="AG661" s="40"/>
    </row>
    <row r="662" ht="14.25"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c r="AC662" s="40"/>
      <c r="AD662" s="40"/>
      <c r="AE662" s="40"/>
      <c r="AF662" s="40"/>
      <c r="AG662" s="40"/>
    </row>
    <row r="663" ht="14.25"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c r="AC663" s="40"/>
      <c r="AD663" s="40"/>
      <c r="AE663" s="40"/>
      <c r="AF663" s="40"/>
      <c r="AG663" s="40"/>
    </row>
    <row r="664" ht="14.25"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c r="AC664" s="40"/>
      <c r="AD664" s="40"/>
      <c r="AE664" s="40"/>
      <c r="AF664" s="40"/>
      <c r="AG664" s="40"/>
    </row>
    <row r="665" ht="14.25"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c r="AC665" s="40"/>
      <c r="AD665" s="40"/>
      <c r="AE665" s="40"/>
      <c r="AF665" s="40"/>
      <c r="AG665" s="40"/>
    </row>
    <row r="666" ht="14.25"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c r="AC666" s="40"/>
      <c r="AD666" s="40"/>
      <c r="AE666" s="40"/>
      <c r="AF666" s="40"/>
      <c r="AG666" s="40"/>
    </row>
    <row r="667" ht="14.25"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c r="AC667" s="40"/>
      <c r="AD667" s="40"/>
      <c r="AE667" s="40"/>
      <c r="AF667" s="40"/>
      <c r="AG667" s="40"/>
    </row>
    <row r="668" ht="14.25"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c r="AC668" s="40"/>
      <c r="AD668" s="40"/>
      <c r="AE668" s="40"/>
      <c r="AF668" s="40"/>
      <c r="AG668" s="40"/>
    </row>
    <row r="669" ht="14.25"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c r="AC669" s="40"/>
      <c r="AD669" s="40"/>
      <c r="AE669" s="40"/>
      <c r="AF669" s="40"/>
      <c r="AG669" s="40"/>
    </row>
    <row r="670" ht="14.25"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c r="AC670" s="40"/>
      <c r="AD670" s="40"/>
      <c r="AE670" s="40"/>
      <c r="AF670" s="40"/>
      <c r="AG670" s="40"/>
    </row>
    <row r="671" ht="14.25"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c r="AC671" s="40"/>
      <c r="AD671" s="40"/>
      <c r="AE671" s="40"/>
      <c r="AF671" s="40"/>
      <c r="AG671" s="40"/>
    </row>
    <row r="672" ht="14.25"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c r="AC672" s="40"/>
      <c r="AD672" s="40"/>
      <c r="AE672" s="40"/>
      <c r="AF672" s="40"/>
      <c r="AG672" s="40"/>
    </row>
    <row r="673" ht="14.25"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c r="AC673" s="40"/>
      <c r="AD673" s="40"/>
      <c r="AE673" s="40"/>
      <c r="AF673" s="40"/>
      <c r="AG673" s="40"/>
    </row>
    <row r="674" ht="14.25"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c r="AC674" s="40"/>
      <c r="AD674" s="40"/>
      <c r="AE674" s="40"/>
      <c r="AF674" s="40"/>
      <c r="AG674" s="40"/>
    </row>
    <row r="675" ht="14.25"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c r="AC675" s="40"/>
      <c r="AD675" s="40"/>
      <c r="AE675" s="40"/>
      <c r="AF675" s="40"/>
      <c r="AG675" s="40"/>
    </row>
    <row r="676" ht="14.25"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c r="AC676" s="40"/>
      <c r="AD676" s="40"/>
      <c r="AE676" s="40"/>
      <c r="AF676" s="40"/>
      <c r="AG676" s="40"/>
    </row>
    <row r="677" ht="14.25"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c r="AC677" s="40"/>
      <c r="AD677" s="40"/>
      <c r="AE677" s="40"/>
      <c r="AF677" s="40"/>
      <c r="AG677" s="40"/>
    </row>
    <row r="678" ht="14.25"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c r="AC678" s="40"/>
      <c r="AD678" s="40"/>
      <c r="AE678" s="40"/>
      <c r="AF678" s="40"/>
      <c r="AG678" s="40"/>
    </row>
    <row r="679" ht="14.25"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c r="AC679" s="40"/>
      <c r="AD679" s="40"/>
      <c r="AE679" s="40"/>
      <c r="AF679" s="40"/>
      <c r="AG679" s="40"/>
    </row>
    <row r="680" ht="14.25"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c r="AC680" s="40"/>
      <c r="AD680" s="40"/>
      <c r="AE680" s="40"/>
      <c r="AF680" s="40"/>
      <c r="AG680" s="40"/>
    </row>
    <row r="681" ht="14.25"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c r="AC681" s="40"/>
      <c r="AD681" s="40"/>
      <c r="AE681" s="40"/>
      <c r="AF681" s="40"/>
      <c r="AG681" s="40"/>
    </row>
    <row r="682" ht="14.25"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c r="AC682" s="40"/>
      <c r="AD682" s="40"/>
      <c r="AE682" s="40"/>
      <c r="AF682" s="40"/>
      <c r="AG682" s="40"/>
    </row>
    <row r="683" ht="14.25"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c r="AC683" s="40"/>
      <c r="AD683" s="40"/>
      <c r="AE683" s="40"/>
      <c r="AF683" s="40"/>
      <c r="AG683" s="40"/>
    </row>
    <row r="684" ht="14.25"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c r="AC684" s="40"/>
      <c r="AD684" s="40"/>
      <c r="AE684" s="40"/>
      <c r="AF684" s="40"/>
      <c r="AG684" s="40"/>
    </row>
    <row r="685" ht="14.25"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c r="AC685" s="40"/>
      <c r="AD685" s="40"/>
      <c r="AE685" s="40"/>
      <c r="AF685" s="40"/>
      <c r="AG685" s="40"/>
    </row>
    <row r="686" ht="14.25"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c r="AC686" s="40"/>
      <c r="AD686" s="40"/>
      <c r="AE686" s="40"/>
      <c r="AF686" s="40"/>
      <c r="AG686" s="40"/>
    </row>
    <row r="687" ht="14.25"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c r="AC687" s="40"/>
      <c r="AD687" s="40"/>
      <c r="AE687" s="40"/>
      <c r="AF687" s="40"/>
      <c r="AG687" s="40"/>
    </row>
    <row r="688" ht="14.25"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c r="AC688" s="40"/>
      <c r="AD688" s="40"/>
      <c r="AE688" s="40"/>
      <c r="AF688" s="40"/>
      <c r="AG688" s="40"/>
    </row>
    <row r="689" ht="14.25"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c r="AC689" s="40"/>
      <c r="AD689" s="40"/>
      <c r="AE689" s="40"/>
      <c r="AF689" s="40"/>
      <c r="AG689" s="40"/>
    </row>
    <row r="690" ht="14.25"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c r="AC690" s="40"/>
      <c r="AD690" s="40"/>
      <c r="AE690" s="40"/>
      <c r="AF690" s="40"/>
      <c r="AG690" s="40"/>
    </row>
    <row r="691" ht="14.25"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c r="AC691" s="40"/>
      <c r="AD691" s="40"/>
      <c r="AE691" s="40"/>
      <c r="AF691" s="40"/>
      <c r="AG691" s="40"/>
    </row>
    <row r="692" ht="14.25"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c r="AC692" s="40"/>
      <c r="AD692" s="40"/>
      <c r="AE692" s="40"/>
      <c r="AF692" s="40"/>
      <c r="AG692" s="40"/>
    </row>
    <row r="693" ht="14.25"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c r="AC693" s="40"/>
      <c r="AD693" s="40"/>
      <c r="AE693" s="40"/>
      <c r="AF693" s="40"/>
      <c r="AG693" s="40"/>
    </row>
    <row r="694" ht="14.25"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c r="AC694" s="40"/>
      <c r="AD694" s="40"/>
      <c r="AE694" s="40"/>
      <c r="AF694" s="40"/>
      <c r="AG694" s="40"/>
    </row>
    <row r="695" ht="14.25"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c r="AC695" s="40"/>
      <c r="AD695" s="40"/>
      <c r="AE695" s="40"/>
      <c r="AF695" s="40"/>
      <c r="AG695" s="40"/>
    </row>
    <row r="696" ht="14.25"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c r="AC696" s="40"/>
      <c r="AD696" s="40"/>
      <c r="AE696" s="40"/>
      <c r="AF696" s="40"/>
      <c r="AG696" s="40"/>
    </row>
    <row r="697" ht="14.25"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c r="AC697" s="40"/>
      <c r="AD697" s="40"/>
      <c r="AE697" s="40"/>
      <c r="AF697" s="40"/>
      <c r="AG697" s="40"/>
    </row>
    <row r="698" ht="14.25"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c r="AC698" s="40"/>
      <c r="AD698" s="40"/>
      <c r="AE698" s="40"/>
      <c r="AF698" s="40"/>
      <c r="AG698" s="40"/>
    </row>
    <row r="699" ht="14.25"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c r="AC699" s="40"/>
      <c r="AD699" s="40"/>
      <c r="AE699" s="40"/>
      <c r="AF699" s="40"/>
      <c r="AG699" s="40"/>
    </row>
    <row r="700" ht="14.25"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c r="AC700" s="40"/>
      <c r="AD700" s="40"/>
      <c r="AE700" s="40"/>
      <c r="AF700" s="40"/>
      <c r="AG700" s="40"/>
    </row>
    <row r="701" ht="14.25"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c r="AC701" s="40"/>
      <c r="AD701" s="40"/>
      <c r="AE701" s="40"/>
      <c r="AF701" s="40"/>
      <c r="AG701" s="40"/>
    </row>
    <row r="702" ht="14.25"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c r="AC702" s="40"/>
      <c r="AD702" s="40"/>
      <c r="AE702" s="40"/>
      <c r="AF702" s="40"/>
      <c r="AG702" s="40"/>
    </row>
    <row r="703" ht="14.25"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c r="AC703" s="40"/>
      <c r="AD703" s="40"/>
      <c r="AE703" s="40"/>
      <c r="AF703" s="40"/>
      <c r="AG703" s="40"/>
    </row>
    <row r="704" ht="14.25"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c r="AC704" s="40"/>
      <c r="AD704" s="40"/>
      <c r="AE704" s="40"/>
      <c r="AF704" s="40"/>
      <c r="AG704" s="40"/>
    </row>
    <row r="705" ht="14.25"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c r="AC705" s="40"/>
      <c r="AD705" s="40"/>
      <c r="AE705" s="40"/>
      <c r="AF705" s="40"/>
      <c r="AG705" s="40"/>
    </row>
    <row r="706" ht="14.25"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c r="AC706" s="40"/>
      <c r="AD706" s="40"/>
      <c r="AE706" s="40"/>
      <c r="AF706" s="40"/>
      <c r="AG706" s="40"/>
    </row>
    <row r="707" ht="14.25"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c r="AC707" s="40"/>
      <c r="AD707" s="40"/>
      <c r="AE707" s="40"/>
      <c r="AF707" s="40"/>
      <c r="AG707" s="40"/>
    </row>
    <row r="708" ht="14.25"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c r="AC708" s="40"/>
      <c r="AD708" s="40"/>
      <c r="AE708" s="40"/>
      <c r="AF708" s="40"/>
      <c r="AG708" s="40"/>
    </row>
    <row r="709" ht="14.25"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c r="AC709" s="40"/>
      <c r="AD709" s="40"/>
      <c r="AE709" s="40"/>
      <c r="AF709" s="40"/>
      <c r="AG709" s="40"/>
    </row>
    <row r="710" ht="14.25"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c r="AC710" s="40"/>
      <c r="AD710" s="40"/>
      <c r="AE710" s="40"/>
      <c r="AF710" s="40"/>
      <c r="AG710" s="40"/>
    </row>
    <row r="711" ht="14.25"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c r="AC711" s="40"/>
      <c r="AD711" s="40"/>
      <c r="AE711" s="40"/>
      <c r="AF711" s="40"/>
      <c r="AG711" s="40"/>
    </row>
    <row r="712" ht="14.25"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c r="AC712" s="40"/>
      <c r="AD712" s="40"/>
      <c r="AE712" s="40"/>
      <c r="AF712" s="40"/>
      <c r="AG712" s="40"/>
    </row>
    <row r="713" ht="14.25"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c r="AC713" s="40"/>
      <c r="AD713" s="40"/>
      <c r="AE713" s="40"/>
      <c r="AF713" s="40"/>
      <c r="AG713" s="40"/>
    </row>
    <row r="714" ht="14.25"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c r="AC714" s="40"/>
      <c r="AD714" s="40"/>
      <c r="AE714" s="40"/>
      <c r="AF714" s="40"/>
      <c r="AG714" s="40"/>
    </row>
    <row r="715" ht="14.25"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c r="AC715" s="40"/>
      <c r="AD715" s="40"/>
      <c r="AE715" s="40"/>
      <c r="AF715" s="40"/>
      <c r="AG715" s="40"/>
    </row>
    <row r="716" ht="14.25"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c r="AC716" s="40"/>
      <c r="AD716" s="40"/>
      <c r="AE716" s="40"/>
      <c r="AF716" s="40"/>
      <c r="AG716" s="40"/>
    </row>
    <row r="717" ht="14.25"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c r="AC717" s="40"/>
      <c r="AD717" s="40"/>
      <c r="AE717" s="40"/>
      <c r="AF717" s="40"/>
      <c r="AG717" s="40"/>
    </row>
    <row r="718" ht="14.25"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c r="AC718" s="40"/>
      <c r="AD718" s="40"/>
      <c r="AE718" s="40"/>
      <c r="AF718" s="40"/>
      <c r="AG718" s="40"/>
    </row>
    <row r="719" ht="14.25"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c r="AC719" s="40"/>
      <c r="AD719" s="40"/>
      <c r="AE719" s="40"/>
      <c r="AF719" s="40"/>
      <c r="AG719" s="40"/>
    </row>
    <row r="720" ht="14.25"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c r="AC720" s="40"/>
      <c r="AD720" s="40"/>
      <c r="AE720" s="40"/>
      <c r="AF720" s="40"/>
      <c r="AG720" s="40"/>
    </row>
    <row r="721" ht="14.25"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c r="AC721" s="40"/>
      <c r="AD721" s="40"/>
      <c r="AE721" s="40"/>
      <c r="AF721" s="40"/>
      <c r="AG721" s="40"/>
    </row>
    <row r="722" ht="14.25"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c r="AC722" s="40"/>
      <c r="AD722" s="40"/>
      <c r="AE722" s="40"/>
      <c r="AF722" s="40"/>
      <c r="AG722" s="40"/>
    </row>
    <row r="723" ht="14.25"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c r="AC723" s="40"/>
      <c r="AD723" s="40"/>
      <c r="AE723" s="40"/>
      <c r="AF723" s="40"/>
      <c r="AG723" s="40"/>
    </row>
    <row r="724" ht="14.25"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c r="AC724" s="40"/>
      <c r="AD724" s="40"/>
      <c r="AE724" s="40"/>
      <c r="AF724" s="40"/>
      <c r="AG724" s="40"/>
    </row>
    <row r="725" ht="14.25"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c r="AC725" s="40"/>
      <c r="AD725" s="40"/>
      <c r="AE725" s="40"/>
      <c r="AF725" s="40"/>
      <c r="AG725" s="40"/>
    </row>
    <row r="726" ht="14.25"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c r="AC726" s="40"/>
      <c r="AD726" s="40"/>
      <c r="AE726" s="40"/>
      <c r="AF726" s="40"/>
      <c r="AG726" s="40"/>
    </row>
    <row r="727" ht="14.25"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c r="AC727" s="40"/>
      <c r="AD727" s="40"/>
      <c r="AE727" s="40"/>
      <c r="AF727" s="40"/>
      <c r="AG727" s="40"/>
    </row>
    <row r="728" ht="14.25"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c r="AC728" s="40"/>
      <c r="AD728" s="40"/>
      <c r="AE728" s="40"/>
      <c r="AF728" s="40"/>
      <c r="AG728" s="40"/>
    </row>
    <row r="729" ht="14.25"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c r="AC729" s="40"/>
      <c r="AD729" s="40"/>
      <c r="AE729" s="40"/>
      <c r="AF729" s="40"/>
      <c r="AG729" s="40"/>
    </row>
    <row r="730" ht="14.25"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c r="AC730" s="40"/>
      <c r="AD730" s="40"/>
      <c r="AE730" s="40"/>
      <c r="AF730" s="40"/>
      <c r="AG730" s="40"/>
    </row>
    <row r="731" ht="14.25"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c r="AC731" s="40"/>
      <c r="AD731" s="40"/>
      <c r="AE731" s="40"/>
      <c r="AF731" s="40"/>
      <c r="AG731" s="40"/>
    </row>
    <row r="732" ht="14.25"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c r="AC732" s="40"/>
      <c r="AD732" s="40"/>
      <c r="AE732" s="40"/>
      <c r="AF732" s="40"/>
      <c r="AG732" s="40"/>
    </row>
    <row r="733" ht="14.25"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c r="AC733" s="40"/>
      <c r="AD733" s="40"/>
      <c r="AE733" s="40"/>
      <c r="AF733" s="40"/>
      <c r="AG733" s="40"/>
    </row>
    <row r="734" ht="14.25"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c r="AC734" s="40"/>
      <c r="AD734" s="40"/>
      <c r="AE734" s="40"/>
      <c r="AF734" s="40"/>
      <c r="AG734" s="40"/>
    </row>
    <row r="735" ht="14.25"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c r="AC735" s="40"/>
      <c r="AD735" s="40"/>
      <c r="AE735" s="40"/>
      <c r="AF735" s="40"/>
      <c r="AG735" s="40"/>
    </row>
    <row r="736" ht="14.25"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c r="AC736" s="40"/>
      <c r="AD736" s="40"/>
      <c r="AE736" s="40"/>
      <c r="AF736" s="40"/>
      <c r="AG736" s="40"/>
    </row>
    <row r="737" ht="14.25"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c r="AC737" s="40"/>
      <c r="AD737" s="40"/>
      <c r="AE737" s="40"/>
      <c r="AF737" s="40"/>
      <c r="AG737" s="40"/>
    </row>
    <row r="738" ht="14.25"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c r="AC738" s="40"/>
      <c r="AD738" s="40"/>
      <c r="AE738" s="40"/>
      <c r="AF738" s="40"/>
      <c r="AG738" s="40"/>
    </row>
    <row r="739" ht="14.25"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c r="AC739" s="40"/>
      <c r="AD739" s="40"/>
      <c r="AE739" s="40"/>
      <c r="AF739" s="40"/>
      <c r="AG739" s="40"/>
    </row>
    <row r="740" ht="14.25"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c r="AC740" s="40"/>
      <c r="AD740" s="40"/>
      <c r="AE740" s="40"/>
      <c r="AF740" s="40"/>
      <c r="AG740" s="40"/>
    </row>
    <row r="741" ht="14.25"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c r="AC741" s="40"/>
      <c r="AD741" s="40"/>
      <c r="AE741" s="40"/>
      <c r="AF741" s="40"/>
      <c r="AG741" s="40"/>
    </row>
    <row r="742" ht="14.25"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c r="AC742" s="40"/>
      <c r="AD742" s="40"/>
      <c r="AE742" s="40"/>
      <c r="AF742" s="40"/>
      <c r="AG742" s="40"/>
    </row>
    <row r="743" ht="14.25"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c r="AC743" s="40"/>
      <c r="AD743" s="40"/>
      <c r="AE743" s="40"/>
      <c r="AF743" s="40"/>
      <c r="AG743" s="40"/>
    </row>
    <row r="744" ht="14.25"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c r="AC744" s="40"/>
      <c r="AD744" s="40"/>
      <c r="AE744" s="40"/>
      <c r="AF744" s="40"/>
      <c r="AG744" s="40"/>
    </row>
    <row r="745" ht="14.25"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c r="AC745" s="40"/>
      <c r="AD745" s="40"/>
      <c r="AE745" s="40"/>
      <c r="AF745" s="40"/>
      <c r="AG745" s="40"/>
    </row>
    <row r="746" ht="14.25"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c r="AC746" s="40"/>
      <c r="AD746" s="40"/>
      <c r="AE746" s="40"/>
      <c r="AF746" s="40"/>
      <c r="AG746" s="40"/>
    </row>
    <row r="747" ht="14.25"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c r="AC747" s="40"/>
      <c r="AD747" s="40"/>
      <c r="AE747" s="40"/>
      <c r="AF747" s="40"/>
      <c r="AG747" s="40"/>
    </row>
    <row r="748" ht="14.25"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c r="AC748" s="40"/>
      <c r="AD748" s="40"/>
      <c r="AE748" s="40"/>
      <c r="AF748" s="40"/>
      <c r="AG748" s="40"/>
    </row>
    <row r="749" ht="14.25"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c r="AC749" s="40"/>
      <c r="AD749" s="40"/>
      <c r="AE749" s="40"/>
      <c r="AF749" s="40"/>
      <c r="AG749" s="40"/>
    </row>
    <row r="750" ht="14.25"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c r="AC750" s="40"/>
      <c r="AD750" s="40"/>
      <c r="AE750" s="40"/>
      <c r="AF750" s="40"/>
      <c r="AG750" s="40"/>
    </row>
    <row r="751" ht="14.25"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c r="AC751" s="40"/>
      <c r="AD751" s="40"/>
      <c r="AE751" s="40"/>
      <c r="AF751" s="40"/>
      <c r="AG751" s="40"/>
    </row>
    <row r="752" ht="14.25"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c r="AC752" s="40"/>
      <c r="AD752" s="40"/>
      <c r="AE752" s="40"/>
      <c r="AF752" s="40"/>
      <c r="AG752" s="40"/>
    </row>
    <row r="753" ht="14.25"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c r="AC753" s="40"/>
      <c r="AD753" s="40"/>
      <c r="AE753" s="40"/>
      <c r="AF753" s="40"/>
      <c r="AG753" s="40"/>
    </row>
    <row r="754" ht="14.25"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c r="AC754" s="40"/>
      <c r="AD754" s="40"/>
      <c r="AE754" s="40"/>
      <c r="AF754" s="40"/>
      <c r="AG754" s="40"/>
    </row>
    <row r="755" ht="14.25"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c r="AC755" s="40"/>
      <c r="AD755" s="40"/>
      <c r="AE755" s="40"/>
      <c r="AF755" s="40"/>
      <c r="AG755" s="40"/>
    </row>
    <row r="756" ht="14.25"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c r="AC756" s="40"/>
      <c r="AD756" s="40"/>
      <c r="AE756" s="40"/>
      <c r="AF756" s="40"/>
      <c r="AG756" s="40"/>
    </row>
    <row r="757" ht="14.25"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c r="AC757" s="40"/>
      <c r="AD757" s="40"/>
      <c r="AE757" s="40"/>
      <c r="AF757" s="40"/>
      <c r="AG757" s="40"/>
    </row>
    <row r="758" ht="14.25"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c r="AC758" s="40"/>
      <c r="AD758" s="40"/>
      <c r="AE758" s="40"/>
      <c r="AF758" s="40"/>
      <c r="AG758" s="40"/>
    </row>
    <row r="759" ht="14.25"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c r="AC759" s="40"/>
      <c r="AD759" s="40"/>
      <c r="AE759" s="40"/>
      <c r="AF759" s="40"/>
      <c r="AG759" s="40"/>
    </row>
    <row r="760" ht="14.25"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c r="AC760" s="40"/>
      <c r="AD760" s="40"/>
      <c r="AE760" s="40"/>
      <c r="AF760" s="40"/>
      <c r="AG760" s="40"/>
    </row>
    <row r="761" ht="14.25"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c r="AC761" s="40"/>
      <c r="AD761" s="40"/>
      <c r="AE761" s="40"/>
      <c r="AF761" s="40"/>
      <c r="AG761" s="40"/>
    </row>
    <row r="762" ht="14.25"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c r="AC762" s="40"/>
      <c r="AD762" s="40"/>
      <c r="AE762" s="40"/>
      <c r="AF762" s="40"/>
      <c r="AG762" s="40"/>
    </row>
    <row r="763" ht="14.25"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c r="AC763" s="40"/>
      <c r="AD763" s="40"/>
      <c r="AE763" s="40"/>
      <c r="AF763" s="40"/>
      <c r="AG763" s="40"/>
    </row>
    <row r="764" ht="14.25"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c r="AC764" s="40"/>
      <c r="AD764" s="40"/>
      <c r="AE764" s="40"/>
      <c r="AF764" s="40"/>
      <c r="AG764" s="40"/>
    </row>
    <row r="765" ht="14.25"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c r="AC765" s="40"/>
      <c r="AD765" s="40"/>
      <c r="AE765" s="40"/>
      <c r="AF765" s="40"/>
      <c r="AG765" s="40"/>
    </row>
    <row r="766" ht="14.25"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c r="AC766" s="40"/>
      <c r="AD766" s="40"/>
      <c r="AE766" s="40"/>
      <c r="AF766" s="40"/>
      <c r="AG766" s="40"/>
    </row>
    <row r="767" ht="14.25"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c r="AC767" s="40"/>
      <c r="AD767" s="40"/>
      <c r="AE767" s="40"/>
      <c r="AF767" s="40"/>
      <c r="AG767" s="40"/>
    </row>
    <row r="768" ht="14.25"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c r="AC768" s="40"/>
      <c r="AD768" s="40"/>
      <c r="AE768" s="40"/>
      <c r="AF768" s="40"/>
      <c r="AG768" s="40"/>
    </row>
    <row r="769" ht="14.25"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c r="AC769" s="40"/>
      <c r="AD769" s="40"/>
      <c r="AE769" s="40"/>
      <c r="AF769" s="40"/>
      <c r="AG769" s="40"/>
    </row>
    <row r="770" ht="14.25"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c r="AC770" s="40"/>
      <c r="AD770" s="40"/>
      <c r="AE770" s="40"/>
      <c r="AF770" s="40"/>
      <c r="AG770" s="40"/>
    </row>
    <row r="771" ht="14.25"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c r="AC771" s="40"/>
      <c r="AD771" s="40"/>
      <c r="AE771" s="40"/>
      <c r="AF771" s="40"/>
      <c r="AG771" s="40"/>
    </row>
    <row r="772" ht="14.25"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c r="AC772" s="40"/>
      <c r="AD772" s="40"/>
      <c r="AE772" s="40"/>
      <c r="AF772" s="40"/>
      <c r="AG772" s="40"/>
    </row>
    <row r="773" ht="14.25"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c r="AC773" s="40"/>
      <c r="AD773" s="40"/>
      <c r="AE773" s="40"/>
      <c r="AF773" s="40"/>
      <c r="AG773" s="40"/>
    </row>
    <row r="774" ht="14.25"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c r="AC774" s="40"/>
      <c r="AD774" s="40"/>
      <c r="AE774" s="40"/>
      <c r="AF774" s="40"/>
      <c r="AG774" s="40"/>
    </row>
    <row r="775" ht="14.25"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c r="AC775" s="40"/>
      <c r="AD775" s="40"/>
      <c r="AE775" s="40"/>
      <c r="AF775" s="40"/>
      <c r="AG775" s="40"/>
    </row>
    <row r="776" ht="14.25"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c r="AC776" s="40"/>
      <c r="AD776" s="40"/>
      <c r="AE776" s="40"/>
      <c r="AF776" s="40"/>
      <c r="AG776" s="40"/>
    </row>
    <row r="777" ht="14.25"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c r="AC777" s="40"/>
      <c r="AD777" s="40"/>
      <c r="AE777" s="40"/>
      <c r="AF777" s="40"/>
      <c r="AG777" s="40"/>
    </row>
    <row r="778" ht="14.25"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c r="AC778" s="40"/>
      <c r="AD778" s="40"/>
      <c r="AE778" s="40"/>
      <c r="AF778" s="40"/>
      <c r="AG778" s="40"/>
    </row>
    <row r="779" ht="14.25"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c r="AC779" s="40"/>
      <c r="AD779" s="40"/>
      <c r="AE779" s="40"/>
      <c r="AF779" s="40"/>
      <c r="AG779" s="40"/>
    </row>
    <row r="780" ht="14.25"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c r="AC780" s="40"/>
      <c r="AD780" s="40"/>
      <c r="AE780" s="40"/>
      <c r="AF780" s="40"/>
      <c r="AG780" s="40"/>
    </row>
    <row r="781" ht="14.25"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c r="AC781" s="40"/>
      <c r="AD781" s="40"/>
      <c r="AE781" s="40"/>
      <c r="AF781" s="40"/>
      <c r="AG781" s="40"/>
    </row>
    <row r="782" ht="14.25"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c r="AC782" s="40"/>
      <c r="AD782" s="40"/>
      <c r="AE782" s="40"/>
      <c r="AF782" s="40"/>
      <c r="AG782" s="40"/>
    </row>
    <row r="783" ht="14.25"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c r="AC783" s="40"/>
      <c r="AD783" s="40"/>
      <c r="AE783" s="40"/>
      <c r="AF783" s="40"/>
      <c r="AG783" s="40"/>
    </row>
    <row r="784" ht="14.25"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c r="AC784" s="40"/>
      <c r="AD784" s="40"/>
      <c r="AE784" s="40"/>
      <c r="AF784" s="40"/>
      <c r="AG784" s="40"/>
    </row>
    <row r="785" ht="14.25"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c r="AC785" s="40"/>
      <c r="AD785" s="40"/>
      <c r="AE785" s="40"/>
      <c r="AF785" s="40"/>
      <c r="AG785" s="40"/>
    </row>
    <row r="786" ht="14.25"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c r="AC786" s="40"/>
      <c r="AD786" s="40"/>
      <c r="AE786" s="40"/>
      <c r="AF786" s="40"/>
      <c r="AG786" s="40"/>
    </row>
    <row r="787" ht="14.25"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c r="AC787" s="40"/>
      <c r="AD787" s="40"/>
      <c r="AE787" s="40"/>
      <c r="AF787" s="40"/>
      <c r="AG787" s="40"/>
    </row>
    <row r="788" ht="14.25"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c r="AC788" s="40"/>
      <c r="AD788" s="40"/>
      <c r="AE788" s="40"/>
      <c r="AF788" s="40"/>
      <c r="AG788" s="40"/>
    </row>
    <row r="789" ht="14.25"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c r="AC789" s="40"/>
      <c r="AD789" s="40"/>
      <c r="AE789" s="40"/>
      <c r="AF789" s="40"/>
      <c r="AG789" s="40"/>
    </row>
    <row r="790" ht="14.25"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c r="AC790" s="40"/>
      <c r="AD790" s="40"/>
      <c r="AE790" s="40"/>
      <c r="AF790" s="40"/>
      <c r="AG790" s="40"/>
    </row>
    <row r="791" ht="14.25"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c r="AC791" s="40"/>
      <c r="AD791" s="40"/>
      <c r="AE791" s="40"/>
      <c r="AF791" s="40"/>
      <c r="AG791" s="40"/>
    </row>
    <row r="792" ht="14.25"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c r="AC792" s="40"/>
      <c r="AD792" s="40"/>
      <c r="AE792" s="40"/>
      <c r="AF792" s="40"/>
      <c r="AG792" s="40"/>
    </row>
    <row r="793" ht="14.25"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c r="AC793" s="40"/>
      <c r="AD793" s="40"/>
      <c r="AE793" s="40"/>
      <c r="AF793" s="40"/>
      <c r="AG793" s="40"/>
    </row>
    <row r="794" ht="14.25"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c r="AC794" s="40"/>
      <c r="AD794" s="40"/>
      <c r="AE794" s="40"/>
      <c r="AF794" s="40"/>
      <c r="AG794" s="40"/>
    </row>
    <row r="795" ht="14.25"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c r="AC795" s="40"/>
      <c r="AD795" s="40"/>
      <c r="AE795" s="40"/>
      <c r="AF795" s="40"/>
      <c r="AG795" s="40"/>
    </row>
    <row r="796" ht="14.25"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c r="AC796" s="40"/>
      <c r="AD796" s="40"/>
      <c r="AE796" s="40"/>
      <c r="AF796" s="40"/>
      <c r="AG796" s="40"/>
    </row>
    <row r="797" ht="14.25"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c r="AC797" s="40"/>
      <c r="AD797" s="40"/>
      <c r="AE797" s="40"/>
      <c r="AF797" s="40"/>
      <c r="AG797" s="40"/>
    </row>
    <row r="798" ht="14.25"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c r="AC798" s="40"/>
      <c r="AD798" s="40"/>
      <c r="AE798" s="40"/>
      <c r="AF798" s="40"/>
      <c r="AG798" s="40"/>
    </row>
    <row r="799" ht="14.25"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c r="AC799" s="40"/>
      <c r="AD799" s="40"/>
      <c r="AE799" s="40"/>
      <c r="AF799" s="40"/>
      <c r="AG799" s="40"/>
    </row>
    <row r="800" ht="14.25"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c r="AC800" s="40"/>
      <c r="AD800" s="40"/>
      <c r="AE800" s="40"/>
      <c r="AF800" s="40"/>
      <c r="AG800" s="40"/>
    </row>
    <row r="801" ht="14.25"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c r="AC801" s="40"/>
      <c r="AD801" s="40"/>
      <c r="AE801" s="40"/>
      <c r="AF801" s="40"/>
      <c r="AG801" s="40"/>
    </row>
    <row r="802" ht="14.25"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c r="AC802" s="40"/>
      <c r="AD802" s="40"/>
      <c r="AE802" s="40"/>
      <c r="AF802" s="40"/>
      <c r="AG802" s="40"/>
    </row>
    <row r="803" ht="14.25"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c r="AC803" s="40"/>
      <c r="AD803" s="40"/>
      <c r="AE803" s="40"/>
      <c r="AF803" s="40"/>
      <c r="AG803" s="40"/>
    </row>
    <row r="804" ht="14.25"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c r="AC804" s="40"/>
      <c r="AD804" s="40"/>
      <c r="AE804" s="40"/>
      <c r="AF804" s="40"/>
      <c r="AG804" s="40"/>
    </row>
    <row r="805" ht="14.25"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c r="AC805" s="40"/>
      <c r="AD805" s="40"/>
      <c r="AE805" s="40"/>
      <c r="AF805" s="40"/>
      <c r="AG805" s="40"/>
    </row>
    <row r="806" ht="14.25"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c r="AC806" s="40"/>
      <c r="AD806" s="40"/>
      <c r="AE806" s="40"/>
      <c r="AF806" s="40"/>
      <c r="AG806" s="40"/>
    </row>
    <row r="807" ht="14.25"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c r="AC807" s="40"/>
      <c r="AD807" s="40"/>
      <c r="AE807" s="40"/>
      <c r="AF807" s="40"/>
      <c r="AG807" s="40"/>
    </row>
    <row r="808" ht="14.25"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c r="AC808" s="40"/>
      <c r="AD808" s="40"/>
      <c r="AE808" s="40"/>
      <c r="AF808" s="40"/>
      <c r="AG808" s="40"/>
    </row>
    <row r="809" ht="14.25"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c r="AC809" s="40"/>
      <c r="AD809" s="40"/>
      <c r="AE809" s="40"/>
      <c r="AF809" s="40"/>
      <c r="AG809" s="40"/>
    </row>
    <row r="810" ht="14.25"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c r="AC810" s="40"/>
      <c r="AD810" s="40"/>
      <c r="AE810" s="40"/>
      <c r="AF810" s="40"/>
      <c r="AG810" s="40"/>
    </row>
    <row r="811" ht="14.25"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c r="AC811" s="40"/>
      <c r="AD811" s="40"/>
      <c r="AE811" s="40"/>
      <c r="AF811" s="40"/>
      <c r="AG811" s="40"/>
    </row>
    <row r="812" ht="14.25"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c r="AC812" s="40"/>
      <c r="AD812" s="40"/>
      <c r="AE812" s="40"/>
      <c r="AF812" s="40"/>
      <c r="AG812" s="40"/>
    </row>
    <row r="813" ht="14.25"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c r="AC813" s="40"/>
      <c r="AD813" s="40"/>
      <c r="AE813" s="40"/>
      <c r="AF813" s="40"/>
      <c r="AG813" s="40"/>
    </row>
    <row r="814" ht="14.25"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c r="AC814" s="40"/>
      <c r="AD814" s="40"/>
      <c r="AE814" s="40"/>
      <c r="AF814" s="40"/>
      <c r="AG814" s="40"/>
    </row>
    <row r="815" ht="14.25"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c r="AC815" s="40"/>
      <c r="AD815" s="40"/>
      <c r="AE815" s="40"/>
      <c r="AF815" s="40"/>
      <c r="AG815" s="40"/>
    </row>
    <row r="816" ht="14.25"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c r="AC816" s="40"/>
      <c r="AD816" s="40"/>
      <c r="AE816" s="40"/>
      <c r="AF816" s="40"/>
      <c r="AG816" s="40"/>
    </row>
    <row r="817" ht="14.25"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c r="AC817" s="40"/>
      <c r="AD817" s="40"/>
      <c r="AE817" s="40"/>
      <c r="AF817" s="40"/>
      <c r="AG817" s="40"/>
    </row>
    <row r="818" ht="14.25"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c r="AC818" s="40"/>
      <c r="AD818" s="40"/>
      <c r="AE818" s="40"/>
      <c r="AF818" s="40"/>
      <c r="AG818" s="40"/>
    </row>
    <row r="819" ht="14.25"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c r="AC819" s="40"/>
      <c r="AD819" s="40"/>
      <c r="AE819" s="40"/>
      <c r="AF819" s="40"/>
      <c r="AG819" s="40"/>
    </row>
    <row r="820" ht="14.25"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c r="AC820" s="40"/>
      <c r="AD820" s="40"/>
      <c r="AE820" s="40"/>
      <c r="AF820" s="40"/>
      <c r="AG820" s="40"/>
    </row>
    <row r="821" ht="14.25"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c r="AC821" s="40"/>
      <c r="AD821" s="40"/>
      <c r="AE821" s="40"/>
      <c r="AF821" s="40"/>
      <c r="AG821" s="40"/>
    </row>
    <row r="822" ht="14.25"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c r="AC822" s="40"/>
      <c r="AD822" s="40"/>
      <c r="AE822" s="40"/>
      <c r="AF822" s="40"/>
      <c r="AG822" s="40"/>
    </row>
    <row r="823" ht="14.25"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c r="AC823" s="40"/>
      <c r="AD823" s="40"/>
      <c r="AE823" s="40"/>
      <c r="AF823" s="40"/>
      <c r="AG823" s="40"/>
    </row>
    <row r="824" ht="14.25"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c r="AC824" s="40"/>
      <c r="AD824" s="40"/>
      <c r="AE824" s="40"/>
      <c r="AF824" s="40"/>
      <c r="AG824" s="40"/>
    </row>
    <row r="825" ht="14.25"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c r="AC825" s="40"/>
      <c r="AD825" s="40"/>
      <c r="AE825" s="40"/>
      <c r="AF825" s="40"/>
      <c r="AG825" s="40"/>
    </row>
    <row r="826" ht="14.25"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c r="AC826" s="40"/>
      <c r="AD826" s="40"/>
      <c r="AE826" s="40"/>
      <c r="AF826" s="40"/>
      <c r="AG826" s="40"/>
    </row>
    <row r="827" ht="14.25"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c r="AC827" s="40"/>
      <c r="AD827" s="40"/>
      <c r="AE827" s="40"/>
      <c r="AF827" s="40"/>
      <c r="AG827" s="40"/>
    </row>
    <row r="828" ht="14.25"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c r="AC828" s="40"/>
      <c r="AD828" s="40"/>
      <c r="AE828" s="40"/>
      <c r="AF828" s="40"/>
      <c r="AG828" s="40"/>
    </row>
    <row r="829" ht="14.25"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c r="AC829" s="40"/>
      <c r="AD829" s="40"/>
      <c r="AE829" s="40"/>
      <c r="AF829" s="40"/>
      <c r="AG829" s="40"/>
    </row>
    <row r="830" ht="14.25"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c r="AC830" s="40"/>
      <c r="AD830" s="40"/>
      <c r="AE830" s="40"/>
      <c r="AF830" s="40"/>
      <c r="AG830" s="40"/>
    </row>
    <row r="831" ht="14.25"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c r="AC831" s="40"/>
      <c r="AD831" s="40"/>
      <c r="AE831" s="40"/>
      <c r="AF831" s="40"/>
      <c r="AG831" s="40"/>
    </row>
    <row r="832" ht="14.25"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c r="AC832" s="40"/>
      <c r="AD832" s="40"/>
      <c r="AE832" s="40"/>
      <c r="AF832" s="40"/>
      <c r="AG832" s="40"/>
    </row>
    <row r="833" ht="14.25"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c r="AC833" s="40"/>
      <c r="AD833" s="40"/>
      <c r="AE833" s="40"/>
      <c r="AF833" s="40"/>
      <c r="AG833" s="40"/>
    </row>
    <row r="834" ht="14.25"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c r="AC834" s="40"/>
      <c r="AD834" s="40"/>
      <c r="AE834" s="40"/>
      <c r="AF834" s="40"/>
      <c r="AG834" s="40"/>
    </row>
    <row r="835" ht="14.25"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c r="AC835" s="40"/>
      <c r="AD835" s="40"/>
      <c r="AE835" s="40"/>
      <c r="AF835" s="40"/>
      <c r="AG835" s="40"/>
    </row>
    <row r="836" ht="14.25"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c r="AC836" s="40"/>
      <c r="AD836" s="40"/>
      <c r="AE836" s="40"/>
      <c r="AF836" s="40"/>
      <c r="AG836" s="40"/>
    </row>
    <row r="837" ht="14.25"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c r="AC837" s="40"/>
      <c r="AD837" s="40"/>
      <c r="AE837" s="40"/>
      <c r="AF837" s="40"/>
      <c r="AG837" s="40"/>
    </row>
    <row r="838" ht="14.25"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c r="AC838" s="40"/>
      <c r="AD838" s="40"/>
      <c r="AE838" s="40"/>
      <c r="AF838" s="40"/>
      <c r="AG838" s="40"/>
    </row>
    <row r="839" ht="14.25"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c r="AC839" s="40"/>
      <c r="AD839" s="40"/>
      <c r="AE839" s="40"/>
      <c r="AF839" s="40"/>
      <c r="AG839" s="40"/>
    </row>
    <row r="840" ht="14.25"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c r="AC840" s="40"/>
      <c r="AD840" s="40"/>
      <c r="AE840" s="40"/>
      <c r="AF840" s="40"/>
      <c r="AG840" s="40"/>
    </row>
    <row r="841" ht="14.25"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c r="AC841" s="40"/>
      <c r="AD841" s="40"/>
      <c r="AE841" s="40"/>
      <c r="AF841" s="40"/>
      <c r="AG841" s="40"/>
    </row>
    <row r="842" ht="14.25"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c r="AC842" s="40"/>
      <c r="AD842" s="40"/>
      <c r="AE842" s="40"/>
      <c r="AF842" s="40"/>
      <c r="AG842" s="40"/>
    </row>
    <row r="843" ht="14.25"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c r="AC843" s="40"/>
      <c r="AD843" s="40"/>
      <c r="AE843" s="40"/>
      <c r="AF843" s="40"/>
      <c r="AG843" s="40"/>
    </row>
    <row r="844" ht="14.25"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c r="AC844" s="40"/>
      <c r="AD844" s="40"/>
      <c r="AE844" s="40"/>
      <c r="AF844" s="40"/>
      <c r="AG844" s="40"/>
    </row>
    <row r="845" ht="14.25"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c r="AC845" s="40"/>
      <c r="AD845" s="40"/>
      <c r="AE845" s="40"/>
      <c r="AF845" s="40"/>
      <c r="AG845" s="40"/>
    </row>
    <row r="846" ht="14.25"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c r="AC846" s="40"/>
      <c r="AD846" s="40"/>
      <c r="AE846" s="40"/>
      <c r="AF846" s="40"/>
      <c r="AG846" s="40"/>
    </row>
    <row r="847" ht="14.25"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c r="AC847" s="40"/>
      <c r="AD847" s="40"/>
      <c r="AE847" s="40"/>
      <c r="AF847" s="40"/>
      <c r="AG847" s="40"/>
    </row>
    <row r="848" ht="14.25"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c r="AC848" s="40"/>
      <c r="AD848" s="40"/>
      <c r="AE848" s="40"/>
      <c r="AF848" s="40"/>
      <c r="AG848" s="40"/>
    </row>
    <row r="849" ht="14.25"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c r="AC849" s="40"/>
      <c r="AD849" s="40"/>
      <c r="AE849" s="40"/>
      <c r="AF849" s="40"/>
      <c r="AG849" s="40"/>
    </row>
    <row r="850" ht="14.25"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c r="AC850" s="40"/>
      <c r="AD850" s="40"/>
      <c r="AE850" s="40"/>
      <c r="AF850" s="40"/>
      <c r="AG850" s="40"/>
    </row>
    <row r="851" ht="14.25"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c r="AC851" s="40"/>
      <c r="AD851" s="40"/>
      <c r="AE851" s="40"/>
      <c r="AF851" s="40"/>
      <c r="AG851" s="40"/>
    </row>
    <row r="852" ht="14.25"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c r="AC852" s="40"/>
      <c r="AD852" s="40"/>
      <c r="AE852" s="40"/>
      <c r="AF852" s="40"/>
      <c r="AG852" s="40"/>
    </row>
    <row r="853" ht="14.25"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c r="AC853" s="40"/>
      <c r="AD853" s="40"/>
      <c r="AE853" s="40"/>
      <c r="AF853" s="40"/>
      <c r="AG853" s="40"/>
    </row>
    <row r="854" ht="14.25"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c r="AC854" s="40"/>
      <c r="AD854" s="40"/>
      <c r="AE854" s="40"/>
      <c r="AF854" s="40"/>
      <c r="AG854" s="40"/>
    </row>
    <row r="855" ht="14.25"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c r="AC855" s="40"/>
      <c r="AD855" s="40"/>
      <c r="AE855" s="40"/>
      <c r="AF855" s="40"/>
      <c r="AG855" s="40"/>
    </row>
    <row r="856" ht="14.25"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c r="AC856" s="40"/>
      <c r="AD856" s="40"/>
      <c r="AE856" s="40"/>
      <c r="AF856" s="40"/>
      <c r="AG856" s="40"/>
    </row>
    <row r="857" ht="14.25"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c r="AC857" s="40"/>
      <c r="AD857" s="40"/>
      <c r="AE857" s="40"/>
      <c r="AF857" s="40"/>
      <c r="AG857" s="40"/>
    </row>
    <row r="858" ht="14.25"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c r="AC858" s="40"/>
      <c r="AD858" s="40"/>
      <c r="AE858" s="40"/>
      <c r="AF858" s="40"/>
      <c r="AG858" s="40"/>
    </row>
    <row r="859" ht="14.25"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c r="AC859" s="40"/>
      <c r="AD859" s="40"/>
      <c r="AE859" s="40"/>
      <c r="AF859" s="40"/>
      <c r="AG859" s="40"/>
    </row>
    <row r="860" ht="14.25"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c r="AC860" s="40"/>
      <c r="AD860" s="40"/>
      <c r="AE860" s="40"/>
      <c r="AF860" s="40"/>
      <c r="AG860" s="40"/>
    </row>
    <row r="861" ht="14.25"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c r="AC861" s="40"/>
      <c r="AD861" s="40"/>
      <c r="AE861" s="40"/>
      <c r="AF861" s="40"/>
      <c r="AG861" s="40"/>
    </row>
    <row r="862" ht="14.25"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c r="AC862" s="40"/>
      <c r="AD862" s="40"/>
      <c r="AE862" s="40"/>
      <c r="AF862" s="40"/>
      <c r="AG862" s="40"/>
    </row>
    <row r="863" ht="14.25"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c r="AC863" s="40"/>
      <c r="AD863" s="40"/>
      <c r="AE863" s="40"/>
      <c r="AF863" s="40"/>
      <c r="AG863" s="40"/>
    </row>
    <row r="864" ht="14.25"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c r="AC864" s="40"/>
      <c r="AD864" s="40"/>
      <c r="AE864" s="40"/>
      <c r="AF864" s="40"/>
      <c r="AG864" s="40"/>
    </row>
    <row r="865" ht="14.25"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c r="AC865" s="40"/>
      <c r="AD865" s="40"/>
      <c r="AE865" s="40"/>
      <c r="AF865" s="40"/>
      <c r="AG865" s="40"/>
    </row>
    <row r="866" ht="14.25"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c r="AC866" s="40"/>
      <c r="AD866" s="40"/>
      <c r="AE866" s="40"/>
      <c r="AF866" s="40"/>
      <c r="AG866" s="40"/>
    </row>
    <row r="867" ht="14.25"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c r="AC867" s="40"/>
      <c r="AD867" s="40"/>
      <c r="AE867" s="40"/>
      <c r="AF867" s="40"/>
      <c r="AG867" s="40"/>
    </row>
    <row r="868" ht="14.25"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c r="AC868" s="40"/>
      <c r="AD868" s="40"/>
      <c r="AE868" s="40"/>
      <c r="AF868" s="40"/>
      <c r="AG868" s="40"/>
    </row>
    <row r="869" ht="14.25"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c r="AC869" s="40"/>
      <c r="AD869" s="40"/>
      <c r="AE869" s="40"/>
      <c r="AF869" s="40"/>
      <c r="AG869" s="40"/>
    </row>
    <row r="870" ht="14.25"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c r="AC870" s="40"/>
      <c r="AD870" s="40"/>
      <c r="AE870" s="40"/>
      <c r="AF870" s="40"/>
      <c r="AG870" s="40"/>
    </row>
    <row r="871" ht="14.25"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c r="AC871" s="40"/>
      <c r="AD871" s="40"/>
      <c r="AE871" s="40"/>
      <c r="AF871" s="40"/>
      <c r="AG871" s="40"/>
    </row>
    <row r="872" ht="14.25"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c r="AC872" s="40"/>
      <c r="AD872" s="40"/>
      <c r="AE872" s="40"/>
      <c r="AF872" s="40"/>
      <c r="AG872" s="40"/>
    </row>
    <row r="873" ht="14.25"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c r="AC873" s="40"/>
      <c r="AD873" s="40"/>
      <c r="AE873" s="40"/>
      <c r="AF873" s="40"/>
      <c r="AG873" s="40"/>
    </row>
    <row r="874" ht="14.25"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c r="AC874" s="40"/>
      <c r="AD874" s="40"/>
      <c r="AE874" s="40"/>
      <c r="AF874" s="40"/>
      <c r="AG874" s="40"/>
    </row>
    <row r="875" ht="14.25"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c r="AC875" s="40"/>
      <c r="AD875" s="40"/>
      <c r="AE875" s="40"/>
      <c r="AF875" s="40"/>
      <c r="AG875" s="40"/>
    </row>
    <row r="876" ht="14.25"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c r="AC876" s="40"/>
      <c r="AD876" s="40"/>
      <c r="AE876" s="40"/>
      <c r="AF876" s="40"/>
      <c r="AG876" s="40"/>
    </row>
    <row r="877" ht="14.25"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c r="AC877" s="40"/>
      <c r="AD877" s="40"/>
      <c r="AE877" s="40"/>
      <c r="AF877" s="40"/>
      <c r="AG877" s="40"/>
    </row>
    <row r="878" ht="14.25"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c r="AC878" s="40"/>
      <c r="AD878" s="40"/>
      <c r="AE878" s="40"/>
      <c r="AF878" s="40"/>
      <c r="AG878" s="40"/>
    </row>
    <row r="879" ht="14.25"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c r="AC879" s="40"/>
      <c r="AD879" s="40"/>
      <c r="AE879" s="40"/>
      <c r="AF879" s="40"/>
      <c r="AG879" s="40"/>
    </row>
    <row r="880" ht="14.25"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c r="AC880" s="40"/>
      <c r="AD880" s="40"/>
      <c r="AE880" s="40"/>
      <c r="AF880" s="40"/>
      <c r="AG880" s="40"/>
    </row>
    <row r="881" ht="14.25"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c r="AC881" s="40"/>
      <c r="AD881" s="40"/>
      <c r="AE881" s="40"/>
      <c r="AF881" s="40"/>
      <c r="AG881" s="40"/>
    </row>
    <row r="882" ht="14.25"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c r="AC882" s="40"/>
      <c r="AD882" s="40"/>
      <c r="AE882" s="40"/>
      <c r="AF882" s="40"/>
      <c r="AG882" s="40"/>
    </row>
    <row r="883" ht="14.25"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c r="AC883" s="40"/>
      <c r="AD883" s="40"/>
      <c r="AE883" s="40"/>
      <c r="AF883" s="40"/>
      <c r="AG883" s="40"/>
    </row>
    <row r="884" ht="14.25"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c r="AC884" s="40"/>
      <c r="AD884" s="40"/>
      <c r="AE884" s="40"/>
      <c r="AF884" s="40"/>
      <c r="AG884" s="40"/>
    </row>
    <row r="885" ht="14.25"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c r="AC885" s="40"/>
      <c r="AD885" s="40"/>
      <c r="AE885" s="40"/>
      <c r="AF885" s="40"/>
      <c r="AG885" s="40"/>
    </row>
    <row r="886" ht="14.25"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c r="AC886" s="40"/>
      <c r="AD886" s="40"/>
      <c r="AE886" s="40"/>
      <c r="AF886" s="40"/>
      <c r="AG886" s="40"/>
    </row>
    <row r="887" ht="14.25"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c r="AC887" s="40"/>
      <c r="AD887" s="40"/>
      <c r="AE887" s="40"/>
      <c r="AF887" s="40"/>
      <c r="AG887" s="40"/>
    </row>
    <row r="888" ht="14.25"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c r="AC888" s="40"/>
      <c r="AD888" s="40"/>
      <c r="AE888" s="40"/>
      <c r="AF888" s="40"/>
      <c r="AG888" s="40"/>
    </row>
    <row r="889" ht="14.25"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c r="AC889" s="40"/>
      <c r="AD889" s="40"/>
      <c r="AE889" s="40"/>
      <c r="AF889" s="40"/>
      <c r="AG889" s="40"/>
    </row>
    <row r="890" ht="14.25"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c r="AC890" s="40"/>
      <c r="AD890" s="40"/>
      <c r="AE890" s="40"/>
      <c r="AF890" s="40"/>
      <c r="AG890" s="40"/>
    </row>
    <row r="891" ht="14.25"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c r="AC891" s="40"/>
      <c r="AD891" s="40"/>
      <c r="AE891" s="40"/>
      <c r="AF891" s="40"/>
      <c r="AG891" s="40"/>
    </row>
    <row r="892" ht="14.25"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c r="AC892" s="40"/>
      <c r="AD892" s="40"/>
      <c r="AE892" s="40"/>
      <c r="AF892" s="40"/>
      <c r="AG892" s="40"/>
    </row>
    <row r="893" ht="14.25"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c r="AC893" s="40"/>
      <c r="AD893" s="40"/>
      <c r="AE893" s="40"/>
      <c r="AF893" s="40"/>
      <c r="AG893" s="40"/>
    </row>
    <row r="894" ht="14.25"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c r="AC894" s="40"/>
      <c r="AD894" s="40"/>
      <c r="AE894" s="40"/>
      <c r="AF894" s="40"/>
      <c r="AG894" s="40"/>
    </row>
    <row r="895" ht="14.25"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c r="AC895" s="40"/>
      <c r="AD895" s="40"/>
      <c r="AE895" s="40"/>
      <c r="AF895" s="40"/>
      <c r="AG895" s="40"/>
    </row>
    <row r="896" ht="14.25"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c r="AC896" s="40"/>
      <c r="AD896" s="40"/>
      <c r="AE896" s="40"/>
      <c r="AF896" s="40"/>
      <c r="AG896" s="40"/>
    </row>
    <row r="897" ht="14.25"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c r="AC897" s="40"/>
      <c r="AD897" s="40"/>
      <c r="AE897" s="40"/>
      <c r="AF897" s="40"/>
      <c r="AG897" s="40"/>
    </row>
    <row r="898" ht="14.25"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c r="AC898" s="40"/>
      <c r="AD898" s="40"/>
      <c r="AE898" s="40"/>
      <c r="AF898" s="40"/>
      <c r="AG898" s="40"/>
    </row>
    <row r="899" ht="14.25"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c r="AC899" s="40"/>
      <c r="AD899" s="40"/>
      <c r="AE899" s="40"/>
      <c r="AF899" s="40"/>
      <c r="AG899" s="40"/>
    </row>
    <row r="900" ht="14.25"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c r="AC900" s="40"/>
      <c r="AD900" s="40"/>
      <c r="AE900" s="40"/>
      <c r="AF900" s="40"/>
      <c r="AG900" s="40"/>
    </row>
    <row r="901" ht="14.25"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c r="AC901" s="40"/>
      <c r="AD901" s="40"/>
      <c r="AE901" s="40"/>
      <c r="AF901" s="40"/>
      <c r="AG901" s="40"/>
    </row>
    <row r="902" ht="14.25"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c r="AC902" s="40"/>
      <c r="AD902" s="40"/>
      <c r="AE902" s="40"/>
      <c r="AF902" s="40"/>
      <c r="AG902" s="40"/>
    </row>
    <row r="903" ht="14.25"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c r="AC903" s="40"/>
      <c r="AD903" s="40"/>
      <c r="AE903" s="40"/>
      <c r="AF903" s="40"/>
      <c r="AG903" s="40"/>
    </row>
    <row r="904" ht="14.25"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c r="AC904" s="40"/>
      <c r="AD904" s="40"/>
      <c r="AE904" s="40"/>
      <c r="AF904" s="40"/>
      <c r="AG904" s="40"/>
    </row>
    <row r="905" ht="14.25"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c r="AC905" s="40"/>
      <c r="AD905" s="40"/>
      <c r="AE905" s="40"/>
      <c r="AF905" s="40"/>
      <c r="AG905" s="40"/>
    </row>
    <row r="906" ht="14.25"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c r="AC906" s="40"/>
      <c r="AD906" s="40"/>
      <c r="AE906" s="40"/>
      <c r="AF906" s="40"/>
      <c r="AG906" s="40"/>
    </row>
    <row r="907" ht="14.25"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c r="AC907" s="40"/>
      <c r="AD907" s="40"/>
      <c r="AE907" s="40"/>
      <c r="AF907" s="40"/>
      <c r="AG907" s="40"/>
    </row>
    <row r="908" ht="14.25"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c r="AC908" s="40"/>
      <c r="AD908" s="40"/>
      <c r="AE908" s="40"/>
      <c r="AF908" s="40"/>
      <c r="AG908" s="40"/>
    </row>
    <row r="909" ht="14.25"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c r="AC909" s="40"/>
      <c r="AD909" s="40"/>
      <c r="AE909" s="40"/>
      <c r="AF909" s="40"/>
      <c r="AG909" s="40"/>
    </row>
    <row r="910" ht="14.25"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c r="AC910" s="40"/>
      <c r="AD910" s="40"/>
      <c r="AE910" s="40"/>
      <c r="AF910" s="40"/>
      <c r="AG910" s="40"/>
    </row>
    <row r="911" ht="14.25"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c r="AC911" s="40"/>
      <c r="AD911" s="40"/>
      <c r="AE911" s="40"/>
      <c r="AF911" s="40"/>
      <c r="AG911" s="40"/>
    </row>
    <row r="912" ht="14.25"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c r="AC912" s="40"/>
      <c r="AD912" s="40"/>
      <c r="AE912" s="40"/>
      <c r="AF912" s="40"/>
      <c r="AG912" s="40"/>
    </row>
    <row r="913" ht="14.25"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c r="AC913" s="40"/>
      <c r="AD913" s="40"/>
      <c r="AE913" s="40"/>
      <c r="AF913" s="40"/>
      <c r="AG913" s="40"/>
    </row>
    <row r="914" ht="14.25"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c r="AC914" s="40"/>
      <c r="AD914" s="40"/>
      <c r="AE914" s="40"/>
      <c r="AF914" s="40"/>
      <c r="AG914" s="40"/>
    </row>
    <row r="915" ht="14.25"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c r="AC915" s="40"/>
      <c r="AD915" s="40"/>
      <c r="AE915" s="40"/>
      <c r="AF915" s="40"/>
      <c r="AG915" s="40"/>
    </row>
    <row r="916" ht="14.25"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c r="AC916" s="40"/>
      <c r="AD916" s="40"/>
      <c r="AE916" s="40"/>
      <c r="AF916" s="40"/>
      <c r="AG916" s="40"/>
    </row>
    <row r="917" ht="14.25"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c r="AC917" s="40"/>
      <c r="AD917" s="40"/>
      <c r="AE917" s="40"/>
      <c r="AF917" s="40"/>
      <c r="AG917" s="40"/>
    </row>
    <row r="918" ht="14.25"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c r="AC918" s="40"/>
      <c r="AD918" s="40"/>
      <c r="AE918" s="40"/>
      <c r="AF918" s="40"/>
      <c r="AG918" s="40"/>
    </row>
    <row r="919" ht="14.25"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c r="AC919" s="40"/>
      <c r="AD919" s="40"/>
      <c r="AE919" s="40"/>
      <c r="AF919" s="40"/>
      <c r="AG919" s="40"/>
    </row>
    <row r="920" ht="14.25"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c r="AC920" s="40"/>
      <c r="AD920" s="40"/>
      <c r="AE920" s="40"/>
      <c r="AF920" s="40"/>
      <c r="AG920" s="40"/>
    </row>
    <row r="921" ht="14.25"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c r="AC921" s="40"/>
      <c r="AD921" s="40"/>
      <c r="AE921" s="40"/>
      <c r="AF921" s="40"/>
      <c r="AG921" s="40"/>
    </row>
    <row r="922" ht="14.25"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c r="AC922" s="40"/>
      <c r="AD922" s="40"/>
      <c r="AE922" s="40"/>
      <c r="AF922" s="40"/>
      <c r="AG922" s="40"/>
    </row>
    <row r="923" ht="14.25"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c r="AC923" s="40"/>
      <c r="AD923" s="40"/>
      <c r="AE923" s="40"/>
      <c r="AF923" s="40"/>
      <c r="AG923" s="40"/>
    </row>
    <row r="924" ht="14.25"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c r="AC924" s="40"/>
      <c r="AD924" s="40"/>
      <c r="AE924" s="40"/>
      <c r="AF924" s="40"/>
      <c r="AG924" s="40"/>
    </row>
    <row r="925" ht="14.25"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c r="AC925" s="40"/>
      <c r="AD925" s="40"/>
      <c r="AE925" s="40"/>
      <c r="AF925" s="40"/>
      <c r="AG925" s="40"/>
    </row>
    <row r="926" ht="14.25"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c r="AC926" s="40"/>
      <c r="AD926" s="40"/>
      <c r="AE926" s="40"/>
      <c r="AF926" s="40"/>
      <c r="AG926" s="40"/>
    </row>
    <row r="927" ht="14.25"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c r="AC927" s="40"/>
      <c r="AD927" s="40"/>
      <c r="AE927" s="40"/>
      <c r="AF927" s="40"/>
      <c r="AG927" s="40"/>
    </row>
    <row r="928" ht="14.25"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c r="AC928" s="40"/>
      <c r="AD928" s="40"/>
      <c r="AE928" s="40"/>
      <c r="AF928" s="40"/>
      <c r="AG928" s="40"/>
    </row>
    <row r="929" ht="14.25"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c r="AC929" s="40"/>
      <c r="AD929" s="40"/>
      <c r="AE929" s="40"/>
      <c r="AF929" s="40"/>
      <c r="AG929" s="40"/>
    </row>
    <row r="930" ht="14.25"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c r="AC930" s="40"/>
      <c r="AD930" s="40"/>
      <c r="AE930" s="40"/>
      <c r="AF930" s="40"/>
      <c r="AG930" s="40"/>
    </row>
    <row r="931" ht="14.25"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c r="AC931" s="40"/>
      <c r="AD931" s="40"/>
      <c r="AE931" s="40"/>
      <c r="AF931" s="40"/>
      <c r="AG931" s="40"/>
    </row>
    <row r="932" ht="14.25"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c r="AC932" s="40"/>
      <c r="AD932" s="40"/>
      <c r="AE932" s="40"/>
      <c r="AF932" s="40"/>
      <c r="AG932" s="40"/>
    </row>
    <row r="933" ht="14.25"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c r="AC933" s="40"/>
      <c r="AD933" s="40"/>
      <c r="AE933" s="40"/>
      <c r="AF933" s="40"/>
      <c r="AG933" s="40"/>
    </row>
    <row r="934" ht="14.25"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c r="AC934" s="40"/>
      <c r="AD934" s="40"/>
      <c r="AE934" s="40"/>
      <c r="AF934" s="40"/>
      <c r="AG934" s="40"/>
    </row>
    <row r="935" ht="14.25"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c r="AC935" s="40"/>
      <c r="AD935" s="40"/>
      <c r="AE935" s="40"/>
      <c r="AF935" s="40"/>
      <c r="AG935" s="40"/>
    </row>
    <row r="936" ht="14.25"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c r="AC936" s="40"/>
      <c r="AD936" s="40"/>
      <c r="AE936" s="40"/>
      <c r="AF936" s="40"/>
      <c r="AG936" s="40"/>
    </row>
    <row r="937" ht="14.25"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c r="AC937" s="40"/>
      <c r="AD937" s="40"/>
      <c r="AE937" s="40"/>
      <c r="AF937" s="40"/>
      <c r="AG937" s="40"/>
    </row>
    <row r="938" ht="14.25"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c r="AC938" s="40"/>
      <c r="AD938" s="40"/>
      <c r="AE938" s="40"/>
      <c r="AF938" s="40"/>
      <c r="AG938" s="40"/>
    </row>
    <row r="939" ht="14.25"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c r="AC939" s="40"/>
      <c r="AD939" s="40"/>
      <c r="AE939" s="40"/>
      <c r="AF939" s="40"/>
      <c r="AG939" s="40"/>
    </row>
    <row r="940" ht="14.25"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c r="AC940" s="40"/>
      <c r="AD940" s="40"/>
      <c r="AE940" s="40"/>
      <c r="AF940" s="40"/>
      <c r="AG940" s="40"/>
    </row>
    <row r="941" ht="14.25"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c r="AC941" s="40"/>
      <c r="AD941" s="40"/>
      <c r="AE941" s="40"/>
      <c r="AF941" s="40"/>
      <c r="AG941" s="40"/>
    </row>
    <row r="942" ht="14.25"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c r="AC942" s="40"/>
      <c r="AD942" s="40"/>
      <c r="AE942" s="40"/>
      <c r="AF942" s="40"/>
      <c r="AG942" s="40"/>
    </row>
    <row r="943" ht="14.25"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c r="AC943" s="40"/>
      <c r="AD943" s="40"/>
      <c r="AE943" s="40"/>
      <c r="AF943" s="40"/>
      <c r="AG943" s="40"/>
    </row>
    <row r="944" ht="14.25"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c r="AC944" s="40"/>
      <c r="AD944" s="40"/>
      <c r="AE944" s="40"/>
      <c r="AF944" s="40"/>
      <c r="AG944" s="40"/>
    </row>
    <row r="945" ht="14.25"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c r="AC945" s="40"/>
      <c r="AD945" s="40"/>
      <c r="AE945" s="40"/>
      <c r="AF945" s="40"/>
      <c r="AG945" s="40"/>
    </row>
    <row r="946" ht="14.25"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c r="AC946" s="40"/>
      <c r="AD946" s="40"/>
      <c r="AE946" s="40"/>
      <c r="AF946" s="40"/>
      <c r="AG946" s="40"/>
    </row>
    <row r="947" ht="14.25"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c r="AC947" s="40"/>
      <c r="AD947" s="40"/>
      <c r="AE947" s="40"/>
      <c r="AF947" s="40"/>
      <c r="AG947" s="40"/>
    </row>
    <row r="948" ht="14.25"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c r="AC948" s="40"/>
      <c r="AD948" s="40"/>
      <c r="AE948" s="40"/>
      <c r="AF948" s="40"/>
      <c r="AG948" s="40"/>
    </row>
    <row r="949" ht="14.25"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c r="AC949" s="40"/>
      <c r="AD949" s="40"/>
      <c r="AE949" s="40"/>
      <c r="AF949" s="40"/>
      <c r="AG949" s="40"/>
    </row>
    <row r="950" ht="14.25"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c r="AC950" s="40"/>
      <c r="AD950" s="40"/>
      <c r="AE950" s="40"/>
      <c r="AF950" s="40"/>
      <c r="AG950" s="40"/>
    </row>
    <row r="951" ht="14.25"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c r="AC951" s="40"/>
      <c r="AD951" s="40"/>
      <c r="AE951" s="40"/>
      <c r="AF951" s="40"/>
      <c r="AG951" s="40"/>
    </row>
    <row r="952" ht="14.25"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c r="AC952" s="40"/>
      <c r="AD952" s="40"/>
      <c r="AE952" s="40"/>
      <c r="AF952" s="40"/>
      <c r="AG952" s="40"/>
    </row>
    <row r="953" ht="14.25"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c r="AC953" s="40"/>
      <c r="AD953" s="40"/>
      <c r="AE953" s="40"/>
      <c r="AF953" s="40"/>
      <c r="AG953" s="40"/>
    </row>
    <row r="954" ht="14.25"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c r="AC954" s="40"/>
      <c r="AD954" s="40"/>
      <c r="AE954" s="40"/>
      <c r="AF954" s="40"/>
      <c r="AG954" s="40"/>
    </row>
    <row r="955" ht="14.25"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c r="AC955" s="40"/>
      <c r="AD955" s="40"/>
      <c r="AE955" s="40"/>
      <c r="AF955" s="40"/>
      <c r="AG955" s="40"/>
    </row>
    <row r="956" ht="14.25"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c r="AC956" s="40"/>
      <c r="AD956" s="40"/>
      <c r="AE956" s="40"/>
      <c r="AF956" s="40"/>
      <c r="AG956" s="40"/>
    </row>
    <row r="957" ht="14.25"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c r="AC957" s="40"/>
      <c r="AD957" s="40"/>
      <c r="AE957" s="40"/>
      <c r="AF957" s="40"/>
      <c r="AG957" s="40"/>
    </row>
    <row r="958" ht="14.25"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c r="AC958" s="40"/>
      <c r="AD958" s="40"/>
      <c r="AE958" s="40"/>
      <c r="AF958" s="40"/>
      <c r="AG958" s="40"/>
    </row>
    <row r="959" ht="14.25"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c r="AC959" s="40"/>
      <c r="AD959" s="40"/>
      <c r="AE959" s="40"/>
      <c r="AF959" s="40"/>
      <c r="AG959" s="40"/>
    </row>
    <row r="960" ht="14.25"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c r="AC960" s="40"/>
      <c r="AD960" s="40"/>
      <c r="AE960" s="40"/>
      <c r="AF960" s="40"/>
      <c r="AG960" s="40"/>
    </row>
    <row r="961" ht="14.25"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c r="AC961" s="40"/>
      <c r="AD961" s="40"/>
      <c r="AE961" s="40"/>
      <c r="AF961" s="40"/>
      <c r="AG961" s="40"/>
    </row>
    <row r="962" ht="14.25"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c r="AC962" s="40"/>
      <c r="AD962" s="40"/>
      <c r="AE962" s="40"/>
      <c r="AF962" s="40"/>
      <c r="AG962" s="40"/>
    </row>
    <row r="963" ht="14.25"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c r="AC963" s="40"/>
      <c r="AD963" s="40"/>
      <c r="AE963" s="40"/>
      <c r="AF963" s="40"/>
      <c r="AG963" s="40"/>
    </row>
    <row r="964" ht="14.25"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c r="AC964" s="40"/>
      <c r="AD964" s="40"/>
      <c r="AE964" s="40"/>
      <c r="AF964" s="40"/>
      <c r="AG964" s="40"/>
    </row>
    <row r="965" ht="14.25"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c r="AC965" s="40"/>
      <c r="AD965" s="40"/>
      <c r="AE965" s="40"/>
      <c r="AF965" s="40"/>
      <c r="AG965" s="40"/>
    </row>
    <row r="966" ht="14.25"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c r="AC966" s="40"/>
      <c r="AD966" s="40"/>
      <c r="AE966" s="40"/>
      <c r="AF966" s="40"/>
      <c r="AG966" s="40"/>
    </row>
    <row r="967" ht="14.25"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c r="AC967" s="40"/>
      <c r="AD967" s="40"/>
      <c r="AE967" s="40"/>
      <c r="AF967" s="40"/>
      <c r="AG967" s="40"/>
    </row>
    <row r="968" ht="14.25"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c r="AC968" s="40"/>
      <c r="AD968" s="40"/>
      <c r="AE968" s="40"/>
      <c r="AF968" s="40"/>
      <c r="AG968" s="40"/>
    </row>
    <row r="969" ht="14.25"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c r="AC969" s="40"/>
      <c r="AD969" s="40"/>
      <c r="AE969" s="40"/>
      <c r="AF969" s="40"/>
      <c r="AG969" s="40"/>
    </row>
    <row r="970" ht="14.25"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c r="AC970" s="40"/>
      <c r="AD970" s="40"/>
      <c r="AE970" s="40"/>
      <c r="AF970" s="40"/>
      <c r="AG970" s="40"/>
    </row>
    <row r="971" ht="14.25"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c r="AC971" s="40"/>
      <c r="AD971" s="40"/>
      <c r="AE971" s="40"/>
      <c r="AF971" s="40"/>
      <c r="AG971" s="40"/>
    </row>
    <row r="972" ht="14.25"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c r="AC972" s="40"/>
      <c r="AD972" s="40"/>
      <c r="AE972" s="40"/>
      <c r="AF972" s="40"/>
      <c r="AG972" s="40"/>
    </row>
    <row r="973" ht="14.25"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c r="AC973" s="40"/>
      <c r="AD973" s="40"/>
      <c r="AE973" s="40"/>
      <c r="AF973" s="40"/>
      <c r="AG973" s="40"/>
    </row>
    <row r="974" ht="14.25"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c r="AC974" s="40"/>
      <c r="AD974" s="40"/>
      <c r="AE974" s="40"/>
      <c r="AF974" s="40"/>
      <c r="AG974" s="40"/>
    </row>
    <row r="975" ht="14.25"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c r="AC975" s="40"/>
      <c r="AD975" s="40"/>
      <c r="AE975" s="40"/>
      <c r="AF975" s="40"/>
      <c r="AG975" s="40"/>
    </row>
    <row r="976" ht="14.25"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c r="AC976" s="40"/>
      <c r="AD976" s="40"/>
      <c r="AE976" s="40"/>
      <c r="AF976" s="40"/>
      <c r="AG976" s="40"/>
    </row>
    <row r="977" ht="14.25"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c r="AC977" s="40"/>
      <c r="AD977" s="40"/>
      <c r="AE977" s="40"/>
      <c r="AF977" s="40"/>
      <c r="AG977" s="40"/>
    </row>
    <row r="978" ht="14.25"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c r="AC978" s="40"/>
      <c r="AD978" s="40"/>
      <c r="AE978" s="40"/>
      <c r="AF978" s="40"/>
      <c r="AG978" s="40"/>
    </row>
    <row r="979" ht="14.25"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c r="AC979" s="40"/>
      <c r="AD979" s="40"/>
      <c r="AE979" s="40"/>
      <c r="AF979" s="40"/>
      <c r="AG979" s="40"/>
    </row>
    <row r="980" ht="14.25"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c r="AC980" s="40"/>
      <c r="AD980" s="40"/>
      <c r="AE980" s="40"/>
      <c r="AF980" s="40"/>
      <c r="AG980" s="40"/>
    </row>
    <row r="981" ht="14.25"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c r="AC981" s="40"/>
      <c r="AD981" s="40"/>
      <c r="AE981" s="40"/>
      <c r="AF981" s="40"/>
      <c r="AG981" s="40"/>
    </row>
    <row r="982" ht="14.25"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c r="AC982" s="40"/>
      <c r="AD982" s="40"/>
      <c r="AE982" s="40"/>
      <c r="AF982" s="40"/>
      <c r="AG982" s="40"/>
    </row>
    <row r="983" ht="14.25"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c r="AC983" s="40"/>
      <c r="AD983" s="40"/>
      <c r="AE983" s="40"/>
      <c r="AF983" s="40"/>
      <c r="AG983" s="40"/>
    </row>
    <row r="984" ht="14.25"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c r="AC984" s="40"/>
      <c r="AD984" s="40"/>
      <c r="AE984" s="40"/>
      <c r="AF984" s="40"/>
      <c r="AG984" s="40"/>
    </row>
    <row r="985" ht="14.25"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c r="AC985" s="40"/>
      <c r="AD985" s="40"/>
      <c r="AE985" s="40"/>
      <c r="AF985" s="40"/>
      <c r="AG985" s="40"/>
    </row>
    <row r="986" ht="14.25"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c r="AC986" s="40"/>
      <c r="AD986" s="40"/>
      <c r="AE986" s="40"/>
      <c r="AF986" s="40"/>
      <c r="AG986" s="40"/>
    </row>
    <row r="987" ht="14.25"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c r="AC987" s="40"/>
      <c r="AD987" s="40"/>
      <c r="AE987" s="40"/>
      <c r="AF987" s="40"/>
      <c r="AG987" s="40"/>
    </row>
    <row r="988" ht="14.25"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c r="AC988" s="40"/>
      <c r="AD988" s="40"/>
      <c r="AE988" s="40"/>
      <c r="AF988" s="40"/>
      <c r="AG988" s="40"/>
    </row>
    <row r="989" ht="14.25"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c r="AC989" s="40"/>
      <c r="AD989" s="40"/>
      <c r="AE989" s="40"/>
      <c r="AF989" s="40"/>
      <c r="AG989" s="40"/>
    </row>
    <row r="990" ht="14.25"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c r="AC990" s="40"/>
      <c r="AD990" s="40"/>
      <c r="AE990" s="40"/>
      <c r="AF990" s="40"/>
      <c r="AG990" s="40"/>
    </row>
    <row r="991" ht="14.25"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c r="AC991" s="40"/>
      <c r="AD991" s="40"/>
      <c r="AE991" s="40"/>
      <c r="AF991" s="40"/>
      <c r="AG991" s="40"/>
    </row>
    <row r="992" ht="14.25"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c r="AC992" s="40"/>
      <c r="AD992" s="40"/>
      <c r="AE992" s="40"/>
      <c r="AF992" s="40"/>
      <c r="AG992" s="40"/>
    </row>
    <row r="993" ht="14.25"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c r="AC993" s="40"/>
      <c r="AD993" s="40"/>
      <c r="AE993" s="40"/>
      <c r="AF993" s="40"/>
      <c r="AG993" s="40"/>
    </row>
    <row r="994" ht="14.25"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c r="AC994" s="40"/>
      <c r="AD994" s="40"/>
      <c r="AE994" s="40"/>
      <c r="AF994" s="40"/>
      <c r="AG994" s="40"/>
    </row>
    <row r="995" ht="14.25"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c r="AC995" s="40"/>
      <c r="AD995" s="40"/>
      <c r="AE995" s="40"/>
      <c r="AF995" s="40"/>
      <c r="AG995" s="40"/>
    </row>
    <row r="996" ht="14.25"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c r="AC996" s="40"/>
      <c r="AD996" s="40"/>
      <c r="AE996" s="40"/>
      <c r="AF996" s="40"/>
      <c r="AG996" s="40"/>
    </row>
    <row r="997" ht="14.25"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c r="AC997" s="40"/>
      <c r="AD997" s="40"/>
      <c r="AE997" s="40"/>
      <c r="AF997" s="40"/>
      <c r="AG997" s="40"/>
    </row>
    <row r="998" ht="14.25"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c r="AC998" s="40"/>
      <c r="AD998" s="40"/>
      <c r="AE998" s="40"/>
      <c r="AF998" s="40"/>
      <c r="AG998" s="40"/>
    </row>
    <row r="999" ht="14.25"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c r="AC999" s="40"/>
      <c r="AD999" s="40"/>
      <c r="AE999" s="40"/>
      <c r="AF999" s="40"/>
      <c r="AG999" s="40"/>
    </row>
    <row r="1000" ht="14.25"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c r="AC1000" s="40"/>
      <c r="AD1000" s="40"/>
      <c r="AE1000" s="40"/>
      <c r="AF1000" s="40"/>
      <c r="AG1000" s="40"/>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2015-03-31T22:53:51Z</dcterms:created>
  <dc:creator>Jeffrey Rissman</dc:creator>
</cp:coreProperties>
</file>