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bldgs\BRESaC\"/>
    </mc:Choice>
  </mc:AlternateContent>
  <xr:revisionPtr revIDLastSave="0" documentId="8_{1BD6B8A9-7804-4A27-8ED4-856A86EFAC52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bout" sheetId="1" r:id="rId1"/>
    <sheet name="Data" sheetId="2" r:id="rId2"/>
    <sheet name="BRESaC-energy" sheetId="3" r:id="rId3"/>
    <sheet name="BRESaC-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R/KwPSfM5KQ99NmplC+71zXBAPQ=="/>
    </ext>
  </extLst>
</workbook>
</file>

<file path=xl/calcChain.xml><?xml version="1.0" encoding="utf-8"?>
<calcChain xmlns="http://schemas.openxmlformats.org/spreadsheetml/2006/main">
  <c r="C7" i="4" l="1"/>
  <c r="C6" i="4"/>
  <c r="D5" i="4"/>
  <c r="B5" i="4"/>
  <c r="C5" i="4" s="1"/>
  <c r="B3" i="4"/>
  <c r="D3" i="4" s="1"/>
  <c r="C7" i="3"/>
  <c r="C6" i="3"/>
  <c r="D13" i="2"/>
  <c r="D16" i="2" s="1"/>
  <c r="B4" i="3" s="1"/>
  <c r="D12" i="2"/>
  <c r="D15" i="2" s="1"/>
  <c r="B5" i="3" s="1"/>
  <c r="D11" i="2"/>
  <c r="D14" i="2" s="1"/>
  <c r="B3" i="3" s="1"/>
  <c r="F7" i="2"/>
  <c r="E7" i="2"/>
  <c r="D7" i="2"/>
  <c r="F6" i="2"/>
  <c r="B4" i="4" s="1"/>
  <c r="F5" i="2"/>
  <c r="F4" i="2"/>
  <c r="D4" i="3" l="1"/>
  <c r="C4" i="3"/>
  <c r="D4" i="4"/>
  <c r="C4" i="4"/>
  <c r="D3" i="3"/>
  <c r="C3" i="3"/>
  <c r="D5" i="3"/>
  <c r="C5" i="3"/>
  <c r="C3" i="4"/>
</calcChain>
</file>

<file path=xl/sharedStrings.xml><?xml version="1.0" encoding="utf-8"?>
<sst xmlns="http://schemas.openxmlformats.org/spreadsheetml/2006/main" count="52" uniqueCount="43">
  <si>
    <t>BRESaC Percent Energy Savings from Retrofitting by Component</t>
  </si>
  <si>
    <t>BRESaC Retrofitting Cost per Unit Energy Saved</t>
  </si>
  <si>
    <t>Source:</t>
  </si>
  <si>
    <t>Assessing the Implementation of the Energy Management System in the First ISO 50001 Building in Indonesia</t>
  </si>
  <si>
    <t>Robi Kurniawan, Agung Feinnudin</t>
  </si>
  <si>
    <t>Ministry of Energy and Mineral Resources</t>
  </si>
  <si>
    <t>https://www.researchgate.net/profile/Robi-Kurniawan/publication/354270440_Assessing_the_Implementation_of_the_Energy_Management_System_in_the_First_ISO_50001_Building_in_Indonesia/links/612f29840360302a006f868a/Assessing-the-Implementation-of-the-Energy-Management-System-in-the-First-ISO-50001-Building-in-Indonesia.pdf</t>
  </si>
  <si>
    <t>Note:</t>
  </si>
  <si>
    <t>Due to lack of data, we assume the energy reduction after retrofitting in residential building is approximately the same as commercial building</t>
  </si>
  <si>
    <t>Study Case: Slamet Bratanata Building, Indonesia</t>
  </si>
  <si>
    <t>Type</t>
  </si>
  <si>
    <t>Retrofitting Strategy</t>
  </si>
  <si>
    <t>Investment Cost ($)</t>
  </si>
  <si>
    <t>Energy Saving (MWh/year)</t>
  </si>
  <si>
    <t>Cost reduced per BTU</t>
  </si>
  <si>
    <t>Cooling</t>
  </si>
  <si>
    <t>Replacing old Chiller with Mini Chiller (VRF technology)</t>
  </si>
  <si>
    <t>Lighting</t>
  </si>
  <si>
    <t>Replacing lighting system with LED (762 lamps)</t>
  </si>
  <si>
    <t>Envelope</t>
  </si>
  <si>
    <t>Window Film Installation</t>
  </si>
  <si>
    <t>Total</t>
  </si>
  <si>
    <t>Energy reduction after retrofitting</t>
  </si>
  <si>
    <t>Energy Consumption before retrofitting in 2018 (MWh)</t>
  </si>
  <si>
    <t>Energy Consumption after cooling retrofitting (MWh)</t>
  </si>
  <si>
    <t>Energy Consumption after lighting retrofitting (MWh)</t>
  </si>
  <si>
    <t>Energy Consumption after envelope retrofitting (MWh)</t>
  </si>
  <si>
    <t>Reduction after cooling retrofitting (%)</t>
  </si>
  <si>
    <t>Reduction after lighting retrofitting (%)</t>
  </si>
  <si>
    <t>Reduction after envelope retrofitting (%)</t>
  </si>
  <si>
    <t>Conversion Factor</t>
  </si>
  <si>
    <t>mWh to BTU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</si>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</sst>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000000000"/>
    <numFmt numFmtId="166" formatCode="0.000"/>
    <numFmt numFmtId="167" formatCode="#,##0.00000000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0"/>
      <name val="Calibri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2" fillId="3" borderId="5" xfId="0" applyFont="1" applyFill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/>
    <xf numFmtId="165" fontId="4" fillId="0" borderId="5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0" fontId="4" fillId="4" borderId="5" xfId="0" applyNumberFormat="1" applyFont="1" applyFill="1" applyBorder="1"/>
    <xf numFmtId="10" fontId="2" fillId="0" borderId="0" xfId="0" applyNumberFormat="1" applyFont="1"/>
    <xf numFmtId="11" fontId="2" fillId="0" borderId="5" xfId="0" applyNumberFormat="1" applyFont="1" applyBorder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2" fillId="0" borderId="0" xfId="0" applyFont="1"/>
    <xf numFmtId="1" fontId="5" fillId="0" borderId="0" xfId="0" applyNumberFormat="1" applyFont="1" applyAlignment="1"/>
    <xf numFmtId="166" fontId="5" fillId="0" borderId="0" xfId="0" applyNumberFormat="1" applyFont="1" applyAlignment="1"/>
    <xf numFmtId="166" fontId="5" fillId="0" borderId="0" xfId="0" applyNumberFormat="1" applyFont="1"/>
    <xf numFmtId="166" fontId="2" fillId="0" borderId="0" xfId="0" applyNumberFormat="1" applyFont="1"/>
    <xf numFmtId="4" fontId="5" fillId="0" borderId="0" xfId="0" applyNumberFormat="1" applyFont="1" applyAlignment="1"/>
    <xf numFmtId="167" fontId="5" fillId="0" borderId="0" xfId="0" applyNumberFormat="1" applyFont="1"/>
    <xf numFmtId="167" fontId="2" fillId="0" borderId="0" xfId="0" applyNumberFormat="1" applyFont="1"/>
    <xf numFmtId="4" fontId="2" fillId="0" borderId="0" xfId="0" applyNumberFormat="1" applyFont="1"/>
    <xf numFmtId="0" fontId="4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7</xdr:row>
      <xdr:rowOff>142875</xdr:rowOff>
    </xdr:from>
    <xdr:ext cx="4667250" cy="2895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rofile/Robi-Kurniawan/publication/354270440_Assessing_the_Implementation_of_the_Energy_Management_System_in_the_First_ISO_50001_Building_in_Indonesia/links/612f29840360302a006f868a/Assessing-the-Implementation-of-the-Energy-Management-System-in-the-First-ISO-50001-Building-in-Indonesi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7"/>
  <sheetViews>
    <sheetView tabSelected="1" workbookViewId="0"/>
  </sheetViews>
  <sheetFormatPr defaultColWidth="12.6640625" defaultRowHeight="15" customHeight="1" x14ac:dyDescent="0.3"/>
  <cols>
    <col min="1" max="1" width="7.6640625" customWidth="1"/>
    <col min="2" max="2" width="64" customWidth="1"/>
    <col min="3" max="26" width="7.6640625" customWidth="1"/>
  </cols>
  <sheetData>
    <row r="1" spans="1:2" ht="14.5" x14ac:dyDescent="0.35">
      <c r="A1" s="1" t="s">
        <v>0</v>
      </c>
    </row>
    <row r="2" spans="1:2" ht="14.5" x14ac:dyDescent="0.35">
      <c r="A2" s="1" t="s">
        <v>1</v>
      </c>
    </row>
    <row r="4" spans="1:2" ht="14.5" x14ac:dyDescent="0.35">
      <c r="A4" s="1" t="s">
        <v>2</v>
      </c>
      <c r="B4" s="2" t="s">
        <v>3</v>
      </c>
    </row>
    <row r="5" spans="1:2" ht="14.5" x14ac:dyDescent="0.35">
      <c r="B5" s="3" t="s">
        <v>4</v>
      </c>
    </row>
    <row r="6" spans="1:2" ht="14.5" x14ac:dyDescent="0.35">
      <c r="B6" s="3" t="s">
        <v>5</v>
      </c>
    </row>
    <row r="7" spans="1:2" ht="14.5" x14ac:dyDescent="0.35">
      <c r="B7" s="4">
        <v>2021</v>
      </c>
    </row>
    <row r="8" spans="1:2" ht="14" x14ac:dyDescent="0.3">
      <c r="B8" s="5" t="s">
        <v>6</v>
      </c>
    </row>
    <row r="10" spans="1:2" ht="15.75" customHeight="1" x14ac:dyDescent="0.35">
      <c r="A10" s="6" t="s">
        <v>7</v>
      </c>
      <c r="B10" s="3" t="s">
        <v>8</v>
      </c>
    </row>
    <row r="11" spans="1:2" ht="15.75" customHeight="1" x14ac:dyDescent="0.35">
      <c r="B11" s="7"/>
    </row>
    <row r="12" spans="1:2" ht="15.75" customHeight="1" x14ac:dyDescent="0.3"/>
    <row r="13" spans="1:2" ht="15.75" customHeight="1" x14ac:dyDescent="0.35">
      <c r="B13" s="8"/>
    </row>
    <row r="14" spans="1:2" ht="15.75" customHeight="1" x14ac:dyDescent="0.3"/>
    <row r="15" spans="1:2" ht="15.75" customHeight="1" x14ac:dyDescent="0.3"/>
    <row r="16" spans="1: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hyperlinks>
    <hyperlink ref="B8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6640625" defaultRowHeight="15" customHeight="1" x14ac:dyDescent="0.3"/>
  <cols>
    <col min="3" max="3" width="45.1640625" customWidth="1"/>
    <col min="4" max="4" width="15.9140625" customWidth="1"/>
    <col min="5" max="5" width="21.4140625" customWidth="1"/>
    <col min="6" max="6" width="17.75" customWidth="1"/>
  </cols>
  <sheetData>
    <row r="1" spans="1:6" x14ac:dyDescent="0.35">
      <c r="C1" s="6"/>
      <c r="D1" s="3"/>
      <c r="E1" s="3"/>
      <c r="F1" s="3"/>
    </row>
    <row r="2" spans="1:6" x14ac:dyDescent="0.35">
      <c r="B2" s="30" t="s">
        <v>9</v>
      </c>
      <c r="C2" s="31"/>
      <c r="D2" s="31"/>
      <c r="E2" s="31"/>
      <c r="F2" s="32"/>
    </row>
    <row r="3" spans="1:6" x14ac:dyDescent="0.35">
      <c r="A3" s="3"/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 spans="1:6" x14ac:dyDescent="0.35">
      <c r="A4" s="3"/>
      <c r="B4" s="10" t="s">
        <v>15</v>
      </c>
      <c r="C4" s="10" t="s">
        <v>16</v>
      </c>
      <c r="D4" s="11">
        <v>68395</v>
      </c>
      <c r="E4" s="10">
        <v>175</v>
      </c>
      <c r="F4" s="12">
        <f>D4/(E4*D19)</f>
        <v>1.1454530229442305E-4</v>
      </c>
    </row>
    <row r="5" spans="1:6" x14ac:dyDescent="0.35">
      <c r="A5" s="3"/>
      <c r="B5" s="10" t="s">
        <v>17</v>
      </c>
      <c r="C5" s="10" t="s">
        <v>18</v>
      </c>
      <c r="D5" s="11">
        <v>11942</v>
      </c>
      <c r="E5" s="10">
        <v>85</v>
      </c>
      <c r="F5" s="12">
        <f>D5/(E5*D19)</f>
        <v>4.1176470588235297E-5</v>
      </c>
    </row>
    <row r="6" spans="1:6" x14ac:dyDescent="0.35">
      <c r="A6" s="3"/>
      <c r="B6" s="10" t="s">
        <v>19</v>
      </c>
      <c r="C6" s="10" t="s">
        <v>20</v>
      </c>
      <c r="D6" s="11">
        <v>20518</v>
      </c>
      <c r="E6" s="10">
        <v>50</v>
      </c>
      <c r="F6" s="12">
        <f>D6/(E6*D19)</f>
        <v>1.2026963657678781E-4</v>
      </c>
    </row>
    <row r="7" spans="1:6" x14ac:dyDescent="0.35">
      <c r="B7" s="33" t="s">
        <v>21</v>
      </c>
      <c r="C7" s="32"/>
      <c r="D7" s="13">
        <f t="shared" ref="D7:F7" si="0">SUM(D4:D6)</f>
        <v>100855</v>
      </c>
      <c r="E7" s="14">
        <f t="shared" si="0"/>
        <v>310</v>
      </c>
      <c r="F7" s="15">
        <f t="shared" si="0"/>
        <v>2.7599140945944612E-4</v>
      </c>
    </row>
    <row r="8" spans="1:6" x14ac:dyDescent="0.35">
      <c r="C8" s="3"/>
    </row>
    <row r="9" spans="1:6" x14ac:dyDescent="0.35">
      <c r="C9" s="30" t="s">
        <v>22</v>
      </c>
      <c r="D9" s="32"/>
    </row>
    <row r="10" spans="1:6" x14ac:dyDescent="0.35">
      <c r="C10" s="10" t="s">
        <v>23</v>
      </c>
      <c r="D10" s="10">
        <v>2200</v>
      </c>
    </row>
    <row r="11" spans="1:6" x14ac:dyDescent="0.35">
      <c r="C11" s="10" t="s">
        <v>24</v>
      </c>
      <c r="D11" s="14">
        <f>D10-E4</f>
        <v>2025</v>
      </c>
    </row>
    <row r="12" spans="1:6" x14ac:dyDescent="0.35">
      <c r="C12" s="10" t="s">
        <v>25</v>
      </c>
      <c r="D12" s="14">
        <f>D10-E5</f>
        <v>2115</v>
      </c>
    </row>
    <row r="13" spans="1:6" x14ac:dyDescent="0.35">
      <c r="C13" s="10" t="s">
        <v>26</v>
      </c>
      <c r="D13" s="14">
        <f>D10-E6</f>
        <v>2150</v>
      </c>
    </row>
    <row r="14" spans="1:6" x14ac:dyDescent="0.35">
      <c r="C14" s="10" t="s">
        <v>27</v>
      </c>
      <c r="D14" s="16">
        <f t="shared" ref="D14:D16" si="1">($D$10-D11)/$D$10</f>
        <v>7.9545454545454544E-2</v>
      </c>
    </row>
    <row r="15" spans="1:6" x14ac:dyDescent="0.35">
      <c r="C15" s="10" t="s">
        <v>28</v>
      </c>
      <c r="D15" s="16">
        <f t="shared" si="1"/>
        <v>3.8636363636363635E-2</v>
      </c>
    </row>
    <row r="16" spans="1:6" x14ac:dyDescent="0.35">
      <c r="C16" s="10" t="s">
        <v>29</v>
      </c>
      <c r="D16" s="16">
        <f t="shared" si="1"/>
        <v>2.2727272727272728E-2</v>
      </c>
    </row>
    <row r="17" spans="3:4" x14ac:dyDescent="0.35">
      <c r="C17" s="3"/>
      <c r="D17" s="17"/>
    </row>
    <row r="18" spans="3:4" x14ac:dyDescent="0.35">
      <c r="C18" s="30" t="s">
        <v>30</v>
      </c>
      <c r="D18" s="32"/>
    </row>
    <row r="19" spans="3:4" x14ac:dyDescent="0.35">
      <c r="C19" s="10" t="s">
        <v>31</v>
      </c>
      <c r="D19" s="18">
        <v>3412000</v>
      </c>
    </row>
  </sheetData>
  <mergeCells count="4">
    <mergeCell ref="B2:F2"/>
    <mergeCell ref="B7:C7"/>
    <mergeCell ref="C18:D18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D1000"/>
  <sheetViews>
    <sheetView workbookViewId="0"/>
  </sheetViews>
  <sheetFormatPr defaultColWidth="12.6640625" defaultRowHeight="15" customHeight="1" x14ac:dyDescent="0.3"/>
  <cols>
    <col min="1" max="1" width="20.6640625" customWidth="1"/>
    <col min="2" max="2" width="18.6640625" customWidth="1"/>
    <col min="3" max="3" width="18.1640625" customWidth="1"/>
    <col min="4" max="4" width="17.75" customWidth="1"/>
    <col min="5" max="26" width="7.6640625" customWidth="1"/>
  </cols>
  <sheetData>
    <row r="1" spans="1:4" ht="29" x14ac:dyDescent="0.35">
      <c r="A1" s="19" t="s">
        <v>32</v>
      </c>
      <c r="B1" s="20" t="s">
        <v>33</v>
      </c>
      <c r="C1" s="20" t="s">
        <v>34</v>
      </c>
      <c r="D1" s="20" t="s">
        <v>35</v>
      </c>
    </row>
    <row r="2" spans="1:4" ht="14.5" x14ac:dyDescent="0.35">
      <c r="A2" s="21" t="s">
        <v>36</v>
      </c>
      <c r="B2" s="22">
        <v>0</v>
      </c>
      <c r="C2" s="22">
        <v>0</v>
      </c>
      <c r="D2" s="22">
        <v>0</v>
      </c>
    </row>
    <row r="3" spans="1:4" ht="14.5" x14ac:dyDescent="0.35">
      <c r="A3" s="21" t="s">
        <v>37</v>
      </c>
      <c r="B3" s="23">
        <f>Data!D14</f>
        <v>7.9545454545454544E-2</v>
      </c>
      <c r="C3" s="24">
        <f t="shared" ref="C3:C7" si="0">$B3</f>
        <v>7.9545454545454544E-2</v>
      </c>
      <c r="D3" s="23">
        <f t="shared" ref="D3:D5" si="1">B3</f>
        <v>7.9545454545454544E-2</v>
      </c>
    </row>
    <row r="4" spans="1:4" ht="14.5" x14ac:dyDescent="0.35">
      <c r="A4" s="21" t="s">
        <v>38</v>
      </c>
      <c r="B4" s="25">
        <f>Data!D16</f>
        <v>2.2727272727272728E-2</v>
      </c>
      <c r="C4" s="25">
        <f t="shared" si="0"/>
        <v>2.2727272727272728E-2</v>
      </c>
      <c r="D4" s="23">
        <f t="shared" si="1"/>
        <v>2.2727272727272728E-2</v>
      </c>
    </row>
    <row r="5" spans="1:4" ht="14.5" x14ac:dyDescent="0.35">
      <c r="A5" s="21" t="s">
        <v>39</v>
      </c>
      <c r="B5" s="25">
        <f>Data!D15</f>
        <v>3.8636363636363635E-2</v>
      </c>
      <c r="C5" s="25">
        <f t="shared" si="0"/>
        <v>3.8636363636363635E-2</v>
      </c>
      <c r="D5" s="23">
        <f t="shared" si="1"/>
        <v>3.8636363636363635E-2</v>
      </c>
    </row>
    <row r="6" spans="1:4" ht="14.5" x14ac:dyDescent="0.35">
      <c r="A6" s="21" t="s">
        <v>40</v>
      </c>
      <c r="B6" s="21">
        <v>0</v>
      </c>
      <c r="C6" s="21">
        <f t="shared" si="0"/>
        <v>0</v>
      </c>
      <c r="D6" s="21">
        <v>0</v>
      </c>
    </row>
    <row r="7" spans="1:4" ht="14.5" x14ac:dyDescent="0.35">
      <c r="A7" s="21" t="s">
        <v>41</v>
      </c>
      <c r="B7" s="21">
        <v>0</v>
      </c>
      <c r="C7" s="21">
        <f t="shared" si="0"/>
        <v>0</v>
      </c>
      <c r="D7" s="21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546A"/>
  </sheetPr>
  <dimension ref="A1:D1000"/>
  <sheetViews>
    <sheetView workbookViewId="0"/>
  </sheetViews>
  <sheetFormatPr defaultColWidth="12.6640625" defaultRowHeight="15" customHeight="1" x14ac:dyDescent="0.3"/>
  <cols>
    <col min="1" max="1" width="20.6640625" customWidth="1"/>
    <col min="2" max="2" width="18.6640625" customWidth="1"/>
    <col min="3" max="3" width="18.1640625" customWidth="1"/>
    <col min="4" max="4" width="17.75" customWidth="1"/>
    <col min="5" max="26" width="7.6640625" customWidth="1"/>
  </cols>
  <sheetData>
    <row r="1" spans="1:4" ht="14.5" x14ac:dyDescent="0.35">
      <c r="A1" s="19" t="s">
        <v>42</v>
      </c>
      <c r="B1" s="20" t="s">
        <v>33</v>
      </c>
      <c r="C1" s="20" t="s">
        <v>34</v>
      </c>
      <c r="D1" s="20" t="s">
        <v>35</v>
      </c>
    </row>
    <row r="2" spans="1:4" ht="14.5" x14ac:dyDescent="0.35">
      <c r="A2" s="21" t="s">
        <v>36</v>
      </c>
      <c r="B2" s="26">
        <v>0</v>
      </c>
      <c r="C2" s="26">
        <v>0</v>
      </c>
      <c r="D2" s="26">
        <v>0</v>
      </c>
    </row>
    <row r="3" spans="1:4" ht="14.5" x14ac:dyDescent="0.35">
      <c r="A3" s="21" t="s">
        <v>37</v>
      </c>
      <c r="B3" s="27">
        <f>Data!F4</f>
        <v>1.1454530229442305E-4</v>
      </c>
      <c r="C3" s="27">
        <f t="shared" ref="C3:C7" si="0">$B3</f>
        <v>1.1454530229442305E-4</v>
      </c>
      <c r="D3" s="27">
        <f t="shared" ref="D3:D5" si="1">B3</f>
        <v>1.1454530229442305E-4</v>
      </c>
    </row>
    <row r="4" spans="1:4" ht="14.5" x14ac:dyDescent="0.35">
      <c r="A4" s="21" t="s">
        <v>38</v>
      </c>
      <c r="B4" s="28">
        <f>Data!F6</f>
        <v>1.2026963657678781E-4</v>
      </c>
      <c r="C4" s="28">
        <f t="shared" si="0"/>
        <v>1.2026963657678781E-4</v>
      </c>
      <c r="D4" s="28">
        <f t="shared" si="1"/>
        <v>1.2026963657678781E-4</v>
      </c>
    </row>
    <row r="5" spans="1:4" ht="14.5" x14ac:dyDescent="0.35">
      <c r="A5" s="21" t="s">
        <v>39</v>
      </c>
      <c r="B5" s="28">
        <f>Data!F5</f>
        <v>4.1176470588235297E-5</v>
      </c>
      <c r="C5" s="28">
        <f t="shared" si="0"/>
        <v>4.1176470588235297E-5</v>
      </c>
      <c r="D5" s="28">
        <f t="shared" si="1"/>
        <v>4.1176470588235297E-5</v>
      </c>
    </row>
    <row r="6" spans="1:4" ht="14.5" x14ac:dyDescent="0.35">
      <c r="A6" s="21" t="s">
        <v>40</v>
      </c>
      <c r="B6" s="29">
        <v>0</v>
      </c>
      <c r="C6" s="29">
        <f t="shared" si="0"/>
        <v>0</v>
      </c>
      <c r="D6" s="29">
        <v>0</v>
      </c>
    </row>
    <row r="7" spans="1:4" ht="14.5" x14ac:dyDescent="0.35">
      <c r="A7" s="21" t="s">
        <v>41</v>
      </c>
      <c r="B7" s="29">
        <v>0</v>
      </c>
      <c r="C7" s="29">
        <f t="shared" si="0"/>
        <v>0</v>
      </c>
      <c r="D7" s="29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BRESaC-energy</vt:lpstr>
      <vt:lpstr>BRESaC-cost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Shelley Wenzel</cp:lastModifiedBy>
  <dcterms:created xsi:type="dcterms:W3CDTF">2019-05-24T18:41:25Z</dcterms:created>
  <dcterms:modified xsi:type="dcterms:W3CDTF">2022-03-17T19:45:13Z</dcterms:modified>
</cp:coreProperties>
</file>