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helley\Dropbox (Energy Innovation)\PC (2)\Documents\GitHub_Repositories\eps-indonesia\InputData\elec\BCRbQ\"/>
    </mc:Choice>
  </mc:AlternateContent>
  <xr:revisionPtr revIDLastSave="0" documentId="13_ncr:1_{A633439D-9518-4DBF-B07E-08D6663CEBC4}" xr6:coauthVersionLast="47" xr6:coauthVersionMax="47" xr10:uidLastSave="{00000000-0000-0000-0000-000000000000}"/>
  <bookViews>
    <workbookView xWindow="-120" yWindow="-16320" windowWidth="29040" windowHeight="15840" activeTab="5" xr2:uid="{00000000-000D-0000-FFFF-FFFF00000000}"/>
  </bookViews>
  <sheets>
    <sheet name="About" sheetId="8" r:id="rId1"/>
    <sheet name="assumption" sheetId="3" r:id="rId2"/>
    <sheet name="coal retirement" sheetId="1" r:id="rId3"/>
    <sheet name="deploy_10-19" sheetId="7" r:id="rId4"/>
    <sheet name="deploy_19-28" sheetId="2" r:id="rId5"/>
    <sheet name="BCRbQ"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3" i="1" l="1"/>
  <c r="AE3" i="1"/>
  <c r="AF3" i="1"/>
  <c r="AG3" i="1"/>
  <c r="AH3" i="1"/>
  <c r="AI3" i="1"/>
  <c r="AJ3" i="1"/>
  <c r="AK3" i="1"/>
  <c r="AC3" i="1"/>
  <c r="W17" i="4" l="1"/>
  <c r="X17" i="4"/>
  <c r="Y17" i="4"/>
  <c r="Z17" i="4"/>
  <c r="AA17" i="4"/>
  <c r="AC17" i="4"/>
  <c r="AD17" i="4"/>
  <c r="AE17" i="4"/>
  <c r="AF17" i="4"/>
  <c r="AB16" i="4"/>
  <c r="AC16" i="4"/>
  <c r="AD16" i="4"/>
  <c r="AE16" i="4"/>
  <c r="AF16" i="4"/>
  <c r="AG16" i="4"/>
  <c r="AG6" i="4"/>
  <c r="AG9" i="4"/>
  <c r="X16" i="4"/>
  <c r="Y16" i="4"/>
  <c r="Z16" i="4"/>
  <c r="AA16" i="4"/>
  <c r="W16" i="4"/>
  <c r="X9" i="4"/>
  <c r="Y9" i="4"/>
  <c r="Z9" i="4"/>
  <c r="AA9" i="4"/>
  <c r="AB9" i="4"/>
  <c r="AC9" i="4"/>
  <c r="AD9" i="4"/>
  <c r="AF9" i="4"/>
  <c r="W9" i="4"/>
  <c r="X11" i="4"/>
  <c r="Y11" i="4"/>
  <c r="AA11" i="4"/>
  <c r="AC11" i="4"/>
  <c r="AD11" i="4"/>
  <c r="AE11" i="4"/>
  <c r="AF11" i="4"/>
  <c r="AG11" i="4"/>
  <c r="W11" i="4"/>
  <c r="B3" i="4"/>
  <c r="C3" i="4"/>
  <c r="D3" i="4"/>
  <c r="E3" i="4"/>
  <c r="F3" i="4"/>
  <c r="G3" i="4"/>
  <c r="H3" i="4"/>
  <c r="I3" i="4"/>
  <c r="J3" i="4"/>
  <c r="K3" i="4"/>
  <c r="L3" i="4"/>
  <c r="M3" i="4"/>
  <c r="N3" i="4"/>
  <c r="O3" i="4"/>
  <c r="P3" i="4"/>
  <c r="Q3" i="4"/>
  <c r="R3" i="4"/>
  <c r="S3" i="4"/>
  <c r="T3" i="4"/>
  <c r="U3" i="4"/>
  <c r="V3" i="4"/>
  <c r="X3" i="4"/>
  <c r="Y3" i="4"/>
  <c r="Z3" i="4"/>
  <c r="AA3" i="4"/>
  <c r="AB3" i="4"/>
  <c r="AC3" i="4"/>
  <c r="AD3" i="4"/>
  <c r="AE3" i="4"/>
  <c r="AF3" i="4"/>
  <c r="AG3" i="4"/>
  <c r="W3" i="4"/>
  <c r="I20" i="7"/>
  <c r="I21" i="7"/>
  <c r="I22" i="7"/>
  <c r="I23" i="7"/>
  <c r="I24" i="7"/>
  <c r="I25" i="7"/>
  <c r="I26" i="7"/>
  <c r="I27" i="7"/>
  <c r="I28" i="7"/>
  <c r="I19" i="7"/>
  <c r="H20" i="7"/>
  <c r="H21" i="7"/>
  <c r="H22" i="7"/>
  <c r="H23" i="7"/>
  <c r="H24" i="7"/>
  <c r="H25" i="7"/>
  <c r="H26" i="7"/>
  <c r="H27" i="7"/>
  <c r="H28" i="7"/>
  <c r="H19" i="7"/>
  <c r="G20" i="7"/>
  <c r="G21" i="7"/>
  <c r="G22" i="7"/>
  <c r="G23" i="7"/>
  <c r="G24" i="7"/>
  <c r="G25" i="7"/>
  <c r="G26" i="7"/>
  <c r="G27" i="7"/>
  <c r="G28" i="7"/>
  <c r="G19" i="7"/>
  <c r="F20" i="7"/>
  <c r="F21" i="7"/>
  <c r="F22" i="7"/>
  <c r="F23" i="7"/>
  <c r="F24" i="7"/>
  <c r="F25" i="7"/>
  <c r="F26" i="7"/>
  <c r="F27" i="7"/>
  <c r="F28" i="7"/>
  <c r="F19" i="7"/>
  <c r="E20" i="7"/>
  <c r="E21" i="7"/>
  <c r="E22" i="7"/>
  <c r="E23" i="7"/>
  <c r="E24" i="7"/>
  <c r="E25" i="7"/>
  <c r="E26" i="7"/>
  <c r="E27" i="7"/>
  <c r="E28" i="7"/>
  <c r="E19" i="7"/>
  <c r="D20" i="7"/>
  <c r="D21" i="7"/>
  <c r="D22" i="7"/>
  <c r="D23" i="7"/>
  <c r="D24" i="7"/>
  <c r="D25" i="7"/>
  <c r="D26" i="7"/>
  <c r="D27" i="7"/>
  <c r="D28" i="7"/>
  <c r="D19" i="7"/>
  <c r="C20" i="7"/>
  <c r="C21" i="7"/>
  <c r="C22" i="7"/>
  <c r="C23" i="7"/>
  <c r="C24" i="7"/>
  <c r="C25" i="7"/>
  <c r="C26" i="7"/>
  <c r="C27" i="7"/>
  <c r="C28" i="7"/>
  <c r="C19" i="7"/>
  <c r="B27" i="7"/>
  <c r="B28" i="7"/>
  <c r="B19" i="7"/>
  <c r="B20" i="7"/>
  <c r="B21" i="7"/>
  <c r="B22" i="7"/>
  <c r="B23" i="7"/>
  <c r="B24" i="7"/>
  <c r="B25" i="7"/>
  <c r="B26" i="7"/>
  <c r="AA6" i="4"/>
  <c r="AB6" i="4"/>
  <c r="AC6" i="4"/>
  <c r="AD6" i="4"/>
  <c r="AE6" i="4"/>
  <c r="AF6" i="4"/>
  <c r="Z6" i="4"/>
  <c r="AA7" i="4"/>
  <c r="AB7" i="4"/>
  <c r="AC7" i="4"/>
  <c r="AD7" i="4"/>
  <c r="AE7" i="4"/>
  <c r="AF7" i="4"/>
  <c r="AG7" i="4"/>
  <c r="Z7"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B2" i="4"/>
</calcChain>
</file>

<file path=xl/sharedStrings.xml><?xml version="1.0" encoding="utf-8"?>
<sst xmlns="http://schemas.openxmlformats.org/spreadsheetml/2006/main" count="116" uniqueCount="94">
  <si>
    <t>PLTU</t>
  </si>
  <si>
    <t>PLTD</t>
  </si>
  <si>
    <t>PLTG</t>
  </si>
  <si>
    <t>PLTGU</t>
  </si>
  <si>
    <t>PLTMG</t>
  </si>
  <si>
    <t>PLTA</t>
  </si>
  <si>
    <t>PLTP</t>
  </si>
  <si>
    <t>PLTS</t>
  </si>
  <si>
    <t>PLTB</t>
  </si>
  <si>
    <t>PLTSa</t>
  </si>
  <si>
    <t>PLTBg</t>
  </si>
  <si>
    <t>PLTBm</t>
  </si>
  <si>
    <t>PLTMH</t>
  </si>
  <si>
    <t>municipal solid waste</t>
  </si>
  <si>
    <t>heavy or residual fuel oil</t>
  </si>
  <si>
    <t>crude oil</t>
  </si>
  <si>
    <t>offshore wind</t>
  </si>
  <si>
    <t>lignite</t>
  </si>
  <si>
    <t>natural gas peaker</t>
  </si>
  <si>
    <t>petroleum</t>
  </si>
  <si>
    <t>geothermal</t>
  </si>
  <si>
    <t>biomass</t>
  </si>
  <si>
    <t>solar thermal</t>
  </si>
  <si>
    <t>solar pv</t>
  </si>
  <si>
    <t>onshore wind</t>
  </si>
  <si>
    <t>hydro</t>
  </si>
  <si>
    <t>nuclear</t>
  </si>
  <si>
    <t>natural gas nonpeaker</t>
  </si>
  <si>
    <t>hard coal</t>
  </si>
  <si>
    <t>BAU Capacity Retirements (MW)</t>
  </si>
  <si>
    <t>years</t>
  </si>
  <si>
    <t>wind</t>
  </si>
  <si>
    <t>capacity (MW)</t>
  </si>
  <si>
    <t>geothermal (MW)</t>
  </si>
  <si>
    <t>hydropower (MW)</t>
  </si>
  <si>
    <t>minihydro (MW)</t>
  </si>
  <si>
    <t>solar (MW)</t>
  </si>
  <si>
    <t>wind (MW)</t>
  </si>
  <si>
    <t>biomass/MSW (MW)</t>
  </si>
  <si>
    <t>new RE power plant deployment year</t>
  </si>
  <si>
    <t>year</t>
  </si>
  <si>
    <t>Hydro PP</t>
  </si>
  <si>
    <t>Steam PP</t>
  </si>
  <si>
    <t>Gas PP</t>
  </si>
  <si>
    <t>combined cycle PP</t>
  </si>
  <si>
    <t>geothermal PP</t>
  </si>
  <si>
    <t>diesel PP</t>
  </si>
  <si>
    <t>gas engine PP</t>
  </si>
  <si>
    <t>wind PP</t>
  </si>
  <si>
    <t>microhyro PP</t>
  </si>
  <si>
    <t>minihydro PP</t>
  </si>
  <si>
    <t>solar PP</t>
  </si>
  <si>
    <t>Coal gasification</t>
  </si>
  <si>
    <t>waste PP</t>
  </si>
  <si>
    <t>biogas PP</t>
  </si>
  <si>
    <t>biomass PP</t>
  </si>
  <si>
    <t>Power Plant installed capacity (MW)</t>
  </si>
  <si>
    <t>coal</t>
  </si>
  <si>
    <t>diesel</t>
  </si>
  <si>
    <t>waste</t>
  </si>
  <si>
    <t>natural gas</t>
  </si>
  <si>
    <t>transposed for easier data input</t>
  </si>
  <si>
    <t>For non-coal PP, we do not have data for phase out schedule or plant addition, instead we have historical yearly total capacity data. We assume that there is no retirement in 2009-2019 thus the capacity difference is a net new plant deployment. Exception is made when the difference is negative, meaning that there is a plant retirement and assumed that there is no new plant addition.</t>
  </si>
  <si>
    <t xml:space="preserve"> </t>
  </si>
  <si>
    <t>coal power plant retirement schedule</t>
  </si>
  <si>
    <t>power plant (ID)</t>
  </si>
  <si>
    <t>category in EPS</t>
  </si>
  <si>
    <t>combined cycle/coal</t>
  </si>
  <si>
    <t>MSW</t>
  </si>
  <si>
    <t>biomass (biogas)</t>
  </si>
  <si>
    <t>*for 2019, the data used is the historical one (sheet 'deploy_10-19' since this data is government plant, not necessarily deployed)</t>
  </si>
  <si>
    <t>2019*</t>
  </si>
  <si>
    <t>capacity difference (MW)</t>
  </si>
  <si>
    <t>BCRbQ BAU Capacity Retirements before Quantization</t>
  </si>
  <si>
    <t>Sources:</t>
  </si>
  <si>
    <t>Coal power plant retirement</t>
  </si>
  <si>
    <t>PLN</t>
  </si>
  <si>
    <t>Transformasi Batubara Menuju EBT, Strategi PLN Menuju Carbon Neutral 2060</t>
  </si>
  <si>
    <t>Paparan Dirut PLN (saved by IESR, not available online)</t>
  </si>
  <si>
    <t>page 3</t>
  </si>
  <si>
    <t>Historical Data 2010-2019</t>
  </si>
  <si>
    <t>ESDM</t>
  </si>
  <si>
    <t>Handbook of Energy and Economic Statistics of Indonesia</t>
  </si>
  <si>
    <t xml:space="preserve">https://www.esdm.go.id/id/publikasi/handbook-of-energy-economic-statistics-of-indonesia </t>
  </si>
  <si>
    <t>Table 6.4.1</t>
  </si>
  <si>
    <t>Deployment Plan 2019-2028</t>
  </si>
  <si>
    <t>Rencana Umum Penyediaan Tenaga Listrik 2019-2028</t>
  </si>
  <si>
    <t>Table 3.2</t>
  </si>
  <si>
    <t>https://gatrik.esdm.go.id//assets/uploads/download_index/files/5b16d-kepmen-esdm-no.-39-k-20-mem-2019-tentang-pengesahan-ruptl-pt-pln-2019-2028.pdf</t>
  </si>
  <si>
    <t>Notes</t>
  </si>
  <si>
    <t>operating year/age of power plants assumption</t>
  </si>
  <si>
    <t xml:space="preserve">Retirement schedule is only available for coal power plant, therefore we processed the other categories by taking few assumptions. We take historical data (2010-2019; no older data found) and the government plan (2020-2028) to find the capacity addition at each year. Then we take some assumptions of the plant operating year/age (based on usual practice and as consulted with IESR researchers). We assume the plant retirement based on those two datas by adding the deployment year with the operating year/age to get the retirement year. </t>
  </si>
  <si>
    <t>known:</t>
  </si>
  <si>
    <t>interpolated (2046 to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</si>
</sst>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Arial Bold"/>
      <family val="2"/>
    </font>
    <font>
      <sz val="11"/>
      <name val="Calibri"/>
      <family val="2"/>
      <scheme val="minor"/>
    </font>
    <font>
      <b/>
      <sz val="11"/>
      <color rgb="FF57585B"/>
      <name val="Calibri"/>
      <family val="2"/>
      <scheme val="minor"/>
    </font>
    <font>
      <sz val="11"/>
      <color rgb="FF57585B"/>
      <name val="Calibri"/>
      <family val="2"/>
      <scheme val="minor"/>
    </font>
    <font>
      <b/>
      <sz val="11"/>
      <name val="Calibri"/>
      <family val="2"/>
      <scheme val="minor"/>
    </font>
    <font>
      <b/>
      <sz val="10"/>
      <name val="Calibri"/>
      <family val="2"/>
      <scheme val="minor"/>
    </font>
    <font>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1" fillId="0" borderId="0" xfId="0" applyFont="1"/>
    <xf numFmtId="1" fontId="0" fillId="0" borderId="0" xfId="0" applyNumberFormat="1"/>
    <xf numFmtId="0" fontId="0" fillId="0" borderId="0" xfId="0"/>
    <xf numFmtId="1" fontId="1" fillId="0" borderId="0" xfId="0" applyNumberFormat="1" applyFont="1"/>
    <xf numFmtId="164" fontId="0" fillId="0" borderId="0" xfId="0" applyNumberFormat="1"/>
    <xf numFmtId="1" fontId="1" fillId="0" borderId="0" xfId="0" applyNumberFormat="1" applyFont="1" applyAlignment="1">
      <alignment wrapText="1"/>
    </xf>
    <xf numFmtId="0" fontId="1" fillId="2" borderId="0" xfId="0" applyFont="1" applyFill="1"/>
    <xf numFmtId="0" fontId="3" fillId="0" borderId="0" xfId="0" applyFont="1"/>
    <xf numFmtId="0" fontId="0" fillId="0" borderId="0" xfId="0" applyFont="1"/>
    <xf numFmtId="0" fontId="4" fillId="0" borderId="0" xfId="0" applyFont="1"/>
    <xf numFmtId="4" fontId="6" fillId="0" borderId="0" xfId="0" applyNumberFormat="1" applyFont="1"/>
    <xf numFmtId="0" fontId="5" fillId="0" borderId="0" xfId="0" applyNumberFormat="1" applyFont="1"/>
    <xf numFmtId="4" fontId="0" fillId="0" borderId="0" xfId="0" applyNumberFormat="1"/>
    <xf numFmtId="0" fontId="7" fillId="0" borderId="0" xfId="0" applyFont="1"/>
    <xf numFmtId="1" fontId="7" fillId="0" borderId="0" xfId="0" applyNumberFormat="1" applyFont="1"/>
    <xf numFmtId="4" fontId="1" fillId="0" borderId="0" xfId="0" applyNumberFormat="1" applyFont="1"/>
    <xf numFmtId="0" fontId="7" fillId="0" borderId="0" xfId="0" applyNumberFormat="1" applyFont="1"/>
    <xf numFmtId="4" fontId="4" fillId="0" borderId="0" xfId="0" applyNumberFormat="1" applyFont="1"/>
    <xf numFmtId="2" fontId="4" fillId="0" borderId="0" xfId="0" applyNumberFormat="1" applyFont="1"/>
    <xf numFmtId="0" fontId="1" fillId="0" borderId="0" xfId="0" applyFont="1" applyFill="1"/>
    <xf numFmtId="1" fontId="1" fillId="0" borderId="0" xfId="0" applyNumberFormat="1" applyFont="1" applyFill="1"/>
    <xf numFmtId="0" fontId="0" fillId="2" borderId="0" xfId="0" applyFill="1"/>
    <xf numFmtId="0" fontId="1"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right" vertical="center" wrapText="1"/>
    </xf>
    <xf numFmtId="0" fontId="0" fillId="0" borderId="1" xfId="0" applyFill="1" applyBorder="1" applyAlignment="1">
      <alignment vertical="center"/>
    </xf>
    <xf numFmtId="0" fontId="0" fillId="0" borderId="0" xfId="0" applyFill="1"/>
    <xf numFmtId="0" fontId="8" fillId="2" borderId="0" xfId="0" applyFont="1" applyFill="1"/>
    <xf numFmtId="4" fontId="0" fillId="2" borderId="0" xfId="0" applyNumberFormat="1" applyFill="1"/>
    <xf numFmtId="0" fontId="1" fillId="3" borderId="0" xfId="0" applyFont="1" applyFill="1"/>
    <xf numFmtId="0" fontId="0" fillId="0" borderId="0" xfId="0" applyAlignment="1">
      <alignment horizontal="left"/>
    </xf>
    <xf numFmtId="0" fontId="0" fillId="0" borderId="0" xfId="0" applyAlignment="1">
      <alignment horizontal="left" wrapText="1"/>
    </xf>
    <xf numFmtId="0" fontId="9" fillId="0" borderId="0" xfId="0" applyFont="1" applyAlignment="1">
      <alignment horizontal="left" vertical="center"/>
    </xf>
    <xf numFmtId="0" fontId="2" fillId="0" borderId="0" xfId="1" applyAlignment="1">
      <alignment horizontal="left" vertical="center"/>
    </xf>
    <xf numFmtId="0" fontId="4" fillId="0" borderId="0" xfId="0" applyFont="1" applyAlignment="1">
      <alignment horizontal="left" vertical="center"/>
    </xf>
    <xf numFmtId="0" fontId="2" fillId="0" borderId="0" xfId="1" applyAlignment="1">
      <alignment wrapText="1"/>
    </xf>
    <xf numFmtId="0" fontId="0" fillId="0" borderId="0" xfId="0" applyAlignment="1">
      <alignment horizontal="left" vertical="top" wrapText="1"/>
    </xf>
    <xf numFmtId="0" fontId="0" fillId="0" borderId="0" xfId="0" applyFont="1" applyAlignment="1">
      <alignment horizontal="lef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312420</xdr:colOff>
      <xdr:row>4</xdr:row>
      <xdr:rowOff>127200</xdr:rowOff>
    </xdr:from>
    <xdr:to>
      <xdr:col>11</xdr:col>
      <xdr:colOff>95367</xdr:colOff>
      <xdr:row>22</xdr:row>
      <xdr:rowOff>147824</xdr:rowOff>
    </xdr:to>
    <xdr:pic>
      <xdr:nvPicPr>
        <xdr:cNvPr id="2" name="Picture 1">
          <a:extLst>
            <a:ext uri="{FF2B5EF4-FFF2-40B4-BE49-F238E27FC236}">
              <a16:creationId xmlns:a16="http://schemas.microsoft.com/office/drawing/2014/main" id="{058A230F-9A1E-4E04-9C7B-8032C69BECBF}"/>
            </a:ext>
          </a:extLst>
        </xdr:cNvPr>
        <xdr:cNvPicPr>
          <a:picLocks noChangeAspect="1"/>
        </xdr:cNvPicPr>
      </xdr:nvPicPr>
      <xdr:blipFill>
        <a:blip xmlns:r="http://schemas.openxmlformats.org/officeDocument/2006/relationships" r:embed="rId1"/>
        <a:stretch>
          <a:fillRect/>
        </a:stretch>
      </xdr:blipFill>
      <xdr:spPr>
        <a:xfrm>
          <a:off x="312420" y="858720"/>
          <a:ext cx="5878947" cy="33124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68580</xdr:colOff>
      <xdr:row>10</xdr:row>
      <xdr:rowOff>76200</xdr:rowOff>
    </xdr:from>
    <xdr:to>
      <xdr:col>6</xdr:col>
      <xdr:colOff>90311</xdr:colOff>
      <xdr:row>19</xdr:row>
      <xdr:rowOff>175260</xdr:rowOff>
    </xdr:to>
    <xdr:pic>
      <xdr:nvPicPr>
        <xdr:cNvPr id="2" name="Picture 1">
          <a:extLst>
            <a:ext uri="{FF2B5EF4-FFF2-40B4-BE49-F238E27FC236}">
              <a16:creationId xmlns:a16="http://schemas.microsoft.com/office/drawing/2014/main" id="{C736AA49-DDDF-40F5-9BC7-823FBF16C73D}"/>
            </a:ext>
          </a:extLst>
        </xdr:cNvPr>
        <xdr:cNvPicPr>
          <a:picLocks noChangeAspect="1"/>
        </xdr:cNvPicPr>
      </xdr:nvPicPr>
      <xdr:blipFill>
        <a:blip xmlns:r="http://schemas.openxmlformats.org/officeDocument/2006/relationships" r:embed="rId1"/>
        <a:stretch>
          <a:fillRect/>
        </a:stretch>
      </xdr:blipFill>
      <xdr:spPr>
        <a:xfrm>
          <a:off x="68580" y="1905000"/>
          <a:ext cx="4266071" cy="17449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esdm.go.id/id/publikasi/handbook-of-energy-economic-statistics-of-indonesi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16EE7-2F37-4201-B279-DFFBB25F6857}">
  <dimension ref="A1:B29"/>
  <sheetViews>
    <sheetView topLeftCell="A13" workbookViewId="0">
      <selection activeCell="B30" sqref="B30"/>
    </sheetView>
  </sheetViews>
  <sheetFormatPr defaultRowHeight="14.5" x14ac:dyDescent="0.35"/>
  <cols>
    <col min="2" max="2" width="64.81640625" customWidth="1"/>
  </cols>
  <sheetData>
    <row r="1" spans="1:2" x14ac:dyDescent="0.35">
      <c r="A1" s="1" t="s">
        <v>73</v>
      </c>
    </row>
    <row r="3" spans="1:2" x14ac:dyDescent="0.35">
      <c r="A3" s="1" t="s">
        <v>74</v>
      </c>
      <c r="B3" s="31" t="s">
        <v>75</v>
      </c>
    </row>
    <row r="4" spans="1:2" x14ac:dyDescent="0.35">
      <c r="B4" s="3" t="s">
        <v>76</v>
      </c>
    </row>
    <row r="5" spans="1:2" ht="29" x14ac:dyDescent="0.35">
      <c r="B5" s="33" t="s">
        <v>77</v>
      </c>
    </row>
    <row r="6" spans="1:2" x14ac:dyDescent="0.35">
      <c r="B6" s="3" t="s">
        <v>78</v>
      </c>
    </row>
    <row r="7" spans="1:2" x14ac:dyDescent="0.35">
      <c r="B7" s="3" t="s">
        <v>79</v>
      </c>
    </row>
    <row r="9" spans="1:2" x14ac:dyDescent="0.35">
      <c r="B9" s="31" t="s">
        <v>80</v>
      </c>
    </row>
    <row r="10" spans="1:2" x14ac:dyDescent="0.35">
      <c r="B10" s="34" t="s">
        <v>81</v>
      </c>
    </row>
    <row r="11" spans="1:2" x14ac:dyDescent="0.35">
      <c r="B11" s="34">
        <v>2019</v>
      </c>
    </row>
    <row r="12" spans="1:2" x14ac:dyDescent="0.35">
      <c r="B12" s="34" t="s">
        <v>82</v>
      </c>
    </row>
    <row r="13" spans="1:2" x14ac:dyDescent="0.35">
      <c r="B13" s="35" t="s">
        <v>83</v>
      </c>
    </row>
    <row r="14" spans="1:2" x14ac:dyDescent="0.35">
      <c r="B14" s="36" t="s">
        <v>84</v>
      </c>
    </row>
    <row r="15" spans="1:2" s="3" customFormat="1" x14ac:dyDescent="0.35">
      <c r="B15" s="36"/>
    </row>
    <row r="16" spans="1:2" x14ac:dyDescent="0.35">
      <c r="B16" s="31" t="s">
        <v>85</v>
      </c>
    </row>
    <row r="17" spans="1:2" x14ac:dyDescent="0.35">
      <c r="B17" s="3" t="s">
        <v>76</v>
      </c>
    </row>
    <row r="18" spans="1:2" x14ac:dyDescent="0.35">
      <c r="B18" s="32" t="s">
        <v>86</v>
      </c>
    </row>
    <row r="19" spans="1:2" ht="43.5" x14ac:dyDescent="0.35">
      <c r="B19" s="37" t="s">
        <v>88</v>
      </c>
    </row>
    <row r="20" spans="1:2" x14ac:dyDescent="0.35">
      <c r="B20" s="3" t="s">
        <v>87</v>
      </c>
    </row>
    <row r="22" spans="1:2" x14ac:dyDescent="0.35">
      <c r="A22" s="1" t="s">
        <v>89</v>
      </c>
      <c r="B22" s="38" t="s">
        <v>91</v>
      </c>
    </row>
    <row r="23" spans="1:2" x14ac:dyDescent="0.35">
      <c r="B23" s="38"/>
    </row>
    <row r="24" spans="1:2" x14ac:dyDescent="0.35">
      <c r="B24" s="38"/>
    </row>
    <row r="25" spans="1:2" x14ac:dyDescent="0.35">
      <c r="B25" s="38"/>
    </row>
    <row r="26" spans="1:2" x14ac:dyDescent="0.35">
      <c r="B26" s="38"/>
    </row>
    <row r="27" spans="1:2" x14ac:dyDescent="0.35">
      <c r="B27" s="38"/>
    </row>
    <row r="28" spans="1:2" x14ac:dyDescent="0.35">
      <c r="B28" s="38"/>
    </row>
    <row r="29" spans="1:2" x14ac:dyDescent="0.35">
      <c r="B29" s="38"/>
    </row>
  </sheetData>
  <mergeCells count="1">
    <mergeCell ref="B22:B29"/>
  </mergeCells>
  <hyperlinks>
    <hyperlink ref="B13" r:id="rId1" xr:uid="{C4317EDE-D397-4C13-86CB-93D1A304422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645-B6E3-41F5-BC96-45D8308BD0E7}">
  <dimension ref="A1:F15"/>
  <sheetViews>
    <sheetView workbookViewId="0">
      <selection activeCell="I25" sqref="I25"/>
    </sheetView>
  </sheetViews>
  <sheetFormatPr defaultRowHeight="14.5" x14ac:dyDescent="0.35"/>
  <cols>
    <col min="1" max="1" width="19.90625" style="3" customWidth="1"/>
  </cols>
  <sheetData>
    <row r="1" spans="1:6" x14ac:dyDescent="0.35">
      <c r="A1" s="7" t="s">
        <v>90</v>
      </c>
      <c r="B1" s="22"/>
      <c r="C1" s="22"/>
      <c r="D1" s="22"/>
      <c r="E1" s="28"/>
      <c r="F1" s="28"/>
    </row>
    <row r="2" spans="1:6" ht="29" x14ac:dyDescent="0.35">
      <c r="A2" s="23" t="s">
        <v>66</v>
      </c>
      <c r="B2" s="23" t="s">
        <v>65</v>
      </c>
      <c r="C2" s="23" t="s">
        <v>30</v>
      </c>
    </row>
    <row r="3" spans="1:6" x14ac:dyDescent="0.35">
      <c r="A3" s="24" t="s">
        <v>57</v>
      </c>
      <c r="B3" s="25" t="s">
        <v>0</v>
      </c>
      <c r="C3" s="26">
        <v>30</v>
      </c>
    </row>
    <row r="4" spans="1:6" x14ac:dyDescent="0.35">
      <c r="A4" s="24" t="s">
        <v>19</v>
      </c>
      <c r="B4" s="25" t="s">
        <v>1</v>
      </c>
      <c r="C4" s="26">
        <v>30</v>
      </c>
    </row>
    <row r="5" spans="1:6" x14ac:dyDescent="0.35">
      <c r="A5" s="24" t="s">
        <v>60</v>
      </c>
      <c r="B5" s="25" t="s">
        <v>2</v>
      </c>
      <c r="C5" s="26">
        <v>30</v>
      </c>
    </row>
    <row r="6" spans="1:6" x14ac:dyDescent="0.35">
      <c r="A6" s="27" t="s">
        <v>67</v>
      </c>
      <c r="B6" s="25" t="s">
        <v>3</v>
      </c>
      <c r="C6" s="26">
        <v>30</v>
      </c>
    </row>
    <row r="7" spans="1:6" x14ac:dyDescent="0.35">
      <c r="A7" s="27" t="s">
        <v>60</v>
      </c>
      <c r="B7" s="25" t="s">
        <v>4</v>
      </c>
      <c r="C7" s="26">
        <v>30</v>
      </c>
    </row>
    <row r="8" spans="1:6" x14ac:dyDescent="0.35">
      <c r="A8" s="24" t="s">
        <v>25</v>
      </c>
      <c r="B8" s="25" t="s">
        <v>5</v>
      </c>
      <c r="C8" s="26">
        <v>50</v>
      </c>
    </row>
    <row r="9" spans="1:6" x14ac:dyDescent="0.35">
      <c r="A9" s="24" t="s">
        <v>20</v>
      </c>
      <c r="B9" s="25" t="s">
        <v>6</v>
      </c>
      <c r="C9" s="26">
        <v>50</v>
      </c>
    </row>
    <row r="10" spans="1:6" x14ac:dyDescent="0.35">
      <c r="A10" s="24" t="s">
        <v>23</v>
      </c>
      <c r="B10" s="25" t="s">
        <v>7</v>
      </c>
      <c r="C10" s="26">
        <v>25</v>
      </c>
    </row>
    <row r="11" spans="1:6" x14ac:dyDescent="0.35">
      <c r="A11" s="24" t="s">
        <v>31</v>
      </c>
      <c r="B11" s="25" t="s">
        <v>8</v>
      </c>
      <c r="C11" s="26">
        <v>30</v>
      </c>
    </row>
    <row r="12" spans="1:6" x14ac:dyDescent="0.35">
      <c r="A12" s="24" t="s">
        <v>68</v>
      </c>
      <c r="B12" s="25" t="s">
        <v>9</v>
      </c>
      <c r="C12" s="26">
        <v>30</v>
      </c>
    </row>
    <row r="13" spans="1:6" x14ac:dyDescent="0.35">
      <c r="A13" s="24" t="s">
        <v>69</v>
      </c>
      <c r="B13" s="25" t="s">
        <v>10</v>
      </c>
      <c r="C13" s="26">
        <v>30</v>
      </c>
    </row>
    <row r="14" spans="1:6" x14ac:dyDescent="0.35">
      <c r="A14" s="24" t="s">
        <v>21</v>
      </c>
      <c r="B14" s="25" t="s">
        <v>11</v>
      </c>
      <c r="C14" s="26">
        <v>30</v>
      </c>
    </row>
    <row r="15" spans="1:6" x14ac:dyDescent="0.35">
      <c r="A15" s="24" t="s">
        <v>25</v>
      </c>
      <c r="B15" s="25" t="s">
        <v>12</v>
      </c>
      <c r="C15" s="26">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7"/>
  <sheetViews>
    <sheetView topLeftCell="S1" workbookViewId="0">
      <selection activeCell="AJ10" sqref="AJ10"/>
    </sheetView>
  </sheetViews>
  <sheetFormatPr defaultRowHeight="14.5" x14ac:dyDescent="0.35"/>
  <cols>
    <col min="1" max="1" width="8.90625" style="3"/>
  </cols>
  <sheetData>
    <row r="1" spans="1:38" x14ac:dyDescent="0.35">
      <c r="B1" s="1" t="s">
        <v>64</v>
      </c>
      <c r="AC1" t="s">
        <v>93</v>
      </c>
    </row>
    <row r="2" spans="1:38" x14ac:dyDescent="0.35">
      <c r="A2" s="1" t="s">
        <v>40</v>
      </c>
      <c r="B2" s="1">
        <v>2019</v>
      </c>
      <c r="C2" s="1">
        <v>2020</v>
      </c>
      <c r="D2" s="1">
        <v>2021</v>
      </c>
      <c r="E2" s="1">
        <v>2022</v>
      </c>
      <c r="F2" s="1">
        <v>2023</v>
      </c>
      <c r="G2" s="1">
        <v>2024</v>
      </c>
      <c r="H2" s="1">
        <v>2025</v>
      </c>
      <c r="I2" s="1">
        <v>2026</v>
      </c>
      <c r="J2" s="1">
        <v>2027</v>
      </c>
      <c r="K2" s="1">
        <v>2028</v>
      </c>
      <c r="L2" s="1">
        <v>2029</v>
      </c>
      <c r="M2" s="1">
        <v>2030</v>
      </c>
      <c r="N2" s="1">
        <v>2031</v>
      </c>
      <c r="O2" s="1">
        <v>2032</v>
      </c>
      <c r="P2" s="1">
        <v>2033</v>
      </c>
      <c r="Q2" s="1">
        <v>2034</v>
      </c>
      <c r="R2" s="1">
        <v>2035</v>
      </c>
      <c r="S2" s="1">
        <v>2036</v>
      </c>
      <c r="T2" s="1">
        <v>2037</v>
      </c>
      <c r="U2" s="1">
        <v>2038</v>
      </c>
      <c r="V2" s="1">
        <v>2039</v>
      </c>
      <c r="W2" s="1">
        <v>2040</v>
      </c>
      <c r="X2" s="1">
        <v>2041</v>
      </c>
      <c r="Y2" s="1">
        <v>2042</v>
      </c>
      <c r="Z2" s="1">
        <v>2043</v>
      </c>
      <c r="AA2" s="1">
        <v>2044</v>
      </c>
      <c r="AB2" s="1">
        <v>2045</v>
      </c>
      <c r="AC2" s="1">
        <v>2046</v>
      </c>
      <c r="AD2" s="1">
        <v>2047</v>
      </c>
      <c r="AE2" s="1">
        <v>2048</v>
      </c>
      <c r="AF2" s="1">
        <v>2049</v>
      </c>
      <c r="AG2" s="1">
        <v>2050</v>
      </c>
      <c r="AH2" s="1">
        <v>2051</v>
      </c>
      <c r="AI2" s="1">
        <v>2052</v>
      </c>
      <c r="AJ2" s="1">
        <v>2053</v>
      </c>
      <c r="AK2" s="1">
        <v>2054</v>
      </c>
      <c r="AL2" s="1">
        <v>2055</v>
      </c>
    </row>
    <row r="3" spans="1:38" x14ac:dyDescent="0.35">
      <c r="A3" s="1" t="s">
        <v>32</v>
      </c>
      <c r="H3">
        <v>1.1000000000000001</v>
      </c>
      <c r="M3">
        <v>1</v>
      </c>
      <c r="W3">
        <v>10</v>
      </c>
      <c r="AB3">
        <v>24</v>
      </c>
      <c r="AC3">
        <f>TREND($AB$7:$AC$7,$AB$6:$AC$6,AC2)</f>
        <v>22.100000000000364</v>
      </c>
      <c r="AD3" s="3">
        <f t="shared" ref="AD3:AK3" si="0">TREND($AB$7:$AC$7,$AB$6:$AC$6,AD2)</f>
        <v>20.200000000000273</v>
      </c>
      <c r="AE3" s="3">
        <f t="shared" si="0"/>
        <v>18.300000000000182</v>
      </c>
      <c r="AF3" s="3">
        <f t="shared" si="0"/>
        <v>16.400000000000091</v>
      </c>
      <c r="AG3" s="3">
        <f t="shared" si="0"/>
        <v>14.5</v>
      </c>
      <c r="AH3" s="3">
        <f t="shared" si="0"/>
        <v>12.600000000000364</v>
      </c>
      <c r="AI3" s="3">
        <f t="shared" si="0"/>
        <v>10.700000000000273</v>
      </c>
      <c r="AJ3" s="3">
        <f t="shared" si="0"/>
        <v>8.8000000000001819</v>
      </c>
      <c r="AK3" s="3">
        <f t="shared" si="0"/>
        <v>6.9000000000000909</v>
      </c>
      <c r="AL3">
        <v>5</v>
      </c>
    </row>
    <row r="5" spans="1:38" x14ac:dyDescent="0.35">
      <c r="AB5" t="s">
        <v>92</v>
      </c>
    </row>
    <row r="6" spans="1:38" x14ac:dyDescent="0.35">
      <c r="AB6" s="1">
        <v>2045</v>
      </c>
      <c r="AC6" s="1">
        <v>2055</v>
      </c>
    </row>
    <row r="7" spans="1:38" x14ac:dyDescent="0.35">
      <c r="AB7" s="3">
        <v>24</v>
      </c>
      <c r="AC7" s="3">
        <v>5</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064C4-1A24-4368-ADAF-891DEA0E8013}">
  <dimension ref="A1:Q39"/>
  <sheetViews>
    <sheetView topLeftCell="A16" workbookViewId="0">
      <selection activeCell="F21" sqref="F21"/>
    </sheetView>
  </sheetViews>
  <sheetFormatPr defaultRowHeight="14.5" x14ac:dyDescent="0.35"/>
  <cols>
    <col min="1" max="1" width="9" bestFit="1" customWidth="1"/>
    <col min="2" max="2" width="9.6328125" bestFit="1" customWidth="1"/>
    <col min="3" max="3" width="10.90625" bestFit="1" customWidth="1"/>
    <col min="4" max="4" width="9.6328125" bestFit="1" customWidth="1"/>
    <col min="5" max="5" width="10.90625" bestFit="1" customWidth="1"/>
    <col min="6" max="6" width="12.81640625" customWidth="1"/>
    <col min="7" max="8" width="9.6328125" bestFit="1" customWidth="1"/>
    <col min="9" max="15" width="9" bestFit="1" customWidth="1"/>
    <col min="16" max="16" width="9.6328125" bestFit="1" customWidth="1"/>
    <col min="17" max="17" width="10.90625" bestFit="1" customWidth="1"/>
  </cols>
  <sheetData>
    <row r="1" spans="1:17" x14ac:dyDescent="0.35">
      <c r="A1" s="39" t="s">
        <v>62</v>
      </c>
      <c r="B1" s="39"/>
      <c r="C1" s="39"/>
      <c r="D1" s="39"/>
      <c r="E1" s="39"/>
      <c r="F1" s="39"/>
      <c r="G1" s="39"/>
      <c r="H1" s="39"/>
    </row>
    <row r="2" spans="1:17" ht="45.65" customHeight="1" x14ac:dyDescent="0.35">
      <c r="A2" s="39"/>
      <c r="B2" s="39"/>
      <c r="C2" s="39"/>
      <c r="D2" s="39"/>
      <c r="E2" s="39"/>
      <c r="F2" s="39"/>
      <c r="G2" s="39"/>
      <c r="H2" s="39"/>
      <c r="I2" s="3"/>
      <c r="J2" s="3"/>
      <c r="K2" s="3"/>
      <c r="L2" s="3"/>
      <c r="M2" s="8"/>
      <c r="N2" s="3"/>
      <c r="O2" s="3"/>
      <c r="P2" s="3"/>
      <c r="Q2" s="3"/>
    </row>
    <row r="3" spans="1:17" x14ac:dyDescent="0.35">
      <c r="A3" s="29" t="s">
        <v>56</v>
      </c>
      <c r="B3" s="22"/>
      <c r="C3" s="22"/>
      <c r="D3" s="3"/>
      <c r="E3" s="3"/>
      <c r="F3" s="3"/>
      <c r="G3" s="3"/>
      <c r="H3" s="8"/>
      <c r="I3" s="3"/>
      <c r="J3" s="3"/>
      <c r="K3" s="3"/>
      <c r="L3" s="3"/>
      <c r="M3" s="8"/>
      <c r="N3" s="3"/>
      <c r="O3" s="3"/>
      <c r="P3" s="3"/>
      <c r="Q3" s="8"/>
    </row>
    <row r="4" spans="1:17" x14ac:dyDescent="0.35">
      <c r="A4" s="10"/>
      <c r="B4" s="14" t="s">
        <v>41</v>
      </c>
      <c r="C4" s="14" t="s">
        <v>42</v>
      </c>
      <c r="D4" s="14" t="s">
        <v>43</v>
      </c>
      <c r="E4" s="14" t="s">
        <v>44</v>
      </c>
      <c r="F4" s="15" t="s">
        <v>45</v>
      </c>
      <c r="G4" s="14" t="s">
        <v>46</v>
      </c>
      <c r="H4" s="14" t="s">
        <v>47</v>
      </c>
      <c r="I4" s="14" t="s">
        <v>48</v>
      </c>
      <c r="J4" s="14" t="s">
        <v>49</v>
      </c>
      <c r="K4" s="14" t="s">
        <v>50</v>
      </c>
      <c r="L4" s="14" t="s">
        <v>51</v>
      </c>
      <c r="M4" s="14" t="s">
        <v>52</v>
      </c>
      <c r="N4" s="14" t="s">
        <v>53</v>
      </c>
      <c r="O4" s="14" t="s">
        <v>54</v>
      </c>
      <c r="P4" s="14" t="s">
        <v>55</v>
      </c>
      <c r="Q4" s="9"/>
    </row>
    <row r="5" spans="1:17" x14ac:dyDescent="0.35">
      <c r="A5" s="15">
        <v>2009</v>
      </c>
      <c r="B5" s="18">
        <v>3694.95</v>
      </c>
      <c r="C5" s="18">
        <v>12594</v>
      </c>
      <c r="D5" s="18">
        <v>3135.88</v>
      </c>
      <c r="E5" s="18">
        <v>8009.97</v>
      </c>
      <c r="F5" s="18">
        <v>1189</v>
      </c>
      <c r="G5" s="18">
        <v>3256.36</v>
      </c>
      <c r="H5" s="19">
        <v>71</v>
      </c>
      <c r="I5" s="19">
        <v>1.06</v>
      </c>
      <c r="J5" s="19">
        <v>0.69</v>
      </c>
      <c r="K5" s="19">
        <v>6.03</v>
      </c>
      <c r="L5" s="19">
        <v>0</v>
      </c>
      <c r="M5" s="19">
        <v>0</v>
      </c>
      <c r="N5" s="19">
        <v>0</v>
      </c>
      <c r="O5" s="19">
        <v>0</v>
      </c>
      <c r="P5" s="19">
        <v>0</v>
      </c>
      <c r="Q5" s="11"/>
    </row>
    <row r="6" spans="1:17" x14ac:dyDescent="0.35">
      <c r="A6" s="15">
        <v>2010</v>
      </c>
      <c r="B6" s="18">
        <v>3719.69</v>
      </c>
      <c r="C6" s="18">
        <v>12981.5</v>
      </c>
      <c r="D6" s="18">
        <v>3821.57</v>
      </c>
      <c r="E6" s="18">
        <v>7590.32</v>
      </c>
      <c r="F6" s="18">
        <v>1189</v>
      </c>
      <c r="G6" s="18">
        <v>4569.8900000000003</v>
      </c>
      <c r="H6" s="19">
        <v>92.84</v>
      </c>
      <c r="I6" s="19">
        <v>0.34</v>
      </c>
      <c r="J6" s="19">
        <v>0.69</v>
      </c>
      <c r="K6" s="19">
        <v>13.53</v>
      </c>
      <c r="L6" s="19">
        <v>0.19</v>
      </c>
      <c r="M6" s="19">
        <v>0</v>
      </c>
      <c r="N6" s="19">
        <v>0</v>
      </c>
      <c r="O6" s="19">
        <v>0</v>
      </c>
      <c r="P6" s="19">
        <v>0</v>
      </c>
      <c r="Q6" s="11"/>
    </row>
    <row r="7" spans="1:17" x14ac:dyDescent="0.35">
      <c r="A7" s="15">
        <v>2011</v>
      </c>
      <c r="B7" s="18">
        <v>3880.83</v>
      </c>
      <c r="C7" s="18">
        <v>16318</v>
      </c>
      <c r="D7" s="18">
        <v>4236.0200000000004</v>
      </c>
      <c r="E7" s="18">
        <v>8480.9699999999993</v>
      </c>
      <c r="F7" s="18">
        <v>1226</v>
      </c>
      <c r="G7" s="18">
        <v>5471.93</v>
      </c>
      <c r="H7" s="19">
        <v>169.54</v>
      </c>
      <c r="I7" s="19">
        <v>0.93</v>
      </c>
      <c r="J7" s="19">
        <v>5.93</v>
      </c>
      <c r="K7" s="19">
        <v>57.66</v>
      </c>
      <c r="L7" s="19">
        <v>1.1599999999999999</v>
      </c>
      <c r="M7" s="19">
        <v>41</v>
      </c>
      <c r="N7" s="19">
        <v>26</v>
      </c>
      <c r="O7" s="19">
        <v>0</v>
      </c>
      <c r="P7" s="19">
        <v>0</v>
      </c>
      <c r="Q7" s="11"/>
    </row>
    <row r="8" spans="1:17" x14ac:dyDescent="0.35">
      <c r="A8" s="15">
        <v>2012</v>
      </c>
      <c r="B8" s="18">
        <v>4078.24</v>
      </c>
      <c r="C8" s="18">
        <v>19714</v>
      </c>
      <c r="D8" s="18">
        <v>4343.82</v>
      </c>
      <c r="E8" s="18">
        <v>9461.11</v>
      </c>
      <c r="F8" s="18">
        <v>1336</v>
      </c>
      <c r="G8" s="18">
        <v>5973.58</v>
      </c>
      <c r="H8" s="19">
        <v>198.74</v>
      </c>
      <c r="I8" s="19">
        <v>0.93</v>
      </c>
      <c r="J8" s="19">
        <v>6.71</v>
      </c>
      <c r="K8" s="19">
        <v>61.46</v>
      </c>
      <c r="L8" s="19">
        <v>4.09</v>
      </c>
      <c r="M8" s="19">
        <v>41</v>
      </c>
      <c r="N8" s="19">
        <v>26</v>
      </c>
      <c r="O8" s="19">
        <v>0</v>
      </c>
      <c r="P8" s="19">
        <v>0</v>
      </c>
      <c r="Q8" s="11"/>
    </row>
    <row r="9" spans="1:17" x14ac:dyDescent="0.35">
      <c r="A9" s="15">
        <v>2013</v>
      </c>
      <c r="B9" s="18">
        <v>5058.87</v>
      </c>
      <c r="C9" s="18">
        <v>23812.53</v>
      </c>
      <c r="D9" s="18">
        <v>4389.08</v>
      </c>
      <c r="E9" s="18">
        <v>9852.2099999999991</v>
      </c>
      <c r="F9" s="18">
        <v>1343.5</v>
      </c>
      <c r="G9" s="18">
        <v>5935</v>
      </c>
      <c r="H9" s="19">
        <v>448.12</v>
      </c>
      <c r="I9" s="19">
        <v>0.63</v>
      </c>
      <c r="J9" s="19">
        <v>29.69</v>
      </c>
      <c r="K9" s="19">
        <v>77.05</v>
      </c>
      <c r="L9" s="19">
        <v>9.02</v>
      </c>
      <c r="M9" s="19">
        <v>6</v>
      </c>
      <c r="N9" s="19">
        <v>26</v>
      </c>
      <c r="O9" s="19">
        <v>0</v>
      </c>
      <c r="P9" s="19">
        <v>0</v>
      </c>
      <c r="Q9" s="11"/>
    </row>
    <row r="10" spans="1:17" x14ac:dyDescent="0.35">
      <c r="A10" s="15">
        <v>2014</v>
      </c>
      <c r="B10" s="18">
        <v>5059.0600000000004</v>
      </c>
      <c r="C10" s="18">
        <v>25104.23</v>
      </c>
      <c r="D10" s="18">
        <v>4310.5</v>
      </c>
      <c r="E10" s="18">
        <v>10146.11</v>
      </c>
      <c r="F10" s="18">
        <v>1403.5</v>
      </c>
      <c r="G10" s="18">
        <v>6206.99</v>
      </c>
      <c r="H10" s="19">
        <v>610.74</v>
      </c>
      <c r="I10" s="19">
        <v>1.1200000000000001</v>
      </c>
      <c r="J10" s="19">
        <v>30.46</v>
      </c>
      <c r="K10" s="19">
        <v>139.87</v>
      </c>
      <c r="L10" s="19">
        <v>9.02</v>
      </c>
      <c r="M10" s="19">
        <v>6</v>
      </c>
      <c r="N10" s="19">
        <v>36</v>
      </c>
      <c r="O10" s="19">
        <v>0</v>
      </c>
      <c r="P10" s="19">
        <v>0</v>
      </c>
      <c r="Q10" s="11"/>
    </row>
    <row r="11" spans="1:17" x14ac:dyDescent="0.35">
      <c r="A11" s="15">
        <v>2015</v>
      </c>
      <c r="B11" s="18">
        <v>5068.59</v>
      </c>
      <c r="C11" s="18">
        <v>26447.58</v>
      </c>
      <c r="D11" s="18">
        <v>4495.5600000000004</v>
      </c>
      <c r="E11" s="18">
        <v>10293.469999999999</v>
      </c>
      <c r="F11" s="18">
        <v>1438.3</v>
      </c>
      <c r="G11" s="18">
        <v>3824.07</v>
      </c>
      <c r="H11" s="18">
        <v>1101.23</v>
      </c>
      <c r="I11" s="19">
        <v>1.46</v>
      </c>
      <c r="J11" s="19">
        <v>90.15</v>
      </c>
      <c r="K11" s="19">
        <v>148.71</v>
      </c>
      <c r="L11" s="19">
        <v>36.94</v>
      </c>
      <c r="M11" s="19">
        <v>0</v>
      </c>
      <c r="N11" s="19">
        <v>15.65</v>
      </c>
      <c r="O11" s="19">
        <v>54.72</v>
      </c>
      <c r="P11" s="18">
        <v>1671.29</v>
      </c>
      <c r="Q11" s="11"/>
    </row>
    <row r="12" spans="1:17" x14ac:dyDescent="0.35">
      <c r="A12" s="15">
        <v>2016</v>
      </c>
      <c r="B12" s="18">
        <v>5343.59</v>
      </c>
      <c r="C12" s="18">
        <v>28351.97</v>
      </c>
      <c r="D12" s="18">
        <v>4969.24</v>
      </c>
      <c r="E12" s="18">
        <v>10293.469999999999</v>
      </c>
      <c r="F12" s="18">
        <v>1533.3</v>
      </c>
      <c r="G12" s="18">
        <v>3979.4</v>
      </c>
      <c r="H12" s="18">
        <v>1806.99</v>
      </c>
      <c r="I12" s="19">
        <v>1.46</v>
      </c>
      <c r="J12" s="19">
        <v>95.87</v>
      </c>
      <c r="K12" s="19">
        <v>211.4</v>
      </c>
      <c r="L12" s="19">
        <v>46.7</v>
      </c>
      <c r="M12" s="19">
        <v>0</v>
      </c>
      <c r="N12" s="19">
        <v>15.65</v>
      </c>
      <c r="O12" s="19">
        <v>64.16</v>
      </c>
      <c r="P12" s="18">
        <v>1703.29</v>
      </c>
      <c r="Q12" s="11"/>
    </row>
    <row r="13" spans="1:17" x14ac:dyDescent="0.35">
      <c r="A13" s="15">
        <v>2017</v>
      </c>
      <c r="B13" s="18">
        <v>5343.59</v>
      </c>
      <c r="C13" s="18">
        <v>30768.07</v>
      </c>
      <c r="D13" s="18">
        <v>4976.24</v>
      </c>
      <c r="E13" s="18">
        <v>10418.469999999999</v>
      </c>
      <c r="F13" s="18">
        <v>1808.3</v>
      </c>
      <c r="G13" s="18">
        <v>4396.3500000000004</v>
      </c>
      <c r="H13" s="18">
        <v>2264.85</v>
      </c>
      <c r="I13" s="19">
        <v>1.46</v>
      </c>
      <c r="J13" s="19">
        <v>103.76</v>
      </c>
      <c r="K13" s="19">
        <v>240.55</v>
      </c>
      <c r="L13" s="19">
        <v>54.48</v>
      </c>
      <c r="M13" s="19">
        <v>0</v>
      </c>
      <c r="N13" s="19">
        <v>15.65</v>
      </c>
      <c r="O13" s="19">
        <v>100.62</v>
      </c>
      <c r="P13" s="18">
        <v>1740.54</v>
      </c>
      <c r="Q13" s="11"/>
    </row>
    <row r="14" spans="1:17" x14ac:dyDescent="0.35">
      <c r="A14" s="15">
        <v>2018</v>
      </c>
      <c r="B14" s="18">
        <v>4461.59</v>
      </c>
      <c r="C14" s="18">
        <v>31587.17</v>
      </c>
      <c r="D14" s="18">
        <v>5348.44</v>
      </c>
      <c r="E14" s="18">
        <v>11220.1</v>
      </c>
      <c r="F14" s="18">
        <v>1948.3</v>
      </c>
      <c r="G14" s="18">
        <v>4630.8999999999996</v>
      </c>
      <c r="H14" s="18">
        <v>2357.66</v>
      </c>
      <c r="I14" s="19">
        <v>143.03</v>
      </c>
      <c r="J14" s="19">
        <v>98.39</v>
      </c>
      <c r="K14" s="19">
        <v>267.79000000000002</v>
      </c>
      <c r="L14" s="19">
        <v>24.42</v>
      </c>
      <c r="M14" s="19">
        <v>0</v>
      </c>
      <c r="N14" s="19">
        <v>15.65</v>
      </c>
      <c r="O14" s="19">
        <v>40.35</v>
      </c>
      <c r="P14" s="19">
        <v>142.02000000000001</v>
      </c>
      <c r="Q14" s="11"/>
    </row>
    <row r="15" spans="1:17" x14ac:dyDescent="0.35">
      <c r="A15" s="15">
        <v>2019</v>
      </c>
      <c r="B15" s="18">
        <v>4620.5200000000004</v>
      </c>
      <c r="C15" s="18">
        <v>34737.17</v>
      </c>
      <c r="D15" s="18">
        <v>5348.44</v>
      </c>
      <c r="E15" s="18">
        <v>11669.54</v>
      </c>
      <c r="F15" s="18">
        <v>2130.6999999999998</v>
      </c>
      <c r="G15" s="18">
        <v>4779.68</v>
      </c>
      <c r="H15" s="18">
        <v>2842.03</v>
      </c>
      <c r="I15" s="19">
        <v>153.83000000000001</v>
      </c>
      <c r="J15" s="19">
        <v>99.49</v>
      </c>
      <c r="K15" s="19">
        <v>311.14</v>
      </c>
      <c r="L15" s="19">
        <v>105.03</v>
      </c>
      <c r="M15" s="19">
        <v>0</v>
      </c>
      <c r="N15" s="19">
        <v>15.65</v>
      </c>
      <c r="O15" s="19">
        <v>42.15</v>
      </c>
      <c r="P15" s="19">
        <v>147.02000000000001</v>
      </c>
      <c r="Q15" s="11"/>
    </row>
    <row r="16" spans="1:17" s="3" customFormat="1" x14ac:dyDescent="0.35">
      <c r="A16" s="15"/>
      <c r="B16" s="18"/>
      <c r="C16" s="18"/>
      <c r="D16" s="18"/>
      <c r="E16" s="18"/>
      <c r="F16" s="18"/>
      <c r="G16" s="18"/>
      <c r="H16" s="18"/>
      <c r="I16" s="19"/>
      <c r="J16" s="19"/>
      <c r="K16" s="19"/>
      <c r="L16" s="19"/>
      <c r="M16" s="19"/>
      <c r="N16" s="19"/>
      <c r="O16" s="19"/>
      <c r="P16" s="19"/>
      <c r="Q16" s="11"/>
    </row>
    <row r="17" spans="1:11" x14ac:dyDescent="0.35">
      <c r="A17" s="7" t="s">
        <v>72</v>
      </c>
      <c r="B17" s="22"/>
      <c r="C17" s="22"/>
    </row>
    <row r="18" spans="1:11" x14ac:dyDescent="0.35">
      <c r="B18" s="17" t="s">
        <v>25</v>
      </c>
      <c r="C18" s="17" t="s">
        <v>57</v>
      </c>
      <c r="D18" s="17" t="s">
        <v>58</v>
      </c>
      <c r="E18" s="17" t="s">
        <v>60</v>
      </c>
      <c r="F18" s="17" t="s">
        <v>20</v>
      </c>
      <c r="G18" s="17" t="s">
        <v>31</v>
      </c>
      <c r="H18" s="17" t="s">
        <v>59</v>
      </c>
      <c r="I18" s="17" t="s">
        <v>21</v>
      </c>
      <c r="J18" s="12"/>
      <c r="K18" s="12"/>
    </row>
    <row r="19" spans="1:11" x14ac:dyDescent="0.35">
      <c r="A19" s="1">
        <v>2010</v>
      </c>
      <c r="B19" s="13">
        <f>($B6+$J6+$K6)-($B5+$J5+$K5)</f>
        <v>32.240000000000236</v>
      </c>
      <c r="C19" s="13">
        <f>(C6+E6+M6)-(C5+E5+M5)</f>
        <v>-32.150000000001455</v>
      </c>
      <c r="D19" s="13">
        <f>G6-G5</f>
        <v>1313.5300000000002</v>
      </c>
      <c r="E19" s="13">
        <f>(D6+H6)-(D5+H5)</f>
        <v>707.5300000000002</v>
      </c>
      <c r="F19" s="13">
        <f>F6-F5</f>
        <v>0</v>
      </c>
      <c r="G19" s="13">
        <f>I6-I5</f>
        <v>-0.72</v>
      </c>
      <c r="H19" s="13">
        <f>N6-N5</f>
        <v>0</v>
      </c>
      <c r="I19" s="13">
        <f>(O6+P6)-(O5+P5)</f>
        <v>0</v>
      </c>
      <c r="J19" s="13"/>
      <c r="K19" s="13"/>
    </row>
    <row r="20" spans="1:11" x14ac:dyDescent="0.35">
      <c r="A20" s="1">
        <v>2011</v>
      </c>
      <c r="B20" s="13">
        <f t="shared" ref="B20:B28" si="0">($B7+$J7+$K7)-($B6+$J6+$K6)</f>
        <v>210.50999999999931</v>
      </c>
      <c r="C20" s="13">
        <f t="shared" ref="C20:C28" si="1">(C7+E7+M7)-(C6+E6+M6)</f>
        <v>4268.1500000000015</v>
      </c>
      <c r="D20" s="13">
        <f t="shared" ref="D20:D28" si="2">G7-G6</f>
        <v>902.04</v>
      </c>
      <c r="E20" s="13">
        <f t="shared" ref="E20:E28" si="3">(D7+H7)-(D6+H6)</f>
        <v>491.15000000000009</v>
      </c>
      <c r="F20" s="13">
        <f t="shared" ref="F20:F28" si="4">F7-F6</f>
        <v>37</v>
      </c>
      <c r="G20" s="13">
        <f t="shared" ref="G20:G28" si="5">I7-I6</f>
        <v>0.59000000000000008</v>
      </c>
      <c r="H20" s="13">
        <f t="shared" ref="H20:H28" si="6">N7-N6</f>
        <v>26</v>
      </c>
      <c r="I20" s="13">
        <f t="shared" ref="I20:I28" si="7">(O7+P7)-(O6+P6)</f>
        <v>0</v>
      </c>
    </row>
    <row r="21" spans="1:11" x14ac:dyDescent="0.35">
      <c r="A21" s="1">
        <v>2012</v>
      </c>
      <c r="B21" s="13">
        <f t="shared" si="0"/>
        <v>201.99000000000024</v>
      </c>
      <c r="C21" s="13">
        <f t="shared" si="1"/>
        <v>4376.1399999999994</v>
      </c>
      <c r="D21" s="13">
        <f t="shared" si="2"/>
        <v>501.64999999999964</v>
      </c>
      <c r="E21" s="13">
        <f t="shared" si="3"/>
        <v>136.99999999999909</v>
      </c>
      <c r="F21" s="13">
        <f t="shared" si="4"/>
        <v>110</v>
      </c>
      <c r="G21" s="13">
        <f t="shared" si="5"/>
        <v>0</v>
      </c>
      <c r="H21" s="13">
        <f t="shared" si="6"/>
        <v>0</v>
      </c>
      <c r="I21" s="13">
        <f t="shared" si="7"/>
        <v>0</v>
      </c>
    </row>
    <row r="22" spans="1:11" x14ac:dyDescent="0.35">
      <c r="A22" s="1">
        <v>2013</v>
      </c>
      <c r="B22" s="13">
        <f t="shared" si="0"/>
        <v>1019.1999999999998</v>
      </c>
      <c r="C22" s="13">
        <f t="shared" si="1"/>
        <v>4454.6299999999974</v>
      </c>
      <c r="D22" s="13">
        <f t="shared" si="2"/>
        <v>-38.579999999999927</v>
      </c>
      <c r="E22" s="13">
        <f t="shared" si="3"/>
        <v>294.64000000000033</v>
      </c>
      <c r="F22" s="13">
        <f t="shared" si="4"/>
        <v>7.5</v>
      </c>
      <c r="G22" s="13">
        <f t="shared" si="5"/>
        <v>-0.30000000000000004</v>
      </c>
      <c r="H22" s="13">
        <f t="shared" si="6"/>
        <v>0</v>
      </c>
      <c r="I22" s="13">
        <f t="shared" si="7"/>
        <v>0</v>
      </c>
    </row>
    <row r="23" spans="1:11" x14ac:dyDescent="0.35">
      <c r="A23" s="1">
        <v>2014</v>
      </c>
      <c r="B23" s="13">
        <f t="shared" si="0"/>
        <v>63.780000000000655</v>
      </c>
      <c r="C23" s="13">
        <f t="shared" si="1"/>
        <v>1585.5999999999985</v>
      </c>
      <c r="D23" s="13">
        <f t="shared" si="2"/>
        <v>271.98999999999978</v>
      </c>
      <c r="E23" s="13">
        <f t="shared" si="3"/>
        <v>84.039999999999964</v>
      </c>
      <c r="F23" s="13">
        <f t="shared" si="4"/>
        <v>60</v>
      </c>
      <c r="G23" s="13">
        <f t="shared" si="5"/>
        <v>0.4900000000000001</v>
      </c>
      <c r="H23" s="13">
        <f t="shared" si="6"/>
        <v>10</v>
      </c>
      <c r="I23" s="13">
        <f t="shared" si="7"/>
        <v>0</v>
      </c>
    </row>
    <row r="24" spans="1:11" x14ac:dyDescent="0.35">
      <c r="A24" s="1">
        <v>2015</v>
      </c>
      <c r="B24" s="13">
        <f t="shared" si="0"/>
        <v>78.059999999999491</v>
      </c>
      <c r="C24" s="13">
        <f t="shared" si="1"/>
        <v>1484.7100000000064</v>
      </c>
      <c r="D24" s="13">
        <f t="shared" si="2"/>
        <v>-2382.9199999999996</v>
      </c>
      <c r="E24" s="13">
        <f t="shared" si="3"/>
        <v>675.55000000000109</v>
      </c>
      <c r="F24" s="13">
        <f t="shared" si="4"/>
        <v>34.799999999999955</v>
      </c>
      <c r="G24" s="13">
        <f t="shared" si="5"/>
        <v>0.33999999999999986</v>
      </c>
      <c r="H24" s="13">
        <f t="shared" si="6"/>
        <v>-20.350000000000001</v>
      </c>
      <c r="I24" s="13">
        <f t="shared" si="7"/>
        <v>1726.01</v>
      </c>
    </row>
    <row r="25" spans="1:11" x14ac:dyDescent="0.35">
      <c r="A25" s="1">
        <v>2016</v>
      </c>
      <c r="B25" s="13">
        <f t="shared" si="0"/>
        <v>343.40999999999985</v>
      </c>
      <c r="C25" s="13">
        <f t="shared" si="1"/>
        <v>1904.3899999999994</v>
      </c>
      <c r="D25" s="13">
        <f t="shared" si="2"/>
        <v>155.32999999999993</v>
      </c>
      <c r="E25" s="13">
        <f t="shared" si="3"/>
        <v>1179.4399999999987</v>
      </c>
      <c r="F25" s="13">
        <f t="shared" si="4"/>
        <v>95</v>
      </c>
      <c r="G25" s="13">
        <f t="shared" si="5"/>
        <v>0</v>
      </c>
      <c r="H25" s="13">
        <f t="shared" si="6"/>
        <v>0</v>
      </c>
      <c r="I25" s="13">
        <f t="shared" si="7"/>
        <v>41.440000000000055</v>
      </c>
    </row>
    <row r="26" spans="1:11" x14ac:dyDescent="0.35">
      <c r="A26" s="1">
        <v>2017</v>
      </c>
      <c r="B26" s="13">
        <f t="shared" si="0"/>
        <v>37.040000000000873</v>
      </c>
      <c r="C26" s="13">
        <f t="shared" si="1"/>
        <v>2541.0999999999985</v>
      </c>
      <c r="D26" s="13">
        <f t="shared" si="2"/>
        <v>416.95000000000027</v>
      </c>
      <c r="E26" s="13">
        <f t="shared" si="3"/>
        <v>464.86000000000058</v>
      </c>
      <c r="F26" s="13">
        <f t="shared" si="4"/>
        <v>275</v>
      </c>
      <c r="G26" s="13">
        <f t="shared" si="5"/>
        <v>0</v>
      </c>
      <c r="H26" s="13">
        <f t="shared" si="6"/>
        <v>0</v>
      </c>
      <c r="I26" s="13">
        <f t="shared" si="7"/>
        <v>73.709999999999809</v>
      </c>
    </row>
    <row r="27" spans="1:11" x14ac:dyDescent="0.35">
      <c r="A27" s="1">
        <v>2018</v>
      </c>
      <c r="B27" s="13">
        <f t="shared" si="0"/>
        <v>-860.13000000000011</v>
      </c>
      <c r="C27" s="13">
        <f t="shared" si="1"/>
        <v>1620.7299999999959</v>
      </c>
      <c r="D27" s="13">
        <f t="shared" si="2"/>
        <v>234.54999999999927</v>
      </c>
      <c r="E27" s="13">
        <f t="shared" si="3"/>
        <v>465.00999999999931</v>
      </c>
      <c r="F27" s="13">
        <f t="shared" si="4"/>
        <v>140</v>
      </c>
      <c r="G27" s="13">
        <f t="shared" si="5"/>
        <v>141.57</v>
      </c>
      <c r="H27" s="13">
        <f t="shared" si="6"/>
        <v>0</v>
      </c>
      <c r="I27" s="13">
        <f t="shared" si="7"/>
        <v>-1658.79</v>
      </c>
    </row>
    <row r="28" spans="1:11" x14ac:dyDescent="0.35">
      <c r="A28" s="1">
        <v>2019</v>
      </c>
      <c r="B28" s="13">
        <f t="shared" si="0"/>
        <v>203.38000000000011</v>
      </c>
      <c r="C28" s="13">
        <f t="shared" si="1"/>
        <v>3599.4400000000023</v>
      </c>
      <c r="D28" s="13">
        <f t="shared" si="2"/>
        <v>148.78000000000065</v>
      </c>
      <c r="E28" s="13">
        <f t="shared" si="3"/>
        <v>484.36999999999989</v>
      </c>
      <c r="F28" s="13">
        <f t="shared" si="4"/>
        <v>182.39999999999986</v>
      </c>
      <c r="G28" s="13">
        <f t="shared" si="5"/>
        <v>10.800000000000011</v>
      </c>
      <c r="H28" s="13">
        <f t="shared" si="6"/>
        <v>0</v>
      </c>
      <c r="I28" s="13">
        <f t="shared" si="7"/>
        <v>6.8000000000000114</v>
      </c>
    </row>
    <row r="29" spans="1:11" s="3" customFormat="1" x14ac:dyDescent="0.35">
      <c r="A29" s="1"/>
      <c r="B29" s="13"/>
      <c r="C29" s="13"/>
      <c r="D29" s="13"/>
      <c r="E29" s="13"/>
      <c r="F29" s="13"/>
      <c r="G29" s="13"/>
      <c r="H29" s="13"/>
      <c r="I29" s="13"/>
    </row>
    <row r="30" spans="1:11" x14ac:dyDescent="0.35">
      <c r="A30" s="7" t="s">
        <v>61</v>
      </c>
      <c r="B30" s="30"/>
      <c r="C30" s="22"/>
    </row>
    <row r="31" spans="1:11" x14ac:dyDescent="0.35">
      <c r="A31" s="3"/>
      <c r="B31" s="1">
        <v>2010</v>
      </c>
      <c r="C31" s="1">
        <v>2011</v>
      </c>
      <c r="D31" s="1">
        <v>2012</v>
      </c>
      <c r="E31" s="1">
        <v>2013</v>
      </c>
      <c r="F31" s="1">
        <v>2014</v>
      </c>
      <c r="G31" s="1">
        <v>2015</v>
      </c>
      <c r="H31" s="1">
        <v>2016</v>
      </c>
      <c r="I31" s="1">
        <v>2017</v>
      </c>
      <c r="J31" s="1">
        <v>2018</v>
      </c>
      <c r="K31" s="1">
        <v>2019</v>
      </c>
    </row>
    <row r="32" spans="1:11" x14ac:dyDescent="0.35">
      <c r="A32" s="16" t="s">
        <v>25</v>
      </c>
      <c r="B32" s="13">
        <v>32.240000000000236</v>
      </c>
      <c r="C32" s="13">
        <v>210.50999999999931</v>
      </c>
      <c r="D32" s="13">
        <v>201.99000000000024</v>
      </c>
      <c r="E32" s="13">
        <v>1019.1999999999998</v>
      </c>
      <c r="F32" s="13">
        <v>63.780000000000655</v>
      </c>
      <c r="G32" s="3">
        <v>78.059999999999491</v>
      </c>
      <c r="H32" s="3">
        <v>343.40999999999985</v>
      </c>
      <c r="I32" s="3">
        <v>37.040000000000873</v>
      </c>
      <c r="J32" s="3">
        <v>-860.13000000000011</v>
      </c>
      <c r="K32" s="3">
        <v>203.38000000000011</v>
      </c>
    </row>
    <row r="33" spans="1:11" x14ac:dyDescent="0.35">
      <c r="A33" s="1" t="s">
        <v>57</v>
      </c>
      <c r="B33" s="3">
        <v>-32.150000000001455</v>
      </c>
      <c r="C33" s="3">
        <v>4268.1500000000015</v>
      </c>
      <c r="D33" s="3">
        <v>4376.1399999999994</v>
      </c>
      <c r="E33" s="3">
        <v>4454.6299999999974</v>
      </c>
      <c r="F33" s="3">
        <v>1585.5999999999985</v>
      </c>
      <c r="G33" s="3">
        <v>1484.7100000000064</v>
      </c>
      <c r="H33" s="3">
        <v>1904.3899999999994</v>
      </c>
      <c r="I33" s="3">
        <v>2541.0999999999985</v>
      </c>
      <c r="J33" s="3">
        <v>1620.7299999999959</v>
      </c>
      <c r="K33" s="3">
        <v>3599.4400000000023</v>
      </c>
    </row>
    <row r="34" spans="1:11" x14ac:dyDescent="0.35">
      <c r="A34" s="1" t="s">
        <v>58</v>
      </c>
      <c r="B34" s="3">
        <v>1313.5300000000002</v>
      </c>
      <c r="C34" s="3">
        <v>902.04</v>
      </c>
      <c r="D34" s="3">
        <v>501.64999999999964</v>
      </c>
      <c r="E34" s="3">
        <v>-38.579999999999927</v>
      </c>
      <c r="F34" s="3">
        <v>271.98999999999978</v>
      </c>
      <c r="G34" s="3">
        <v>-2382.9199999999996</v>
      </c>
      <c r="H34" s="3">
        <v>155.32999999999993</v>
      </c>
      <c r="I34" s="3">
        <v>416.95000000000027</v>
      </c>
      <c r="J34" s="3">
        <v>234.54999999999927</v>
      </c>
      <c r="K34" s="3">
        <v>148.78000000000065</v>
      </c>
    </row>
    <row r="35" spans="1:11" x14ac:dyDescent="0.35">
      <c r="A35" s="1" t="s">
        <v>60</v>
      </c>
      <c r="B35" s="3">
        <v>707.5300000000002</v>
      </c>
      <c r="C35" s="3">
        <v>491.15000000000009</v>
      </c>
      <c r="D35" s="3">
        <v>136.99999999999909</v>
      </c>
      <c r="E35" s="3">
        <v>294.64000000000033</v>
      </c>
      <c r="F35" s="3">
        <v>84.039999999999964</v>
      </c>
      <c r="G35" s="3">
        <v>675.55000000000109</v>
      </c>
      <c r="H35" s="3">
        <v>1179.4399999999987</v>
      </c>
      <c r="I35" s="3">
        <v>464.86000000000058</v>
      </c>
      <c r="J35" s="3">
        <v>465.00999999999931</v>
      </c>
      <c r="K35" s="3">
        <v>484.36999999999989</v>
      </c>
    </row>
    <row r="36" spans="1:11" x14ac:dyDescent="0.35">
      <c r="A36" s="1" t="s">
        <v>20</v>
      </c>
      <c r="B36" s="3">
        <v>0</v>
      </c>
      <c r="C36" s="3">
        <v>37</v>
      </c>
      <c r="D36" s="3">
        <v>110</v>
      </c>
      <c r="E36" s="3">
        <v>7.5</v>
      </c>
      <c r="F36" s="3">
        <v>60</v>
      </c>
      <c r="G36" s="3">
        <v>34.799999999999955</v>
      </c>
      <c r="H36" s="3">
        <v>95</v>
      </c>
      <c r="I36" s="3">
        <v>275</v>
      </c>
      <c r="J36" s="3">
        <v>140</v>
      </c>
      <c r="K36" s="3">
        <v>182.39999999999986</v>
      </c>
    </row>
    <row r="37" spans="1:11" x14ac:dyDescent="0.35">
      <c r="A37" s="1" t="s">
        <v>31</v>
      </c>
      <c r="B37" s="3">
        <v>-0.72</v>
      </c>
      <c r="C37" s="3">
        <v>0.59000000000000008</v>
      </c>
      <c r="D37" s="3">
        <v>0</v>
      </c>
      <c r="E37" s="3">
        <v>-0.30000000000000004</v>
      </c>
      <c r="F37" s="3">
        <v>0.4900000000000001</v>
      </c>
      <c r="G37" s="3">
        <v>0.33999999999999986</v>
      </c>
      <c r="H37" s="3">
        <v>0</v>
      </c>
      <c r="I37" s="3">
        <v>0</v>
      </c>
      <c r="J37" s="3">
        <v>141.57</v>
      </c>
      <c r="K37" s="3">
        <v>10.800000000000011</v>
      </c>
    </row>
    <row r="38" spans="1:11" x14ac:dyDescent="0.35">
      <c r="A38" s="1" t="s">
        <v>59</v>
      </c>
      <c r="B38" s="3">
        <v>0</v>
      </c>
      <c r="C38" s="3">
        <v>26</v>
      </c>
      <c r="D38" s="3">
        <v>0</v>
      </c>
      <c r="E38" s="3">
        <v>0</v>
      </c>
      <c r="F38" s="3">
        <v>10</v>
      </c>
      <c r="G38" s="3">
        <v>-20.350000000000001</v>
      </c>
      <c r="H38" s="3">
        <v>0</v>
      </c>
      <c r="I38" s="3">
        <v>0</v>
      </c>
      <c r="J38" s="3">
        <v>0</v>
      </c>
      <c r="K38" s="3">
        <v>0</v>
      </c>
    </row>
    <row r="39" spans="1:11" x14ac:dyDescent="0.35">
      <c r="A39" s="1" t="s">
        <v>21</v>
      </c>
      <c r="B39" s="3">
        <v>0</v>
      </c>
      <c r="C39" s="3">
        <v>0</v>
      </c>
      <c r="D39" s="3">
        <v>0</v>
      </c>
      <c r="E39" s="3">
        <v>0</v>
      </c>
      <c r="F39" s="3">
        <v>0</v>
      </c>
      <c r="G39" s="3">
        <v>1726.01</v>
      </c>
      <c r="H39" s="3">
        <v>41.440000000000055</v>
      </c>
      <c r="I39" s="3">
        <v>73.709999999999809</v>
      </c>
      <c r="J39" s="3">
        <v>-1658.79</v>
      </c>
      <c r="K39" s="3">
        <v>6.8000000000000114</v>
      </c>
    </row>
  </sheetData>
  <mergeCells count="1">
    <mergeCell ref="A1:H2"/>
  </mergeCells>
  <conditionalFormatting sqref="B32:K39">
    <cfRule type="cellIs" dxfId="0" priority="1" operator="lessThan">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434E-C292-4BBD-8B13-86FCE60316BC}">
  <dimension ref="A1:AG12"/>
  <sheetViews>
    <sheetView workbookViewId="0">
      <selection activeCell="H18" sqref="H18"/>
    </sheetView>
  </sheetViews>
  <sheetFormatPr defaultRowHeight="14.5" x14ac:dyDescent="0.35"/>
  <cols>
    <col min="1" max="1" width="17.453125" customWidth="1"/>
  </cols>
  <sheetData>
    <row r="1" spans="1:33" s="3" customFormat="1" x14ac:dyDescent="0.35">
      <c r="A1" s="7" t="s">
        <v>39</v>
      </c>
      <c r="B1" s="22"/>
      <c r="C1" s="22"/>
    </row>
    <row r="2" spans="1:33" x14ac:dyDescent="0.35">
      <c r="A2" s="1"/>
      <c r="B2" s="1" t="s">
        <v>71</v>
      </c>
      <c r="C2" s="1">
        <v>2020</v>
      </c>
      <c r="D2" s="1">
        <v>2021</v>
      </c>
      <c r="E2" s="1">
        <v>2022</v>
      </c>
      <c r="F2" s="1">
        <v>2023</v>
      </c>
      <c r="G2" s="1">
        <v>2024</v>
      </c>
      <c r="H2" s="1">
        <v>2025</v>
      </c>
      <c r="I2" s="1">
        <v>2026</v>
      </c>
      <c r="J2" s="1">
        <v>2027</v>
      </c>
      <c r="K2" s="1">
        <v>2028</v>
      </c>
      <c r="L2" s="1"/>
      <c r="M2" s="1"/>
      <c r="N2" s="1"/>
      <c r="O2" s="1"/>
      <c r="P2" s="1"/>
      <c r="Q2" s="1"/>
      <c r="R2" s="1"/>
      <c r="S2" s="1"/>
      <c r="T2" s="1"/>
      <c r="U2" s="1"/>
      <c r="V2" s="1"/>
      <c r="W2" s="1"/>
      <c r="X2" s="1"/>
      <c r="Y2" s="1"/>
      <c r="Z2" s="1"/>
      <c r="AA2" s="1"/>
      <c r="AB2" s="1"/>
      <c r="AC2" s="1"/>
      <c r="AD2" s="1"/>
      <c r="AE2" s="1"/>
      <c r="AF2" s="1"/>
      <c r="AG2" s="1"/>
    </row>
    <row r="3" spans="1:33" x14ac:dyDescent="0.35">
      <c r="A3" t="s">
        <v>33</v>
      </c>
      <c r="B3">
        <v>190</v>
      </c>
      <c r="C3">
        <v>151</v>
      </c>
      <c r="D3">
        <v>147</v>
      </c>
      <c r="E3">
        <v>245</v>
      </c>
      <c r="F3">
        <v>215</v>
      </c>
      <c r="G3">
        <v>415</v>
      </c>
      <c r="H3">
        <v>2759</v>
      </c>
      <c r="I3">
        <v>45</v>
      </c>
      <c r="J3">
        <v>145</v>
      </c>
      <c r="K3">
        <v>55</v>
      </c>
    </row>
    <row r="4" spans="1:33" x14ac:dyDescent="0.35">
      <c r="A4" t="s">
        <v>34</v>
      </c>
      <c r="B4">
        <v>154</v>
      </c>
      <c r="C4">
        <v>326</v>
      </c>
      <c r="D4">
        <v>755</v>
      </c>
      <c r="F4">
        <v>182</v>
      </c>
      <c r="G4">
        <v>1484</v>
      </c>
      <c r="H4">
        <v>3047</v>
      </c>
      <c r="I4">
        <v>129</v>
      </c>
      <c r="J4">
        <v>466</v>
      </c>
      <c r="K4">
        <v>1467</v>
      </c>
    </row>
    <row r="5" spans="1:33" x14ac:dyDescent="0.35">
      <c r="A5" t="s">
        <v>35</v>
      </c>
      <c r="B5">
        <v>140</v>
      </c>
      <c r="C5">
        <v>238</v>
      </c>
      <c r="D5">
        <v>479</v>
      </c>
      <c r="E5">
        <v>200</v>
      </c>
      <c r="F5">
        <v>168</v>
      </c>
      <c r="G5">
        <v>232</v>
      </c>
      <c r="H5">
        <v>27</v>
      </c>
      <c r="I5">
        <v>20</v>
      </c>
      <c r="J5">
        <v>20</v>
      </c>
      <c r="K5">
        <v>10</v>
      </c>
    </row>
    <row r="6" spans="1:33" x14ac:dyDescent="0.35">
      <c r="A6" t="s">
        <v>36</v>
      </c>
      <c r="B6">
        <v>63</v>
      </c>
      <c r="C6">
        <v>78</v>
      </c>
      <c r="D6">
        <v>219</v>
      </c>
      <c r="E6">
        <v>129</v>
      </c>
      <c r="F6">
        <v>160</v>
      </c>
      <c r="G6">
        <v>4</v>
      </c>
      <c r="H6">
        <v>250</v>
      </c>
      <c r="J6">
        <v>2</v>
      </c>
      <c r="K6">
        <v>2</v>
      </c>
    </row>
    <row r="7" spans="1:33" x14ac:dyDescent="0.35">
      <c r="A7" t="s">
        <v>37</v>
      </c>
      <c r="D7">
        <v>30</v>
      </c>
      <c r="E7">
        <v>360</v>
      </c>
      <c r="F7">
        <v>260</v>
      </c>
      <c r="G7">
        <v>50</v>
      </c>
      <c r="H7">
        <v>150</v>
      </c>
      <c r="K7">
        <v>5</v>
      </c>
    </row>
    <row r="8" spans="1:33" x14ac:dyDescent="0.35">
      <c r="A8" t="s">
        <v>38</v>
      </c>
      <c r="B8">
        <v>12</v>
      </c>
      <c r="C8">
        <v>139</v>
      </c>
      <c r="D8">
        <v>60</v>
      </c>
      <c r="E8">
        <v>257</v>
      </c>
      <c r="F8">
        <v>50</v>
      </c>
      <c r="G8">
        <v>103</v>
      </c>
      <c r="H8">
        <v>19</v>
      </c>
      <c r="I8">
        <v>5</v>
      </c>
      <c r="J8">
        <v>15</v>
      </c>
      <c r="K8">
        <v>35</v>
      </c>
    </row>
    <row r="10" spans="1:33" x14ac:dyDescent="0.35">
      <c r="A10" t="s">
        <v>70</v>
      </c>
    </row>
    <row r="12" spans="1:33" x14ac:dyDescent="0.35">
      <c r="B12" t="s">
        <v>63</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73499-85CC-40D8-980B-C731D543D0FA}">
  <sheetPr>
    <tabColor theme="4" tint="-0.499984740745262"/>
  </sheetPr>
  <dimension ref="A1:AI17"/>
  <sheetViews>
    <sheetView tabSelected="1" workbookViewId="0">
      <pane xSplit="1" topLeftCell="B1" activePane="topRight" state="frozen"/>
      <selection pane="topRight" activeCell="G24" sqref="G24"/>
    </sheetView>
  </sheetViews>
  <sheetFormatPr defaultColWidth="8.90625" defaultRowHeight="14.5" x14ac:dyDescent="0.35"/>
  <cols>
    <col min="1" max="1" width="25.54296875" style="3" customWidth="1"/>
    <col min="2" max="23" width="9.1796875" style="3" bestFit="1" customWidth="1"/>
    <col min="24" max="16384" width="8.90625" style="3"/>
  </cols>
  <sheetData>
    <row r="1" spans="1:35" s="1" customFormat="1" ht="29" x14ac:dyDescent="0.35">
      <c r="A1" s="6" t="s">
        <v>29</v>
      </c>
      <c r="B1" s="4">
        <v>2019</v>
      </c>
      <c r="C1" s="4">
        <v>2020</v>
      </c>
      <c r="D1" s="4">
        <v>2021</v>
      </c>
      <c r="E1" s="4">
        <v>2022</v>
      </c>
      <c r="F1" s="4">
        <v>2023</v>
      </c>
      <c r="G1" s="4">
        <v>2024</v>
      </c>
      <c r="H1" s="4">
        <v>2025</v>
      </c>
      <c r="I1" s="4">
        <v>2026</v>
      </c>
      <c r="J1" s="4">
        <v>2027</v>
      </c>
      <c r="K1" s="4">
        <v>2028</v>
      </c>
      <c r="L1" s="4">
        <v>2029</v>
      </c>
      <c r="M1" s="4">
        <v>2030</v>
      </c>
      <c r="N1" s="4">
        <v>2031</v>
      </c>
      <c r="O1" s="4">
        <v>2032</v>
      </c>
      <c r="P1" s="4">
        <v>2033</v>
      </c>
      <c r="Q1" s="4">
        <v>2034</v>
      </c>
      <c r="R1" s="4">
        <v>2035</v>
      </c>
      <c r="S1" s="4">
        <v>2036</v>
      </c>
      <c r="T1" s="4">
        <v>2037</v>
      </c>
      <c r="U1" s="4">
        <v>2038</v>
      </c>
      <c r="V1" s="4">
        <v>2039</v>
      </c>
      <c r="W1" s="4">
        <v>2040</v>
      </c>
      <c r="X1" s="4">
        <v>2041</v>
      </c>
      <c r="Y1" s="4">
        <v>2042</v>
      </c>
      <c r="Z1" s="4">
        <v>2043</v>
      </c>
      <c r="AA1" s="4">
        <v>2044</v>
      </c>
      <c r="AB1" s="4">
        <v>2045</v>
      </c>
      <c r="AC1" s="4">
        <v>2046</v>
      </c>
      <c r="AD1" s="4">
        <v>2047</v>
      </c>
      <c r="AE1" s="4">
        <v>2048</v>
      </c>
      <c r="AF1" s="4">
        <v>2049</v>
      </c>
      <c r="AG1" s="4">
        <v>2050</v>
      </c>
    </row>
    <row r="2" spans="1:35" x14ac:dyDescent="0.35">
      <c r="A2" s="4" t="s">
        <v>28</v>
      </c>
      <c r="B2" s="5">
        <f>'coal retirement'!B3</f>
        <v>0</v>
      </c>
      <c r="C2" s="5">
        <f>'coal retirement'!C3</f>
        <v>0</v>
      </c>
      <c r="D2" s="5">
        <f>'coal retirement'!D3</f>
        <v>0</v>
      </c>
      <c r="E2" s="5">
        <f>'coal retirement'!E3</f>
        <v>0</v>
      </c>
      <c r="F2" s="5">
        <f>'coal retirement'!F3</f>
        <v>0</v>
      </c>
      <c r="G2" s="5">
        <f>'coal retirement'!G3</f>
        <v>0</v>
      </c>
      <c r="H2" s="5">
        <f>'coal retirement'!H3</f>
        <v>1.1000000000000001</v>
      </c>
      <c r="I2" s="5">
        <f>'coal retirement'!I3</f>
        <v>0</v>
      </c>
      <c r="J2" s="5">
        <f>'coal retirement'!J3</f>
        <v>0</v>
      </c>
      <c r="K2" s="5">
        <f>'coal retirement'!K3</f>
        <v>0</v>
      </c>
      <c r="L2" s="5">
        <f>'coal retirement'!L3</f>
        <v>0</v>
      </c>
      <c r="M2" s="5">
        <f>'coal retirement'!M3</f>
        <v>1</v>
      </c>
      <c r="N2" s="5">
        <f>'coal retirement'!N3</f>
        <v>0</v>
      </c>
      <c r="O2" s="5">
        <f>'coal retirement'!O3</f>
        <v>0</v>
      </c>
      <c r="P2" s="5">
        <f>'coal retirement'!P3</f>
        <v>0</v>
      </c>
      <c r="Q2" s="5">
        <f>'coal retirement'!Q3</f>
        <v>0</v>
      </c>
      <c r="R2" s="5">
        <f>'coal retirement'!R3</f>
        <v>0</v>
      </c>
      <c r="S2" s="5">
        <f>'coal retirement'!S3</f>
        <v>0</v>
      </c>
      <c r="T2" s="5">
        <f>'coal retirement'!T3</f>
        <v>0</v>
      </c>
      <c r="U2" s="5">
        <f>'coal retirement'!U3</f>
        <v>0</v>
      </c>
      <c r="V2" s="5">
        <f>'coal retirement'!V3</f>
        <v>0</v>
      </c>
      <c r="W2" s="5">
        <f>'coal retirement'!W3</f>
        <v>10</v>
      </c>
      <c r="X2" s="5">
        <f>'coal retirement'!X3</f>
        <v>0</v>
      </c>
      <c r="Y2" s="5">
        <f>'coal retirement'!Y3</f>
        <v>0</v>
      </c>
      <c r="Z2" s="5">
        <f>'coal retirement'!Z3</f>
        <v>0</v>
      </c>
      <c r="AA2" s="5">
        <f>'coal retirement'!AA3</f>
        <v>0</v>
      </c>
      <c r="AB2" s="5">
        <f>'coal retirement'!AB3</f>
        <v>24</v>
      </c>
      <c r="AC2" s="5">
        <f>'coal retirement'!AC3</f>
        <v>22.100000000000364</v>
      </c>
      <c r="AD2" s="5">
        <f>'coal retirement'!AD3</f>
        <v>20.200000000000273</v>
      </c>
      <c r="AE2" s="5">
        <f>'coal retirement'!AE3</f>
        <v>18.300000000000182</v>
      </c>
      <c r="AF2" s="5">
        <f>'coal retirement'!AF3</f>
        <v>16.400000000000091</v>
      </c>
      <c r="AG2" s="5">
        <f>'coal retirement'!AG3</f>
        <v>14.5</v>
      </c>
      <c r="AI2" s="2"/>
    </row>
    <row r="3" spans="1:35" x14ac:dyDescent="0.35">
      <c r="A3" s="4" t="s">
        <v>27</v>
      </c>
      <c r="B3" s="5">
        <f>'coal retirement'!B4</f>
        <v>0</v>
      </c>
      <c r="C3" s="5">
        <f>'coal retirement'!C4</f>
        <v>0</v>
      </c>
      <c r="D3" s="5">
        <f>'coal retirement'!D4</f>
        <v>0</v>
      </c>
      <c r="E3" s="5">
        <f>'coal retirement'!E4</f>
        <v>0</v>
      </c>
      <c r="F3" s="5">
        <f>'coal retirement'!F4</f>
        <v>0</v>
      </c>
      <c r="G3" s="5">
        <f>'coal retirement'!G4</f>
        <v>0</v>
      </c>
      <c r="H3" s="5">
        <f>'coal retirement'!H4</f>
        <v>0</v>
      </c>
      <c r="I3" s="5">
        <f>'coal retirement'!I4</f>
        <v>0</v>
      </c>
      <c r="J3" s="5">
        <f>'coal retirement'!J4</f>
        <v>0</v>
      </c>
      <c r="K3" s="5">
        <f>'coal retirement'!K4</f>
        <v>0</v>
      </c>
      <c r="L3" s="5">
        <f>'coal retirement'!L4</f>
        <v>0</v>
      </c>
      <c r="M3" s="5">
        <f>'coal retirement'!M4</f>
        <v>0</v>
      </c>
      <c r="N3" s="5">
        <f>'coal retirement'!N4</f>
        <v>0</v>
      </c>
      <c r="O3" s="5">
        <f>'coal retirement'!O4</f>
        <v>0</v>
      </c>
      <c r="P3" s="5">
        <f>'coal retirement'!P4</f>
        <v>0</v>
      </c>
      <c r="Q3" s="5">
        <f>'coal retirement'!Q4</f>
        <v>0</v>
      </c>
      <c r="R3" s="5">
        <f>'coal retirement'!R4</f>
        <v>0</v>
      </c>
      <c r="S3" s="5">
        <f>'coal retirement'!S4</f>
        <v>0</v>
      </c>
      <c r="T3" s="5">
        <f>'coal retirement'!T4</f>
        <v>0</v>
      </c>
      <c r="U3" s="5">
        <f>'coal retirement'!U4</f>
        <v>0</v>
      </c>
      <c r="V3" s="5">
        <f>'coal retirement'!V4</f>
        <v>0</v>
      </c>
      <c r="W3" s="5">
        <f>'deploy_10-19'!B35</f>
        <v>707.5300000000002</v>
      </c>
      <c r="X3" s="5">
        <f>'deploy_10-19'!C35</f>
        <v>491.15000000000009</v>
      </c>
      <c r="Y3" s="5">
        <f>'deploy_10-19'!D35</f>
        <v>136.99999999999909</v>
      </c>
      <c r="Z3" s="5">
        <f>'deploy_10-19'!E35</f>
        <v>294.64000000000033</v>
      </c>
      <c r="AA3" s="5">
        <f>'deploy_10-19'!F35</f>
        <v>84.039999999999964</v>
      </c>
      <c r="AB3" s="5">
        <f>'deploy_10-19'!G35</f>
        <v>675.55000000000109</v>
      </c>
      <c r="AC3" s="5">
        <f>'deploy_10-19'!H35</f>
        <v>1179.4399999999987</v>
      </c>
      <c r="AD3" s="5">
        <f>'deploy_10-19'!I35</f>
        <v>464.86000000000058</v>
      </c>
      <c r="AE3" s="5">
        <f>'deploy_10-19'!J35</f>
        <v>465.00999999999931</v>
      </c>
      <c r="AF3" s="5">
        <f>'deploy_10-19'!K35</f>
        <v>484.36999999999989</v>
      </c>
      <c r="AG3" s="5">
        <f>'deploy_10-19'!L35</f>
        <v>0</v>
      </c>
      <c r="AI3" s="2"/>
    </row>
    <row r="4" spans="1:35" x14ac:dyDescent="0.35">
      <c r="A4" s="21" t="s">
        <v>26</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I4" s="2"/>
    </row>
    <row r="5" spans="1:35" x14ac:dyDescent="0.35">
      <c r="A5" s="4" t="s">
        <v>25</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I5" s="2"/>
    </row>
    <row r="6" spans="1:35" x14ac:dyDescent="0.35">
      <c r="A6" s="4" t="s">
        <v>24</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f>'deploy_19-28'!B7</f>
        <v>0</v>
      </c>
      <c r="AA6" s="5">
        <f>'deploy_19-28'!C7</f>
        <v>0</v>
      </c>
      <c r="AB6" s="5">
        <f>'deploy_19-28'!D7</f>
        <v>30</v>
      </c>
      <c r="AC6" s="5">
        <f>'deploy_19-28'!E7</f>
        <v>360</v>
      </c>
      <c r="AD6" s="5">
        <f>'deploy_19-28'!F7</f>
        <v>260</v>
      </c>
      <c r="AE6" s="5">
        <f>'deploy_19-28'!G7</f>
        <v>50</v>
      </c>
      <c r="AF6" s="5">
        <f>'deploy_19-28'!H7</f>
        <v>150</v>
      </c>
      <c r="AG6" s="5">
        <f>'deploy_19-28'!C7</f>
        <v>0</v>
      </c>
      <c r="AI6" s="2"/>
    </row>
    <row r="7" spans="1:35" x14ac:dyDescent="0.35">
      <c r="A7" s="4" t="s">
        <v>23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f>'deploy_19-28'!B6</f>
        <v>63</v>
      </c>
      <c r="AA7" s="5">
        <f>'deploy_19-28'!C6</f>
        <v>78</v>
      </c>
      <c r="AB7" s="5">
        <f>'deploy_19-28'!D6</f>
        <v>219</v>
      </c>
      <c r="AC7" s="5">
        <f>'deploy_19-28'!E6</f>
        <v>129</v>
      </c>
      <c r="AD7" s="5">
        <f>'deploy_19-28'!F6</f>
        <v>160</v>
      </c>
      <c r="AE7" s="5">
        <f>'deploy_19-28'!G6</f>
        <v>4</v>
      </c>
      <c r="AF7" s="5">
        <f>'deploy_19-28'!H6</f>
        <v>250</v>
      </c>
      <c r="AG7" s="5">
        <f>'deploy_19-28'!I6</f>
        <v>0</v>
      </c>
      <c r="AI7" s="2"/>
    </row>
    <row r="8" spans="1:35" x14ac:dyDescent="0.35">
      <c r="A8" s="4" t="s">
        <v>22</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I8" s="2"/>
    </row>
    <row r="9" spans="1:35" x14ac:dyDescent="0.35">
      <c r="A9" s="21" t="s">
        <v>21</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f>'deploy_10-19'!B39</f>
        <v>0</v>
      </c>
      <c r="X9" s="5">
        <f>'deploy_10-19'!C39</f>
        <v>0</v>
      </c>
      <c r="Y9" s="5">
        <f>'deploy_10-19'!D39</f>
        <v>0</v>
      </c>
      <c r="Z9" s="5">
        <f>'deploy_10-19'!E39</f>
        <v>0</v>
      </c>
      <c r="AA9" s="5">
        <f>'deploy_10-19'!F39</f>
        <v>0</v>
      </c>
      <c r="AB9" s="5">
        <f>'deploy_10-19'!G39</f>
        <v>1726.01</v>
      </c>
      <c r="AC9" s="5">
        <f>'deploy_10-19'!H39</f>
        <v>41.440000000000055</v>
      </c>
      <c r="AD9" s="5">
        <f>'deploy_10-19'!I39</f>
        <v>73.709999999999809</v>
      </c>
      <c r="AE9" s="5">
        <v>0</v>
      </c>
      <c r="AF9" s="5">
        <f>'deploy_10-19'!K39</f>
        <v>6.8000000000000114</v>
      </c>
      <c r="AG9" s="5">
        <f>'deploy_19-28'!C8</f>
        <v>139</v>
      </c>
      <c r="AI9" s="2"/>
    </row>
    <row r="10" spans="1:35" x14ac:dyDescent="0.35">
      <c r="A10" s="4" t="s">
        <v>20</v>
      </c>
      <c r="B10" s="5">
        <v>0</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c r="AG10" s="5">
        <v>0</v>
      </c>
      <c r="AI10" s="2"/>
    </row>
    <row r="11" spans="1:35" x14ac:dyDescent="0.35">
      <c r="A11" s="21" t="s">
        <v>19</v>
      </c>
      <c r="B11" s="5">
        <v>0</v>
      </c>
      <c r="C11" s="5">
        <v>0</v>
      </c>
      <c r="D11" s="5">
        <v>0</v>
      </c>
      <c r="E11" s="5">
        <v>0</v>
      </c>
      <c r="F11" s="5">
        <v>0</v>
      </c>
      <c r="G11" s="5">
        <v>0</v>
      </c>
      <c r="H11" s="5">
        <v>0</v>
      </c>
      <c r="I11" s="5">
        <v>0</v>
      </c>
      <c r="J11" s="5">
        <v>0</v>
      </c>
      <c r="K11" s="5">
        <v>0</v>
      </c>
      <c r="L11" s="5">
        <v>0</v>
      </c>
      <c r="M11" s="5">
        <v>0</v>
      </c>
      <c r="N11" s="5">
        <v>0</v>
      </c>
      <c r="O11" s="5">
        <v>0</v>
      </c>
      <c r="P11" s="5">
        <v>0</v>
      </c>
      <c r="Q11" s="5">
        <v>0</v>
      </c>
      <c r="R11" s="5">
        <v>0</v>
      </c>
      <c r="S11" s="5">
        <v>0</v>
      </c>
      <c r="T11" s="5">
        <v>0</v>
      </c>
      <c r="U11" s="5">
        <v>0</v>
      </c>
      <c r="V11" s="5">
        <v>0</v>
      </c>
      <c r="W11" s="5">
        <f>'deploy_10-19'!B34</f>
        <v>1313.5300000000002</v>
      </c>
      <c r="X11" s="5">
        <f>'deploy_10-19'!C34</f>
        <v>902.04</v>
      </c>
      <c r="Y11" s="5">
        <f>'deploy_10-19'!D34</f>
        <v>501.64999999999964</v>
      </c>
      <c r="Z11" s="5">
        <v>0</v>
      </c>
      <c r="AA11" s="5">
        <f>'deploy_10-19'!F34</f>
        <v>271.98999999999978</v>
      </c>
      <c r="AB11" s="5">
        <v>0</v>
      </c>
      <c r="AC11" s="5">
        <f>'deploy_10-19'!H34</f>
        <v>155.32999999999993</v>
      </c>
      <c r="AD11" s="5">
        <f>'deploy_10-19'!I34</f>
        <v>416.95000000000027</v>
      </c>
      <c r="AE11" s="5">
        <f>'deploy_10-19'!J34</f>
        <v>234.54999999999927</v>
      </c>
      <c r="AF11" s="5">
        <f>'deploy_10-19'!K34</f>
        <v>148.78000000000065</v>
      </c>
      <c r="AG11" s="5">
        <f>'deploy_10-19'!L34</f>
        <v>0</v>
      </c>
      <c r="AI11" s="2"/>
    </row>
    <row r="12" spans="1:35" x14ac:dyDescent="0.35">
      <c r="A12" s="21" t="s">
        <v>18</v>
      </c>
      <c r="B12" s="5">
        <v>0</v>
      </c>
      <c r="C12" s="5">
        <v>0</v>
      </c>
      <c r="D12" s="5">
        <v>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v>0</v>
      </c>
      <c r="AF12" s="5">
        <v>0</v>
      </c>
      <c r="AG12" s="5">
        <v>0</v>
      </c>
      <c r="AI12" s="2"/>
    </row>
    <row r="13" spans="1:35" x14ac:dyDescent="0.35">
      <c r="A13" s="21" t="s">
        <v>17</v>
      </c>
      <c r="B13" s="5">
        <v>0</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0</v>
      </c>
      <c r="AE13" s="5">
        <v>0</v>
      </c>
      <c r="AF13" s="5">
        <v>0</v>
      </c>
      <c r="AG13" s="5">
        <v>0</v>
      </c>
      <c r="AI13" s="2"/>
    </row>
    <row r="14" spans="1:35" x14ac:dyDescent="0.35">
      <c r="A14" s="21" t="s">
        <v>16</v>
      </c>
      <c r="B14" s="5">
        <v>0</v>
      </c>
      <c r="C14" s="5">
        <v>0</v>
      </c>
      <c r="D14" s="5">
        <v>0</v>
      </c>
      <c r="E14" s="5">
        <v>0</v>
      </c>
      <c r="F14" s="5">
        <v>0</v>
      </c>
      <c r="G14" s="5">
        <v>0</v>
      </c>
      <c r="H14" s="5">
        <v>0</v>
      </c>
      <c r="I14" s="5">
        <v>0</v>
      </c>
      <c r="J14" s="5">
        <v>0</v>
      </c>
      <c r="K14" s="5">
        <v>0</v>
      </c>
      <c r="L14" s="5">
        <v>0</v>
      </c>
      <c r="M14" s="5">
        <v>0</v>
      </c>
      <c r="N14" s="5">
        <v>0</v>
      </c>
      <c r="O14" s="5">
        <v>0</v>
      </c>
      <c r="P14" s="5">
        <v>0</v>
      </c>
      <c r="Q14" s="5">
        <v>0</v>
      </c>
      <c r="R14" s="5">
        <v>0</v>
      </c>
      <c r="S14" s="5">
        <v>0</v>
      </c>
      <c r="T14" s="5">
        <v>0</v>
      </c>
      <c r="U14" s="5">
        <v>0</v>
      </c>
      <c r="V14" s="5">
        <v>0</v>
      </c>
      <c r="W14" s="5">
        <v>0</v>
      </c>
      <c r="X14" s="5">
        <v>0</v>
      </c>
      <c r="Y14" s="5">
        <v>0</v>
      </c>
      <c r="Z14" s="5">
        <v>0</v>
      </c>
      <c r="AA14" s="5">
        <v>0</v>
      </c>
      <c r="AB14" s="5">
        <v>0</v>
      </c>
      <c r="AC14" s="5">
        <v>0</v>
      </c>
      <c r="AD14" s="5">
        <v>0</v>
      </c>
      <c r="AE14" s="5">
        <v>0</v>
      </c>
      <c r="AF14" s="5">
        <v>0</v>
      </c>
      <c r="AG14" s="5">
        <v>0</v>
      </c>
      <c r="AI14" s="2"/>
    </row>
    <row r="15" spans="1:35" x14ac:dyDescent="0.35">
      <c r="A15" s="20" t="s">
        <v>15</v>
      </c>
      <c r="B15" s="5">
        <v>0</v>
      </c>
      <c r="C15" s="5">
        <v>0</v>
      </c>
      <c r="D15" s="5">
        <v>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5">
        <v>0</v>
      </c>
      <c r="AE15" s="5">
        <v>0</v>
      </c>
      <c r="AF15" s="5">
        <v>0</v>
      </c>
      <c r="AG15" s="5">
        <v>0</v>
      </c>
    </row>
    <row r="16" spans="1:35" x14ac:dyDescent="0.35">
      <c r="A16" s="20" t="s">
        <v>14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f>'deploy_10-19'!B39</f>
        <v>0</v>
      </c>
      <c r="X16" s="5">
        <f>'deploy_10-19'!C39</f>
        <v>0</v>
      </c>
      <c r="Y16" s="5">
        <f>'deploy_10-19'!D39</f>
        <v>0</v>
      </c>
      <c r="Z16" s="5">
        <f>'deploy_10-19'!E39</f>
        <v>0</v>
      </c>
      <c r="AA16" s="5">
        <f>'deploy_10-19'!F39</f>
        <v>0</v>
      </c>
      <c r="AB16" s="5">
        <f>'deploy_10-19'!G39</f>
        <v>1726.01</v>
      </c>
      <c r="AC16" s="5">
        <f>'deploy_10-19'!H39</f>
        <v>41.440000000000055</v>
      </c>
      <c r="AD16" s="5">
        <f>'deploy_10-19'!I39</f>
        <v>73.709999999999809</v>
      </c>
      <c r="AE16" s="5">
        <f>'deploy_10-19'!J39</f>
        <v>-1658.79</v>
      </c>
      <c r="AF16" s="5">
        <f>'deploy_10-19'!K39</f>
        <v>6.8000000000000114</v>
      </c>
      <c r="AG16" s="5">
        <f>'deploy_10-19'!L39</f>
        <v>0</v>
      </c>
    </row>
    <row r="17" spans="1:33" x14ac:dyDescent="0.35">
      <c r="A17" s="20" t="s">
        <v>13</v>
      </c>
      <c r="B17" s="5">
        <v>0</v>
      </c>
      <c r="C17" s="5">
        <v>0</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f>'deploy_10-19'!B40</f>
        <v>0</v>
      </c>
      <c r="X17" s="2">
        <f>'deploy_10-19'!C38</f>
        <v>26</v>
      </c>
      <c r="Y17" s="2">
        <f>'deploy_10-19'!D38</f>
        <v>0</v>
      </c>
      <c r="Z17" s="2">
        <f>'deploy_10-19'!E38</f>
        <v>0</v>
      </c>
      <c r="AA17" s="2">
        <f>'deploy_10-19'!F38</f>
        <v>10</v>
      </c>
      <c r="AB17" s="2">
        <v>0</v>
      </c>
      <c r="AC17" s="2">
        <f>'deploy_10-19'!H38</f>
        <v>0</v>
      </c>
      <c r="AD17" s="2">
        <f>'deploy_10-19'!I38</f>
        <v>0</v>
      </c>
      <c r="AE17" s="2">
        <f>'deploy_10-19'!J38</f>
        <v>0</v>
      </c>
      <c r="AF17" s="2">
        <f>'deploy_10-19'!K38</f>
        <v>0</v>
      </c>
      <c r="AG17" s="2">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assumption</vt:lpstr>
      <vt:lpstr>coal retirement</vt:lpstr>
      <vt:lpstr>deploy_10-19</vt:lpstr>
      <vt:lpstr>deploy_19-28</vt:lpstr>
      <vt:lpstr>BCRbQ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Zefania Sutrisno</dc:creator>
  <cp:lastModifiedBy>Shelley Wenzel</cp:lastModifiedBy>
  <dcterms:created xsi:type="dcterms:W3CDTF">2015-06-05T18:17:20Z</dcterms:created>
  <dcterms:modified xsi:type="dcterms:W3CDTF">2022-03-21T19:56:35Z</dcterms:modified>
</cp:coreProperties>
</file>