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BHRbEF\"/>
    </mc:Choice>
  </mc:AlternateContent>
  <xr:revisionPtr revIDLastSave="0" documentId="8_{99D6EB7B-A98E-4A09-A24D-F85841D1EA7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bout" sheetId="1" r:id="rId1"/>
    <sheet name="PP Prod" sheetId="2" r:id="rId2"/>
    <sheet name="Calculation" sheetId="3" r:id="rId3"/>
    <sheet name="BHRbE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0" i="4"/>
  <c r="D9" i="4"/>
  <c r="D8" i="4"/>
  <c r="D7" i="4"/>
  <c r="D6" i="4"/>
  <c r="D5" i="4"/>
  <c r="D4" i="4"/>
  <c r="E18" i="3"/>
  <c r="E17" i="3"/>
  <c r="E13" i="3"/>
  <c r="E5" i="3"/>
  <c r="E20" i="2"/>
  <c r="E19" i="2"/>
  <c r="E18" i="2"/>
  <c r="E17" i="2"/>
  <c r="E16" i="3" s="1"/>
  <c r="E16" i="2"/>
  <c r="E15" i="3" s="1"/>
  <c r="C15" i="3" s="1"/>
  <c r="D15" i="3" s="1"/>
  <c r="G15" i="3" s="1"/>
  <c r="B11" i="4" s="1"/>
  <c r="D11" i="4" s="1"/>
  <c r="E14" i="2"/>
  <c r="E13" i="2"/>
  <c r="E12" i="3" s="1"/>
  <c r="C12" i="3" s="1"/>
  <c r="D12" i="3" s="1"/>
  <c r="G12" i="3" s="1"/>
  <c r="B12" i="4" s="1"/>
  <c r="D12" i="4" s="1"/>
  <c r="D12" i="2"/>
  <c r="D15" i="2" s="1"/>
  <c r="C12" i="2"/>
  <c r="E12" i="2" s="1"/>
  <c r="E11" i="3" s="1"/>
  <c r="C11" i="3" s="1"/>
  <c r="D11" i="3" s="1"/>
  <c r="G11" i="3" s="1"/>
  <c r="B3" i="4" s="1"/>
  <c r="D3" i="4" s="1"/>
  <c r="E11" i="2"/>
  <c r="E10" i="3" s="1"/>
  <c r="E10" i="2"/>
  <c r="E9" i="3" s="1"/>
  <c r="E9" i="2"/>
  <c r="E8" i="3" s="1"/>
  <c r="E8" i="2"/>
  <c r="E7" i="3" s="1"/>
  <c r="E7" i="2"/>
  <c r="E6" i="3" s="1"/>
  <c r="C6" i="3" s="1"/>
  <c r="D6" i="3" s="1"/>
  <c r="G6" i="3" s="1"/>
  <c r="B2" i="4" s="1"/>
  <c r="D2" i="4" s="1"/>
  <c r="E6" i="2"/>
  <c r="E5" i="2"/>
  <c r="E4" i="3" s="1"/>
  <c r="E4" i="2"/>
  <c r="E3" i="3" s="1"/>
  <c r="C15" i="2" l="1"/>
  <c r="E15" i="2" s="1"/>
  <c r="E14" i="3" s="1"/>
</calcChain>
</file>

<file path=xl/sharedStrings.xml><?xml version="1.0" encoding="utf-8"?>
<sst xmlns="http://schemas.openxmlformats.org/spreadsheetml/2006/main" count="104" uniqueCount="47">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</sst>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563C1"/>
      <name val="Calibri"/>
      <scheme val="minor"/>
    </font>
    <font>
      <sz val="11"/>
      <color theme="10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/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 applyAlignment="1"/>
    <xf numFmtId="0" fontId="2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4" fontId="2" fillId="0" borderId="2" xfId="0" applyNumberFormat="1" applyFont="1" applyBorder="1" applyAlignment="1"/>
    <xf numFmtId="4" fontId="2" fillId="0" borderId="0" xfId="0" applyNumberFormat="1" applyFont="1"/>
    <xf numFmtId="0" fontId="0" fillId="0" borderId="2" xfId="0" applyFont="1" applyBorder="1" applyAlignment="1">
      <alignment horizontal="left"/>
    </xf>
    <xf numFmtId="4" fontId="2" fillId="0" borderId="2" xfId="0" applyNumberFormat="1" applyFont="1" applyBorder="1"/>
    <xf numFmtId="0" fontId="2" fillId="0" borderId="2" xfId="0" applyFont="1" applyBorder="1" applyAlignment="1"/>
    <xf numFmtId="0" fontId="6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1" fontId="2" fillId="0" borderId="0" xfId="0" applyNumberFormat="1" applyFo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1" Type="http://schemas.openxmlformats.org/officeDocument/2006/relationships/hyperlink" Target="http://iesr.or.id/wp-content/uploads/2019/04/COMS-PUB-0021_A-Roadmap-for-Indonesia_s-Power-Sect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iesr.or.id/wp-content/uploads/2019/04/COMS-PUB-0021_A-Roadmap-for-Indonesia_s-Power-Sect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/>
  </sheetViews>
  <sheetFormatPr defaultColWidth="14.453125" defaultRowHeight="15" customHeight="1" x14ac:dyDescent="0.35"/>
  <cols>
    <col min="1" max="1" width="8.7265625" customWidth="1"/>
    <col min="2" max="2" width="63.7265625" customWidth="1"/>
    <col min="3" max="26" width="8.7265625" customWidth="1"/>
  </cols>
  <sheetData>
    <row r="1" spans="1:2" ht="14.5" x14ac:dyDescent="0.35">
      <c r="A1" s="1" t="s">
        <v>0</v>
      </c>
    </row>
    <row r="3" spans="1:2" ht="14.5" x14ac:dyDescent="0.35">
      <c r="A3" s="1" t="s">
        <v>1</v>
      </c>
      <c r="B3" s="2" t="s">
        <v>2</v>
      </c>
    </row>
    <row r="4" spans="1:2" ht="14.5" x14ac:dyDescent="0.35">
      <c r="B4" s="3" t="s">
        <v>3</v>
      </c>
    </row>
    <row r="5" spans="1:2" ht="14.5" x14ac:dyDescent="0.35">
      <c r="B5" s="4">
        <v>2019</v>
      </c>
    </row>
    <row r="6" spans="1:2" ht="14.5" x14ac:dyDescent="0.35">
      <c r="B6" s="5" t="s">
        <v>4</v>
      </c>
    </row>
    <row r="7" spans="1:2" ht="14.5" x14ac:dyDescent="0.35">
      <c r="B7" s="6" t="s">
        <v>5</v>
      </c>
    </row>
    <row r="9" spans="1:2" ht="15.75" customHeight="1" x14ac:dyDescent="0.35"/>
    <row r="10" spans="1:2" ht="14.5" x14ac:dyDescent="0.35">
      <c r="B10" s="2" t="s">
        <v>6</v>
      </c>
    </row>
    <row r="11" spans="1:2" ht="14.5" x14ac:dyDescent="0.35">
      <c r="B11" s="7" t="s">
        <v>7</v>
      </c>
    </row>
    <row r="12" spans="1:2" ht="14.5" x14ac:dyDescent="0.35">
      <c r="B12" s="4">
        <v>2020</v>
      </c>
    </row>
    <row r="13" spans="1:2" ht="14.5" x14ac:dyDescent="0.35">
      <c r="B13" s="5" t="s">
        <v>8</v>
      </c>
    </row>
    <row r="14" spans="1:2" ht="14.5" x14ac:dyDescent="0.35">
      <c r="B14" s="6" t="s">
        <v>9</v>
      </c>
    </row>
    <row r="17" spans="1:2" ht="14.5" x14ac:dyDescent="0.35">
      <c r="B17" s="8"/>
    </row>
    <row r="19" spans="1:2" ht="14.5" x14ac:dyDescent="0.35">
      <c r="B19" s="9"/>
    </row>
    <row r="21" spans="1:2" ht="15.75" customHeight="1" x14ac:dyDescent="0.35">
      <c r="B21" s="10"/>
    </row>
    <row r="22" spans="1:2" ht="15.75" customHeight="1" x14ac:dyDescent="0.35"/>
    <row r="23" spans="1:2" ht="15.75" customHeight="1" x14ac:dyDescent="0.35"/>
    <row r="24" spans="1:2" ht="15.75" customHeight="1" x14ac:dyDescent="0.35">
      <c r="A24" s="1"/>
    </row>
    <row r="25" spans="1:2" ht="15.75" customHeight="1" x14ac:dyDescent="0.35">
      <c r="A25" s="11"/>
    </row>
    <row r="26" spans="1:2" ht="15.75" customHeight="1" x14ac:dyDescent="0.35">
      <c r="A26" s="11"/>
    </row>
    <row r="27" spans="1:2" ht="15.75" customHeight="1" x14ac:dyDescent="0.35">
      <c r="A27" s="11"/>
    </row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6" r:id="rId1" xr:uid="{00000000-0004-0000-0000-000000000000}"/>
    <hyperlink ref="B13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X20"/>
  <sheetViews>
    <sheetView workbookViewId="0"/>
  </sheetViews>
  <sheetFormatPr defaultColWidth="14.453125" defaultRowHeight="15" customHeight="1" x14ac:dyDescent="0.35"/>
  <cols>
    <col min="2" max="2" width="23.7265625" customWidth="1"/>
    <col min="3" max="5" width="31.81640625" customWidth="1"/>
  </cols>
  <sheetData>
    <row r="2" spans="2:24" x14ac:dyDescent="0.35">
      <c r="B2" s="12" t="s">
        <v>10</v>
      </c>
    </row>
    <row r="3" spans="2:24" x14ac:dyDescent="0.35">
      <c r="B3" s="13"/>
      <c r="C3" s="14" t="s">
        <v>11</v>
      </c>
      <c r="D3" s="14" t="s">
        <v>12</v>
      </c>
      <c r="E3" s="14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2:24" x14ac:dyDescent="0.35">
      <c r="B4" s="15" t="s">
        <v>14</v>
      </c>
      <c r="C4" s="16">
        <v>0</v>
      </c>
      <c r="D4" s="16">
        <v>195</v>
      </c>
      <c r="E4" s="16">
        <f t="shared" ref="E4:E20" si="0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 x14ac:dyDescent="0.35">
      <c r="B5" s="15" t="s">
        <v>15</v>
      </c>
      <c r="C5" s="16">
        <v>34</v>
      </c>
      <c r="D5" s="16">
        <v>0</v>
      </c>
      <c r="E5" s="16">
        <f t="shared" si="0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x14ac:dyDescent="0.35">
      <c r="B6" s="15" t="s">
        <v>16</v>
      </c>
      <c r="C6" s="16">
        <v>4186</v>
      </c>
      <c r="D6" s="16">
        <v>11377</v>
      </c>
      <c r="E6" s="16">
        <f t="shared" si="0"/>
        <v>15563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2:24" x14ac:dyDescent="0.35">
      <c r="B7" s="18" t="s">
        <v>17</v>
      </c>
      <c r="C7" s="16">
        <v>113335</v>
      </c>
      <c r="D7" s="16">
        <v>67534</v>
      </c>
      <c r="E7" s="16">
        <f t="shared" si="0"/>
        <v>180869</v>
      </c>
    </row>
    <row r="8" spans="2:24" x14ac:dyDescent="0.35">
      <c r="B8" s="15" t="s">
        <v>18</v>
      </c>
      <c r="C8" s="16">
        <v>0</v>
      </c>
      <c r="D8" s="16">
        <v>0</v>
      </c>
      <c r="E8" s="16">
        <f t="shared" si="0"/>
        <v>0</v>
      </c>
    </row>
    <row r="9" spans="2:24" x14ac:dyDescent="0.35">
      <c r="B9" s="18" t="s">
        <v>19</v>
      </c>
      <c r="C9" s="16">
        <v>11949</v>
      </c>
      <c r="D9" s="16">
        <v>7506</v>
      </c>
      <c r="E9" s="16">
        <f t="shared" si="0"/>
        <v>19455</v>
      </c>
    </row>
    <row r="10" spans="2:24" x14ac:dyDescent="0.35">
      <c r="B10" s="15" t="s">
        <v>20</v>
      </c>
      <c r="C10" s="16">
        <v>0</v>
      </c>
      <c r="D10" s="16">
        <v>0</v>
      </c>
      <c r="E10" s="16">
        <f t="shared" si="0"/>
        <v>0</v>
      </c>
    </row>
    <row r="11" spans="2:24" x14ac:dyDescent="0.35">
      <c r="B11" s="15" t="s">
        <v>21</v>
      </c>
      <c r="C11" s="16">
        <v>0</v>
      </c>
      <c r="D11" s="16">
        <v>17</v>
      </c>
      <c r="E11" s="16">
        <f t="shared" si="0"/>
        <v>17</v>
      </c>
    </row>
    <row r="12" spans="2:24" x14ac:dyDescent="0.35">
      <c r="B12" s="15" t="s">
        <v>22</v>
      </c>
      <c r="C12" s="19">
        <f>30098+2414</f>
        <v>32512</v>
      </c>
      <c r="D12" s="19">
        <f>4045+4028</f>
        <v>8073</v>
      </c>
      <c r="E12" s="16">
        <f t="shared" si="0"/>
        <v>40585</v>
      </c>
    </row>
    <row r="13" spans="2:24" x14ac:dyDescent="0.35">
      <c r="B13" s="15" t="s">
        <v>23</v>
      </c>
      <c r="C13" s="16">
        <v>1413</v>
      </c>
      <c r="D13" s="16">
        <v>19</v>
      </c>
      <c r="E13" s="16">
        <f t="shared" si="0"/>
        <v>1432</v>
      </c>
    </row>
    <row r="14" spans="2:24" x14ac:dyDescent="0.35">
      <c r="B14" s="15" t="s">
        <v>24</v>
      </c>
      <c r="C14" s="16">
        <v>0</v>
      </c>
      <c r="D14" s="16">
        <v>0</v>
      </c>
      <c r="E14" s="16">
        <f t="shared" si="0"/>
        <v>0</v>
      </c>
    </row>
    <row r="15" spans="2:24" x14ac:dyDescent="0.35">
      <c r="B15" s="15" t="s">
        <v>25</v>
      </c>
      <c r="C15" s="19">
        <f t="shared" ref="C15:D15" si="1">C20-SUM(C4:C14)-SUM(C16:C19)</f>
        <v>8656</v>
      </c>
      <c r="D15" s="19">
        <f t="shared" si="1"/>
        <v>716</v>
      </c>
      <c r="E15" s="16">
        <f t="shared" si="0"/>
        <v>9372</v>
      </c>
    </row>
    <row r="16" spans="2:24" x14ac:dyDescent="0.35">
      <c r="B16" s="15" t="s">
        <v>26</v>
      </c>
      <c r="C16" s="16">
        <v>5601</v>
      </c>
      <c r="D16" s="16">
        <v>1129</v>
      </c>
      <c r="E16" s="16">
        <f t="shared" si="0"/>
        <v>6730</v>
      </c>
    </row>
    <row r="17" spans="2:5" x14ac:dyDescent="0.35">
      <c r="B17" s="15" t="s">
        <v>27</v>
      </c>
      <c r="C17" s="16">
        <v>6</v>
      </c>
      <c r="D17" s="16">
        <v>120</v>
      </c>
      <c r="E17" s="16">
        <f t="shared" si="0"/>
        <v>126</v>
      </c>
    </row>
    <row r="18" spans="2:5" x14ac:dyDescent="0.35">
      <c r="B18" s="15" t="s">
        <v>28</v>
      </c>
      <c r="C18" s="16">
        <v>0</v>
      </c>
      <c r="D18" s="16">
        <v>0</v>
      </c>
      <c r="E18" s="16">
        <f t="shared" si="0"/>
        <v>0</v>
      </c>
    </row>
    <row r="19" spans="2:5" x14ac:dyDescent="0.35">
      <c r="B19" s="15" t="s">
        <v>29</v>
      </c>
      <c r="C19" s="16">
        <v>0</v>
      </c>
      <c r="D19" s="16">
        <v>473</v>
      </c>
      <c r="E19" s="16">
        <f t="shared" si="0"/>
        <v>473</v>
      </c>
    </row>
    <row r="20" spans="2:5" x14ac:dyDescent="0.35">
      <c r="B20" s="20" t="s">
        <v>30</v>
      </c>
      <c r="C20" s="16">
        <v>177692</v>
      </c>
      <c r="D20" s="16">
        <v>97159</v>
      </c>
      <c r="E20" s="16">
        <f t="shared" si="0"/>
        <v>274851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19"/>
  <sheetViews>
    <sheetView workbookViewId="0"/>
  </sheetViews>
  <sheetFormatPr defaultColWidth="14.453125" defaultRowHeight="15" customHeight="1" x14ac:dyDescent="0.35"/>
  <cols>
    <col min="2" max="2" width="29.81640625" customWidth="1"/>
    <col min="3" max="3" width="25.08984375" customWidth="1"/>
    <col min="4" max="4" width="26.08984375" customWidth="1"/>
    <col min="5" max="5" width="28.453125" customWidth="1"/>
    <col min="6" max="6" width="34.453125" customWidth="1"/>
    <col min="7" max="7" width="20.7265625" customWidth="1"/>
  </cols>
  <sheetData>
    <row r="2" spans="1:9" x14ac:dyDescent="0.35"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 spans="1:9" x14ac:dyDescent="0.35">
      <c r="B3" s="15" t="s">
        <v>14</v>
      </c>
      <c r="C3" s="20" t="s">
        <v>37</v>
      </c>
      <c r="D3" s="20" t="s">
        <v>37</v>
      </c>
      <c r="E3" s="13">
        <f>'PP Prod'!E4*$I$4</f>
        <v>195000</v>
      </c>
      <c r="F3" s="13"/>
      <c r="G3" s="13"/>
      <c r="H3" s="3"/>
      <c r="I3" s="3" t="s">
        <v>38</v>
      </c>
    </row>
    <row r="4" spans="1:9" x14ac:dyDescent="0.35">
      <c r="B4" s="15" t="s">
        <v>15</v>
      </c>
      <c r="C4" s="20" t="s">
        <v>37</v>
      </c>
      <c r="D4" s="20" t="s">
        <v>37</v>
      </c>
      <c r="E4" s="13">
        <f>'PP Prod'!E5*$I$4</f>
        <v>34000</v>
      </c>
      <c r="F4" s="13"/>
      <c r="G4" s="13"/>
      <c r="H4" s="3"/>
      <c r="I4" s="3">
        <v>1000</v>
      </c>
    </row>
    <row r="5" spans="1:9" x14ac:dyDescent="0.35">
      <c r="A5" s="3" t="s">
        <v>39</v>
      </c>
      <c r="B5" s="15" t="s">
        <v>16</v>
      </c>
      <c r="C5" s="20" t="s">
        <v>37</v>
      </c>
      <c r="D5" s="20" t="s">
        <v>37</v>
      </c>
      <c r="E5" s="13">
        <f>'PP Prod'!E6*$I$4</f>
        <v>15563000</v>
      </c>
      <c r="F5" s="13"/>
      <c r="G5" s="13"/>
      <c r="H5" s="3"/>
    </row>
    <row r="6" spans="1:9" x14ac:dyDescent="0.35">
      <c r="A6" s="3" t="s">
        <v>39</v>
      </c>
      <c r="B6" s="22" t="s">
        <v>17</v>
      </c>
      <c r="C6" s="13">
        <f>E6*F6</f>
        <v>1971472100</v>
      </c>
      <c r="D6" s="13">
        <f>C6*$I$7</f>
        <v>1868594771405700</v>
      </c>
      <c r="E6" s="13">
        <f>'PP Prod'!E7*$I$4</f>
        <v>180869000</v>
      </c>
      <c r="F6" s="20">
        <v>10.9</v>
      </c>
      <c r="G6" s="13">
        <f>D6/E6</f>
        <v>10331205.300000001</v>
      </c>
      <c r="H6" s="3"/>
      <c r="I6" s="3" t="s">
        <v>40</v>
      </c>
    </row>
    <row r="7" spans="1:9" x14ac:dyDescent="0.35">
      <c r="B7" s="15" t="s">
        <v>18</v>
      </c>
      <c r="C7" s="20" t="s">
        <v>37</v>
      </c>
      <c r="D7" s="20" t="s">
        <v>37</v>
      </c>
      <c r="E7" s="13">
        <f>'PP Prod'!E8*$I$4</f>
        <v>0</v>
      </c>
      <c r="F7" s="13"/>
      <c r="G7" s="13"/>
      <c r="I7" s="3">
        <v>947817</v>
      </c>
    </row>
    <row r="8" spans="1:9" x14ac:dyDescent="0.35">
      <c r="A8" s="3" t="s">
        <v>39</v>
      </c>
      <c r="B8" s="18" t="s">
        <v>19</v>
      </c>
      <c r="C8" s="20" t="s">
        <v>37</v>
      </c>
      <c r="D8" s="20" t="s">
        <v>37</v>
      </c>
      <c r="E8" s="13">
        <f>'PP Prod'!E9*$I$4</f>
        <v>19455000</v>
      </c>
      <c r="F8" s="13"/>
      <c r="G8" s="13"/>
    </row>
    <row r="9" spans="1:9" x14ac:dyDescent="0.35">
      <c r="B9" s="15" t="s">
        <v>20</v>
      </c>
      <c r="C9" s="20" t="s">
        <v>37</v>
      </c>
      <c r="D9" s="20" t="s">
        <v>37</v>
      </c>
      <c r="E9" s="13">
        <f>'PP Prod'!E10*$I$4</f>
        <v>0</v>
      </c>
      <c r="F9" s="13"/>
      <c r="G9" s="13"/>
    </row>
    <row r="10" spans="1:9" x14ac:dyDescent="0.35">
      <c r="B10" s="15" t="s">
        <v>21</v>
      </c>
      <c r="C10" s="20" t="s">
        <v>37</v>
      </c>
      <c r="D10" s="20" t="s">
        <v>37</v>
      </c>
      <c r="E10" s="13">
        <f>'PP Prod'!E11*$I$4</f>
        <v>17000</v>
      </c>
      <c r="F10" s="13"/>
      <c r="G10" s="13"/>
    </row>
    <row r="11" spans="1:9" x14ac:dyDescent="0.35">
      <c r="B11" s="23" t="s">
        <v>22</v>
      </c>
      <c r="C11" s="13">
        <f t="shared" ref="C11:C12" si="0">E11*F11</f>
        <v>361206500</v>
      </c>
      <c r="D11" s="13">
        <f t="shared" ref="D11:D12" si="1">C11*$I$7</f>
        <v>342357661210500</v>
      </c>
      <c r="E11" s="13">
        <f>'PP Prod'!E12*$I$4</f>
        <v>40585000</v>
      </c>
      <c r="F11" s="20">
        <v>8.9</v>
      </c>
      <c r="G11" s="13">
        <f t="shared" ref="G11:G12" si="2">D11/E11</f>
        <v>8435571.3000000007</v>
      </c>
    </row>
    <row r="12" spans="1:9" x14ac:dyDescent="0.35">
      <c r="B12" s="23" t="s">
        <v>23</v>
      </c>
      <c r="C12" s="13">
        <f t="shared" si="0"/>
        <v>19904800</v>
      </c>
      <c r="D12" s="13">
        <f t="shared" si="1"/>
        <v>18866107821600</v>
      </c>
      <c r="E12" s="13">
        <f>'PP Prod'!E13*$I$4</f>
        <v>1432000</v>
      </c>
      <c r="F12" s="20">
        <v>13.9</v>
      </c>
      <c r="G12" s="13">
        <f t="shared" si="2"/>
        <v>13174656.300000001</v>
      </c>
    </row>
    <row r="13" spans="1:9" x14ac:dyDescent="0.35">
      <c r="B13" s="15" t="s">
        <v>24</v>
      </c>
      <c r="C13" s="20" t="s">
        <v>37</v>
      </c>
      <c r="D13" s="20" t="s">
        <v>37</v>
      </c>
      <c r="E13" s="13">
        <f>'PP Prod'!E14*$I$4</f>
        <v>0</v>
      </c>
      <c r="F13" s="13"/>
      <c r="G13" s="13"/>
    </row>
    <row r="14" spans="1:9" x14ac:dyDescent="0.35">
      <c r="B14" s="15" t="s">
        <v>25</v>
      </c>
      <c r="C14" s="20" t="s">
        <v>37</v>
      </c>
      <c r="D14" s="20" t="s">
        <v>37</v>
      </c>
      <c r="E14" s="13">
        <f>'PP Prod'!E15*$I$4</f>
        <v>9372000</v>
      </c>
      <c r="F14" s="13"/>
      <c r="G14" s="13"/>
    </row>
    <row r="15" spans="1:9" x14ac:dyDescent="0.35">
      <c r="B15" s="23" t="s">
        <v>26</v>
      </c>
      <c r="C15" s="13">
        <f>E15*F15</f>
        <v>74030000</v>
      </c>
      <c r="D15" s="13">
        <f>C15*$I$7</f>
        <v>70166892510000</v>
      </c>
      <c r="E15" s="13">
        <f>'PP Prod'!E16*$I$4</f>
        <v>6730000</v>
      </c>
      <c r="F15" s="20">
        <v>11</v>
      </c>
      <c r="G15" s="13">
        <f>D15/E15</f>
        <v>10425987</v>
      </c>
    </row>
    <row r="16" spans="1:9" x14ac:dyDescent="0.35">
      <c r="A16" s="3" t="s">
        <v>39</v>
      </c>
      <c r="B16" s="15" t="s">
        <v>27</v>
      </c>
      <c r="C16" s="20" t="s">
        <v>37</v>
      </c>
      <c r="D16" s="20" t="s">
        <v>37</v>
      </c>
      <c r="E16" s="13">
        <f>'PP Prod'!E17*$I$4</f>
        <v>126000</v>
      </c>
      <c r="F16" s="13"/>
      <c r="G16" s="13"/>
    </row>
    <row r="17" spans="2:7" x14ac:dyDescent="0.35">
      <c r="B17" s="15" t="s">
        <v>28</v>
      </c>
      <c r="C17" s="20" t="s">
        <v>37</v>
      </c>
      <c r="D17" s="20" t="s">
        <v>37</v>
      </c>
      <c r="E17" s="13">
        <f>'PP Prod'!E18*$I$4</f>
        <v>0</v>
      </c>
      <c r="F17" s="13"/>
      <c r="G17" s="13"/>
    </row>
    <row r="18" spans="2:7" x14ac:dyDescent="0.35">
      <c r="B18" s="15" t="s">
        <v>29</v>
      </c>
      <c r="C18" s="20" t="s">
        <v>37</v>
      </c>
      <c r="D18" s="20" t="s">
        <v>37</v>
      </c>
      <c r="E18" s="13">
        <f>'PP Prod'!E19*$I$4</f>
        <v>473000</v>
      </c>
      <c r="F18" s="13"/>
      <c r="G18" s="13"/>
    </row>
    <row r="19" spans="2:7" x14ac:dyDescent="0.35">
      <c r="F19" s="5" t="s">
        <v>4</v>
      </c>
    </row>
  </sheetData>
  <hyperlinks>
    <hyperlink ref="F19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000"/>
  <sheetViews>
    <sheetView workbookViewId="0"/>
  </sheetViews>
  <sheetFormatPr defaultColWidth="14.453125" defaultRowHeight="15" customHeight="1" x14ac:dyDescent="0.35"/>
  <cols>
    <col min="1" max="1" width="26.7265625" customWidth="1"/>
    <col min="2" max="2" width="12" customWidth="1"/>
    <col min="3" max="3" width="24.08984375" customWidth="1"/>
    <col min="4" max="4" width="11" customWidth="1"/>
    <col min="5" max="26" width="8.7265625" customWidth="1"/>
  </cols>
  <sheetData>
    <row r="1" spans="1:4" ht="29" x14ac:dyDescent="0.35">
      <c r="A1" s="24" t="s">
        <v>41</v>
      </c>
      <c r="B1" s="25" t="s">
        <v>42</v>
      </c>
      <c r="C1" s="26" t="s">
        <v>43</v>
      </c>
      <c r="D1" s="25" t="s">
        <v>44</v>
      </c>
    </row>
    <row r="2" spans="1:4" ht="14.5" x14ac:dyDescent="0.35">
      <c r="A2" s="25" t="s">
        <v>17</v>
      </c>
      <c r="B2" s="27">
        <f>Calculation!G6</f>
        <v>10331205.300000001</v>
      </c>
      <c r="C2" s="27">
        <v>0</v>
      </c>
      <c r="D2" s="28">
        <f t="shared" ref="D2:D17" si="0">B2</f>
        <v>10331205.300000001</v>
      </c>
    </row>
    <row r="3" spans="1:4" ht="14.5" x14ac:dyDescent="0.35">
      <c r="A3" s="25" t="s">
        <v>22</v>
      </c>
      <c r="B3" s="27">
        <f>Calculation!G11</f>
        <v>8435571.3000000007</v>
      </c>
      <c r="C3" s="27">
        <v>0</v>
      </c>
      <c r="D3" s="28">
        <f t="shared" si="0"/>
        <v>8435571.3000000007</v>
      </c>
    </row>
    <row r="4" spans="1:4" ht="14.5" x14ac:dyDescent="0.35">
      <c r="A4" s="25" t="s">
        <v>24</v>
      </c>
      <c r="B4" s="29">
        <v>0</v>
      </c>
      <c r="C4" s="27">
        <v>0</v>
      </c>
      <c r="D4" s="28">
        <f t="shared" si="0"/>
        <v>0</v>
      </c>
    </row>
    <row r="5" spans="1:4" ht="14.5" x14ac:dyDescent="0.35">
      <c r="A5" s="25" t="s">
        <v>19</v>
      </c>
      <c r="B5" s="27">
        <v>0</v>
      </c>
      <c r="C5" s="27">
        <v>0</v>
      </c>
      <c r="D5" s="28">
        <f t="shared" si="0"/>
        <v>0</v>
      </c>
    </row>
    <row r="6" spans="1:4" ht="14.5" x14ac:dyDescent="0.35">
      <c r="A6" s="25" t="s">
        <v>29</v>
      </c>
      <c r="B6" s="27">
        <v>0</v>
      </c>
      <c r="C6" s="27">
        <v>0</v>
      </c>
      <c r="D6" s="28">
        <f t="shared" si="0"/>
        <v>0</v>
      </c>
    </row>
    <row r="7" spans="1:4" ht="14.5" x14ac:dyDescent="0.35">
      <c r="A7" s="25" t="s">
        <v>45</v>
      </c>
      <c r="B7" s="27">
        <v>0</v>
      </c>
      <c r="C7" s="27">
        <v>0</v>
      </c>
      <c r="D7" s="28">
        <f t="shared" si="0"/>
        <v>0</v>
      </c>
    </row>
    <row r="8" spans="1:4" ht="14.5" x14ac:dyDescent="0.35">
      <c r="A8" s="25" t="s">
        <v>28</v>
      </c>
      <c r="B8" s="27">
        <v>0</v>
      </c>
      <c r="C8" s="27">
        <v>0</v>
      </c>
      <c r="D8" s="28">
        <f t="shared" si="0"/>
        <v>0</v>
      </c>
    </row>
    <row r="9" spans="1:4" ht="14.5" x14ac:dyDescent="0.35">
      <c r="A9" s="25" t="s">
        <v>14</v>
      </c>
      <c r="B9" s="29">
        <v>0</v>
      </c>
      <c r="C9" s="27">
        <v>0</v>
      </c>
      <c r="D9" s="28">
        <f t="shared" si="0"/>
        <v>0</v>
      </c>
    </row>
    <row r="10" spans="1:4" ht="14.5" x14ac:dyDescent="0.35">
      <c r="A10" s="25" t="s">
        <v>16</v>
      </c>
      <c r="B10" s="27">
        <v>0</v>
      </c>
      <c r="C10" s="27">
        <v>0</v>
      </c>
      <c r="D10" s="28">
        <f t="shared" si="0"/>
        <v>0</v>
      </c>
    </row>
    <row r="11" spans="1:4" ht="14.5" x14ac:dyDescent="0.35">
      <c r="A11" s="25" t="s">
        <v>26</v>
      </c>
      <c r="B11" s="29">
        <f>Calculation!G15</f>
        <v>10425987</v>
      </c>
      <c r="C11" s="27">
        <v>0</v>
      </c>
      <c r="D11" s="28">
        <f t="shared" si="0"/>
        <v>10425987</v>
      </c>
    </row>
    <row r="12" spans="1:4" ht="14.5" x14ac:dyDescent="0.35">
      <c r="A12" s="25" t="s">
        <v>23</v>
      </c>
      <c r="B12" s="29">
        <f>Calculation!G12</f>
        <v>13174656.300000001</v>
      </c>
      <c r="C12" s="27">
        <v>0</v>
      </c>
      <c r="D12" s="28">
        <f t="shared" si="0"/>
        <v>13174656.300000001</v>
      </c>
    </row>
    <row r="13" spans="1:4" ht="14.5" x14ac:dyDescent="0.35">
      <c r="A13" s="25" t="s">
        <v>20</v>
      </c>
      <c r="B13" s="29">
        <v>0</v>
      </c>
      <c r="C13" s="27">
        <v>0</v>
      </c>
      <c r="D13" s="28">
        <f t="shared" si="0"/>
        <v>0</v>
      </c>
    </row>
    <row r="14" spans="1:4" ht="14.5" x14ac:dyDescent="0.35">
      <c r="A14" s="25" t="s">
        <v>46</v>
      </c>
      <c r="B14" s="27">
        <v>0</v>
      </c>
      <c r="C14" s="27">
        <v>0</v>
      </c>
      <c r="D14" s="28">
        <f t="shared" si="0"/>
        <v>0</v>
      </c>
    </row>
    <row r="15" spans="1:4" ht="14.5" x14ac:dyDescent="0.35">
      <c r="A15" s="25" t="s">
        <v>15</v>
      </c>
      <c r="B15" s="29">
        <v>0</v>
      </c>
      <c r="C15" s="27">
        <v>0</v>
      </c>
      <c r="D15" s="28">
        <f t="shared" si="0"/>
        <v>0</v>
      </c>
    </row>
    <row r="16" spans="1:4" ht="14.5" x14ac:dyDescent="0.35">
      <c r="A16" s="25" t="s">
        <v>18</v>
      </c>
      <c r="B16" s="29">
        <v>0</v>
      </c>
      <c r="C16" s="27">
        <v>0</v>
      </c>
      <c r="D16" s="28">
        <f t="shared" si="0"/>
        <v>0</v>
      </c>
    </row>
    <row r="17" spans="1:4" ht="14.5" x14ac:dyDescent="0.35">
      <c r="A17" s="25" t="s">
        <v>21</v>
      </c>
      <c r="B17" s="29">
        <v>0</v>
      </c>
      <c r="C17" s="27">
        <v>0</v>
      </c>
      <c r="D17" s="28">
        <f t="shared" si="0"/>
        <v>0</v>
      </c>
    </row>
    <row r="21" spans="1:4" ht="15.75" customHeight="1" x14ac:dyDescent="0.35"/>
    <row r="22" spans="1:4" ht="15.75" customHeight="1" x14ac:dyDescent="0.35"/>
    <row r="23" spans="1:4" ht="15.75" customHeight="1" x14ac:dyDescent="0.35"/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PP Prod</vt:lpstr>
      <vt:lpstr>Calculation</vt:lpstr>
      <vt:lpstr>BHRbEF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Wenzel</dc:creator>
  <cp:lastModifiedBy>Shelley Wenzel</cp:lastModifiedBy>
  <dcterms:created xsi:type="dcterms:W3CDTF">2022-03-22T00:35:33Z</dcterms:created>
  <dcterms:modified xsi:type="dcterms:W3CDTF">2022-03-22T00:35:33Z</dcterms:modified>
</cp:coreProperties>
</file>