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helley\Dropbox (Energy Innovation)\PC (2)\Documents\GitHub_Repositories\eps-indonesia\InputData\indst\BIFUbC\"/>
    </mc:Choice>
  </mc:AlternateContent>
  <xr:revisionPtr revIDLastSave="0" documentId="8_{EEE25BA8-6F58-4AC4-817B-FEE2AA992BE8}" xr6:coauthVersionLast="47" xr6:coauthVersionMax="47" xr10:uidLastSave="{00000000-0000-0000-0000-000000000000}"/>
  <bookViews>
    <workbookView xWindow="15345" yWindow="-16320" windowWidth="29040" windowHeight="15840" xr2:uid="{F1EE0977-D295-463C-8A00-B698430A34F2}"/>
  </bookViews>
  <sheets>
    <sheet name="about" sheetId="5" r:id="rId1"/>
    <sheet name="MAPPING" sheetId="2" r:id="rId2"/>
    <sheet name="Raw Data 2019" sheetId="1" r:id="rId3"/>
    <sheet name="Agriculture (APEC)" sheetId="3" r:id="rId4"/>
    <sheet name="Placed Data 2019" sheetId="4" r:id="rId5"/>
    <sheet name="BIFUbC-electricity" sheetId="6" r:id="rId6"/>
    <sheet name="BIFUbC-coal" sheetId="7" r:id="rId7"/>
    <sheet name="BIFUbC-natural-gas" sheetId="8" r:id="rId8"/>
    <sheet name="BIFUbC-biomass" sheetId="9" r:id="rId9"/>
    <sheet name="BIFUbC-petroleum-diesel" sheetId="10" r:id="rId10"/>
    <sheet name="BIFUbC-heat" sheetId="11" r:id="rId11"/>
    <sheet name="BIFUbC-crude-oil" sheetId="12" r:id="rId12"/>
    <sheet name="BIFUbC-heavy-or-residual-oil" sheetId="13" r:id="rId13"/>
    <sheet name="BIFUbC-LPG-propane-or-butane" sheetId="14" r:id="rId14"/>
    <sheet name="BIFUbC-hydrogen" sheetId="15" r:id="rId15"/>
  </sheets>
  <externalReferences>
    <externalReference r:id="rId16"/>
    <externalReference r:id="rId17"/>
  </externalReferences>
  <definedNames>
    <definedName name="gal_per_barrel">[1]About!$A$63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7" l="1"/>
  <c r="D3" i="7" s="1"/>
  <c r="E3" i="7" s="1"/>
  <c r="F3" i="7" s="1"/>
  <c r="G3" i="7" s="1"/>
  <c r="H3" i="7" s="1"/>
  <c r="I3" i="7" s="1"/>
  <c r="J3" i="7" s="1"/>
  <c r="K3" i="7" s="1"/>
  <c r="L3" i="7" s="1"/>
  <c r="M3" i="7" s="1"/>
  <c r="N3" i="7" s="1"/>
  <c r="O3" i="7" s="1"/>
  <c r="P3" i="7" s="1"/>
  <c r="Q3" i="7" s="1"/>
  <c r="R3" i="7" s="1"/>
  <c r="S3" i="7" s="1"/>
  <c r="T3" i="7" s="1"/>
  <c r="U3" i="7" s="1"/>
  <c r="V3" i="7" s="1"/>
  <c r="W3" i="7" s="1"/>
  <c r="X3" i="7" s="1"/>
  <c r="Y3" i="7" s="1"/>
  <c r="Z3" i="7" s="1"/>
  <c r="AA3" i="7" s="1"/>
  <c r="AB3" i="7" s="1"/>
  <c r="AC3" i="7" s="1"/>
  <c r="AD3" i="7" s="1"/>
  <c r="AE3" i="7" s="1"/>
  <c r="AF3" i="7" s="1"/>
  <c r="AG3" i="7" s="1"/>
  <c r="C6" i="7"/>
  <c r="D6" i="7" s="1"/>
  <c r="E6" i="7" s="1"/>
  <c r="F6" i="7" s="1"/>
  <c r="G6" i="7" s="1"/>
  <c r="H6" i="7" s="1"/>
  <c r="I6" i="7" s="1"/>
  <c r="J6" i="7" s="1"/>
  <c r="K6" i="7" s="1"/>
  <c r="L6" i="7" s="1"/>
  <c r="M6" i="7" s="1"/>
  <c r="N6" i="7" s="1"/>
  <c r="O6" i="7" s="1"/>
  <c r="P6" i="7" s="1"/>
  <c r="Q6" i="7" s="1"/>
  <c r="R6" i="7" s="1"/>
  <c r="S6" i="7" s="1"/>
  <c r="T6" i="7" s="1"/>
  <c r="U6" i="7" s="1"/>
  <c r="V6" i="7" s="1"/>
  <c r="W6" i="7" s="1"/>
  <c r="X6" i="7" s="1"/>
  <c r="Y6" i="7" s="1"/>
  <c r="Z6" i="7" s="1"/>
  <c r="AA6" i="7" s="1"/>
  <c r="AB6" i="7" s="1"/>
  <c r="AC6" i="7" s="1"/>
  <c r="AD6" i="7" s="1"/>
  <c r="AE6" i="7" s="1"/>
  <c r="AF6" i="7" s="1"/>
  <c r="AG6" i="7" s="1"/>
  <c r="C7" i="7"/>
  <c r="D7" i="7" s="1"/>
  <c r="E7" i="7" s="1"/>
  <c r="F7" i="7" s="1"/>
  <c r="G7" i="7" s="1"/>
  <c r="H7" i="7" s="1"/>
  <c r="I7" i="7" s="1"/>
  <c r="J7" i="7" s="1"/>
  <c r="K7" i="7" s="1"/>
  <c r="L7" i="7" s="1"/>
  <c r="M7" i="7" s="1"/>
  <c r="N7" i="7" s="1"/>
  <c r="O7" i="7" s="1"/>
  <c r="P7" i="7" s="1"/>
  <c r="Q7" i="7" s="1"/>
  <c r="R7" i="7" s="1"/>
  <c r="S7" i="7" s="1"/>
  <c r="T7" i="7" s="1"/>
  <c r="U7" i="7" s="1"/>
  <c r="V7" i="7" s="1"/>
  <c r="W7" i="7" s="1"/>
  <c r="X7" i="7" s="1"/>
  <c r="Y7" i="7" s="1"/>
  <c r="Z7" i="7" s="1"/>
  <c r="AA7" i="7" s="1"/>
  <c r="AB7" i="7" s="1"/>
  <c r="AC7" i="7" s="1"/>
  <c r="AD7" i="7" s="1"/>
  <c r="AE7" i="7" s="1"/>
  <c r="AF7" i="7" s="1"/>
  <c r="AG7" i="7" s="1"/>
  <c r="C8" i="7"/>
  <c r="D8" i="7" s="1"/>
  <c r="E8" i="7" s="1"/>
  <c r="F8" i="7" s="1"/>
  <c r="G8" i="7" s="1"/>
  <c r="H8" i="7" s="1"/>
  <c r="I8" i="7" s="1"/>
  <c r="J8" i="7" s="1"/>
  <c r="K8" i="7" s="1"/>
  <c r="L8" i="7" s="1"/>
  <c r="M8" i="7" s="1"/>
  <c r="N8" i="7" s="1"/>
  <c r="O8" i="7" s="1"/>
  <c r="P8" i="7" s="1"/>
  <c r="Q8" i="7" s="1"/>
  <c r="R8" i="7" s="1"/>
  <c r="S8" i="7" s="1"/>
  <c r="T8" i="7" s="1"/>
  <c r="U8" i="7" s="1"/>
  <c r="V8" i="7" s="1"/>
  <c r="W8" i="7" s="1"/>
  <c r="X8" i="7" s="1"/>
  <c r="Y8" i="7" s="1"/>
  <c r="Z8" i="7" s="1"/>
  <c r="AA8" i="7" s="1"/>
  <c r="AB8" i="7" s="1"/>
  <c r="AC8" i="7" s="1"/>
  <c r="AD8" i="7" s="1"/>
  <c r="AE8" i="7" s="1"/>
  <c r="AF8" i="7" s="1"/>
  <c r="AG8" i="7" s="1"/>
  <c r="B2" i="8"/>
  <c r="C2" i="8"/>
  <c r="D2" i="8"/>
  <c r="E2" i="8"/>
  <c r="F2" i="8"/>
  <c r="G2" i="8"/>
  <c r="H2" i="8"/>
  <c r="I2" i="8"/>
  <c r="J2" i="8"/>
  <c r="K2" i="8"/>
  <c r="L2" i="8"/>
  <c r="M2" i="8"/>
  <c r="N2" i="8"/>
  <c r="O2" i="8"/>
  <c r="P2" i="8"/>
  <c r="Q2" i="8"/>
  <c r="R2" i="8"/>
  <c r="S2" i="8"/>
  <c r="T2" i="8"/>
  <c r="U2" i="8"/>
  <c r="V2" i="8"/>
  <c r="W2" i="8"/>
  <c r="X2" i="8"/>
  <c r="Y2" i="8"/>
  <c r="Z2" i="8"/>
  <c r="AA2" i="8"/>
  <c r="AB2" i="8"/>
  <c r="AC2" i="8"/>
  <c r="AD2" i="8"/>
  <c r="AE2" i="8"/>
  <c r="AF2" i="8"/>
  <c r="AG2" i="8"/>
  <c r="B4" i="8"/>
  <c r="C4" i="8"/>
  <c r="D4" i="8"/>
  <c r="E4" i="8"/>
  <c r="F4" i="8"/>
  <c r="G4" i="8"/>
  <c r="H4" i="8"/>
  <c r="I4" i="8"/>
  <c r="J4" i="8"/>
  <c r="K4" i="8"/>
  <c r="L4" i="8"/>
  <c r="M4" i="8"/>
  <c r="N4" i="8"/>
  <c r="O4" i="8"/>
  <c r="P4" i="8"/>
  <c r="Q4" i="8"/>
  <c r="R4" i="8"/>
  <c r="S4" i="8"/>
  <c r="T4" i="8"/>
  <c r="U4" i="8"/>
  <c r="V4" i="8"/>
  <c r="W4" i="8"/>
  <c r="X4" i="8"/>
  <c r="Y4" i="8"/>
  <c r="Z4" i="8"/>
  <c r="AA4" i="8"/>
  <c r="AB4" i="8"/>
  <c r="AC4" i="8"/>
  <c r="AD4" i="8"/>
  <c r="AE4" i="8"/>
  <c r="AF4" i="8"/>
  <c r="AG4" i="8"/>
  <c r="B5" i="8"/>
  <c r="C5" i="8"/>
  <c r="D5" i="8"/>
  <c r="E5" i="8"/>
  <c r="F5" i="8"/>
  <c r="G5" i="8"/>
  <c r="H5" i="8"/>
  <c r="I5" i="8"/>
  <c r="J5" i="8"/>
  <c r="K5" i="8"/>
  <c r="L5" i="8"/>
  <c r="M5" i="8"/>
  <c r="N5" i="8"/>
  <c r="O5" i="8"/>
  <c r="P5" i="8"/>
  <c r="Q5" i="8"/>
  <c r="R5" i="8"/>
  <c r="S5" i="8"/>
  <c r="T5" i="8"/>
  <c r="U5" i="8"/>
  <c r="V5" i="8"/>
  <c r="W5" i="8"/>
  <c r="X5" i="8"/>
  <c r="Y5" i="8"/>
  <c r="Z5" i="8"/>
  <c r="AA5" i="8"/>
  <c r="AB5" i="8"/>
  <c r="AC5" i="8"/>
  <c r="AD5" i="8"/>
  <c r="AE5" i="8"/>
  <c r="AF5" i="8"/>
  <c r="AG5" i="8"/>
  <c r="B8" i="8"/>
  <c r="C8" i="8"/>
  <c r="D8" i="8"/>
  <c r="E8" i="8"/>
  <c r="F8" i="8"/>
  <c r="G8" i="8"/>
  <c r="H8" i="8"/>
  <c r="I8" i="8"/>
  <c r="J8" i="8"/>
  <c r="K8" i="8"/>
  <c r="L8" i="8"/>
  <c r="M8" i="8"/>
  <c r="N8" i="8"/>
  <c r="O8" i="8"/>
  <c r="P8" i="8"/>
  <c r="Q8" i="8"/>
  <c r="R8" i="8"/>
  <c r="S8" i="8"/>
  <c r="T8" i="8"/>
  <c r="U8" i="8"/>
  <c r="V8" i="8"/>
  <c r="W8" i="8"/>
  <c r="X8" i="8"/>
  <c r="Y8" i="8"/>
  <c r="Z8" i="8"/>
  <c r="AA8" i="8"/>
  <c r="AB8" i="8"/>
  <c r="AC8" i="8"/>
  <c r="AD8" i="8"/>
  <c r="AE8" i="8"/>
  <c r="AF8" i="8"/>
  <c r="AG8" i="8"/>
  <c r="G6" i="8" l="1"/>
  <c r="B3" i="8"/>
  <c r="T6" i="8" l="1"/>
  <c r="X6" i="8"/>
  <c r="D6" i="8"/>
  <c r="AF6" i="8"/>
  <c r="E6" i="8"/>
  <c r="S6" i="8"/>
  <c r="AG6" i="8"/>
  <c r="W6" i="8"/>
  <c r="O6" i="8"/>
  <c r="F6" i="8"/>
  <c r="R6" i="8"/>
  <c r="AD6" i="8"/>
  <c r="P6" i="8"/>
  <c r="K6" i="8"/>
  <c r="C6" i="8"/>
  <c r="AB6" i="8"/>
  <c r="H6" i="8"/>
  <c r="AC6" i="8"/>
  <c r="AA6" i="8"/>
  <c r="M6" i="8"/>
  <c r="B6" i="8"/>
  <c r="B9" i="8" s="1"/>
  <c r="Y6" i="8"/>
  <c r="I6" i="8"/>
  <c r="U6" i="8"/>
  <c r="L6" i="8"/>
  <c r="Z6" i="8"/>
  <c r="Q6" i="8"/>
  <c r="J6" i="8"/>
  <c r="AE6" i="8"/>
  <c r="V6" i="8"/>
  <c r="N6" i="8"/>
  <c r="E3" i="8"/>
  <c r="E9" i="8" s="1"/>
  <c r="I3" i="8"/>
  <c r="M3" i="8"/>
  <c r="Q3" i="8"/>
  <c r="Q9" i="8" s="1"/>
  <c r="U3" i="8"/>
  <c r="Y3" i="8"/>
  <c r="AC3" i="8"/>
  <c r="AC9" i="8" s="1"/>
  <c r="AG3" i="8"/>
  <c r="AG9" i="8" s="1"/>
  <c r="F3" i="8"/>
  <c r="F9" i="8" s="1"/>
  <c r="J3" i="8"/>
  <c r="N3" i="8"/>
  <c r="R3" i="8"/>
  <c r="R9" i="8" s="1"/>
  <c r="V3" i="8"/>
  <c r="Z3" i="8"/>
  <c r="Z9" i="8" s="1"/>
  <c r="AD3" i="8"/>
  <c r="AD9" i="8" s="1"/>
  <c r="C3" i="8"/>
  <c r="C9" i="8" s="1"/>
  <c r="D3" i="8"/>
  <c r="D9" i="8" s="1"/>
  <c r="G3" i="8"/>
  <c r="G9" i="8" s="1"/>
  <c r="K3" i="8"/>
  <c r="O3" i="8"/>
  <c r="O9" i="8" s="1"/>
  <c r="S3" i="8"/>
  <c r="W3" i="8"/>
  <c r="AA3" i="8"/>
  <c r="AA9" i="8" s="1"/>
  <c r="AE3" i="8"/>
  <c r="AE9" i="8" s="1"/>
  <c r="H3" i="8"/>
  <c r="H9" i="8" s="1"/>
  <c r="L3" i="8"/>
  <c r="L9" i="8" s="1"/>
  <c r="P3" i="8"/>
  <c r="P9" i="8" s="1"/>
  <c r="T3" i="8"/>
  <c r="T9" i="8" s="1"/>
  <c r="X3" i="8"/>
  <c r="X9" i="8" s="1"/>
  <c r="AB3" i="8"/>
  <c r="AF3" i="8"/>
  <c r="AF9" i="8" s="1"/>
  <c r="AB9" i="8" l="1"/>
  <c r="W9" i="8"/>
  <c r="Y9" i="8"/>
  <c r="U9" i="8"/>
  <c r="V9" i="8"/>
  <c r="K9" i="8"/>
  <c r="N9" i="8"/>
  <c r="M9" i="8"/>
  <c r="S9" i="8"/>
  <c r="J9" i="8"/>
  <c r="I9" i="8"/>
  <c r="J4" i="4"/>
  <c r="B3" i="14" s="1"/>
  <c r="F10" i="4"/>
  <c r="B9" i="10" s="1"/>
  <c r="C9" i="10" s="1"/>
  <c r="D9" i="10" s="1"/>
  <c r="E9" i="10" s="1"/>
  <c r="F9" i="10" s="1"/>
  <c r="G9" i="10" s="1"/>
  <c r="H9" i="10" s="1"/>
  <c r="I9" i="10" s="1"/>
  <c r="J9" i="10" s="1"/>
  <c r="K9" i="10" s="1"/>
  <c r="L9" i="10" s="1"/>
  <c r="M9" i="10" s="1"/>
  <c r="N9" i="10" s="1"/>
  <c r="O9" i="10" s="1"/>
  <c r="P9" i="10" s="1"/>
  <c r="Q9" i="10" s="1"/>
  <c r="R9" i="10" s="1"/>
  <c r="S9" i="10" s="1"/>
  <c r="T9" i="10" s="1"/>
  <c r="U9" i="10" s="1"/>
  <c r="V9" i="10" s="1"/>
  <c r="W9" i="10" s="1"/>
  <c r="X9" i="10" s="1"/>
  <c r="Y9" i="10" s="1"/>
  <c r="Z9" i="10" s="1"/>
  <c r="AA9" i="10" s="1"/>
  <c r="AB9" i="10" s="1"/>
  <c r="AC9" i="10" s="1"/>
  <c r="AD9" i="10" s="1"/>
  <c r="AE9" i="10" s="1"/>
  <c r="AF9" i="10" s="1"/>
  <c r="AG9" i="10" s="1"/>
  <c r="C12" i="3"/>
  <c r="F9" i="4" s="1"/>
  <c r="B8" i="10" s="1"/>
  <c r="C13" i="3"/>
  <c r="E9" i="4" s="1"/>
  <c r="E10" i="4" l="1"/>
  <c r="B9" i="6" s="1"/>
  <c r="C9" i="6" s="1"/>
  <c r="D9" i="6" s="1"/>
  <c r="E9" i="6" s="1"/>
  <c r="F9" i="6" s="1"/>
  <c r="G9" i="6" s="1"/>
  <c r="H9" i="6" s="1"/>
  <c r="I9" i="6" s="1"/>
  <c r="J9" i="6" s="1"/>
  <c r="K9" i="6" s="1"/>
  <c r="L9" i="6" s="1"/>
  <c r="M9" i="6" s="1"/>
  <c r="N9" i="6" s="1"/>
  <c r="O9" i="6" s="1"/>
  <c r="P9" i="6" s="1"/>
  <c r="Q9" i="6" s="1"/>
  <c r="R9" i="6" s="1"/>
  <c r="S9" i="6" s="1"/>
  <c r="T9" i="6" s="1"/>
  <c r="U9" i="6" s="1"/>
  <c r="V9" i="6" s="1"/>
  <c r="W9" i="6" s="1"/>
  <c r="X9" i="6" s="1"/>
  <c r="Y9" i="6" s="1"/>
  <c r="Z9" i="6" s="1"/>
  <c r="AA9" i="6" s="1"/>
  <c r="AB9" i="6" s="1"/>
  <c r="AC9" i="6" s="1"/>
  <c r="AD9" i="6" s="1"/>
  <c r="AE9" i="6" s="1"/>
  <c r="AF9" i="6" s="1"/>
  <c r="AG9" i="6" s="1"/>
  <c r="B8" i="6"/>
  <c r="C8" i="10"/>
  <c r="C3" i="14"/>
  <c r="D10" i="4"/>
  <c r="B9" i="9" s="1"/>
  <c r="B15" i="4"/>
  <c r="C4" i="4" s="1"/>
  <c r="B10" i="4"/>
  <c r="B9" i="7" s="1"/>
  <c r="C9" i="7" s="1"/>
  <c r="D9" i="7" s="1"/>
  <c r="E9" i="7" s="1"/>
  <c r="F9" i="7" s="1"/>
  <c r="G9" i="7" s="1"/>
  <c r="H9" i="7" s="1"/>
  <c r="I9" i="7" s="1"/>
  <c r="J9" i="7" s="1"/>
  <c r="K9" i="7" s="1"/>
  <c r="L9" i="7" s="1"/>
  <c r="M9" i="7" s="1"/>
  <c r="N9" i="7" s="1"/>
  <c r="O9" i="7" s="1"/>
  <c r="P9" i="7" s="1"/>
  <c r="Q9" i="7" s="1"/>
  <c r="R9" i="7" s="1"/>
  <c r="S9" i="7" s="1"/>
  <c r="T9" i="7" s="1"/>
  <c r="U9" i="7" s="1"/>
  <c r="V9" i="7" s="1"/>
  <c r="W9" i="7" s="1"/>
  <c r="X9" i="7" s="1"/>
  <c r="Y9" i="7" s="1"/>
  <c r="Z9" i="7" s="1"/>
  <c r="AA9" i="7" s="1"/>
  <c r="AB9" i="7" s="1"/>
  <c r="AC9" i="7" s="1"/>
  <c r="AD9" i="7" s="1"/>
  <c r="AE9" i="7" s="1"/>
  <c r="AF9" i="7" s="1"/>
  <c r="AG9" i="7" s="1"/>
  <c r="B6" i="4"/>
  <c r="B5" i="7" s="1"/>
  <c r="C5" i="7" s="1"/>
  <c r="D5" i="7" s="1"/>
  <c r="E5" i="7" s="1"/>
  <c r="F5" i="7" s="1"/>
  <c r="G5" i="7" s="1"/>
  <c r="H5" i="7" s="1"/>
  <c r="I5" i="7" s="1"/>
  <c r="J5" i="7" s="1"/>
  <c r="K5" i="7" s="1"/>
  <c r="L5" i="7" s="1"/>
  <c r="M5" i="7" s="1"/>
  <c r="N5" i="7" s="1"/>
  <c r="O5" i="7" s="1"/>
  <c r="P5" i="7" s="1"/>
  <c r="Q5" i="7" s="1"/>
  <c r="R5" i="7" s="1"/>
  <c r="S5" i="7" s="1"/>
  <c r="T5" i="7" s="1"/>
  <c r="U5" i="7" s="1"/>
  <c r="V5" i="7" s="1"/>
  <c r="W5" i="7" s="1"/>
  <c r="X5" i="7" s="1"/>
  <c r="Y5" i="7" s="1"/>
  <c r="Z5" i="7" s="1"/>
  <c r="AA5" i="7" s="1"/>
  <c r="AB5" i="7" s="1"/>
  <c r="AC5" i="7" s="1"/>
  <c r="AD5" i="7" s="1"/>
  <c r="AE5" i="7" s="1"/>
  <c r="AF5" i="7" s="1"/>
  <c r="AG5" i="7" s="1"/>
  <c r="B5" i="4"/>
  <c r="B4" i="7" s="1"/>
  <c r="C4" i="7" s="1"/>
  <c r="D4" i="7" s="1"/>
  <c r="E4" i="7" s="1"/>
  <c r="F4" i="7" s="1"/>
  <c r="G4" i="7" s="1"/>
  <c r="H4" i="7" s="1"/>
  <c r="I4" i="7" s="1"/>
  <c r="J4" i="7" s="1"/>
  <c r="K4" i="7" s="1"/>
  <c r="L4" i="7" s="1"/>
  <c r="M4" i="7" s="1"/>
  <c r="N4" i="7" s="1"/>
  <c r="O4" i="7" s="1"/>
  <c r="P4" i="7" s="1"/>
  <c r="Q4" i="7" s="1"/>
  <c r="R4" i="7" s="1"/>
  <c r="S4" i="7" s="1"/>
  <c r="T4" i="7" s="1"/>
  <c r="U4" i="7" s="1"/>
  <c r="V4" i="7" s="1"/>
  <c r="W4" i="7" s="1"/>
  <c r="X4" i="7" s="1"/>
  <c r="Y4" i="7" s="1"/>
  <c r="Z4" i="7" s="1"/>
  <c r="AA4" i="7" s="1"/>
  <c r="AB4" i="7" s="1"/>
  <c r="AC4" i="7" s="1"/>
  <c r="AD4" i="7" s="1"/>
  <c r="AE4" i="7" s="1"/>
  <c r="AF4" i="7" s="1"/>
  <c r="AG4" i="7" s="1"/>
  <c r="B3" i="4"/>
  <c r="B2" i="7" s="1"/>
  <c r="D82" i="1"/>
  <c r="H4" i="4" s="1"/>
  <c r="B3" i="12" s="1"/>
  <c r="C3" i="12" s="1"/>
  <c r="D3" i="12" s="1"/>
  <c r="E3" i="12" s="1"/>
  <c r="F3" i="12" s="1"/>
  <c r="G3" i="12" s="1"/>
  <c r="H3" i="12" s="1"/>
  <c r="I3" i="12" s="1"/>
  <c r="J3" i="12" s="1"/>
  <c r="K3" i="12" s="1"/>
  <c r="L3" i="12" s="1"/>
  <c r="M3" i="12" s="1"/>
  <c r="N3" i="12" s="1"/>
  <c r="O3" i="12" s="1"/>
  <c r="P3" i="12" s="1"/>
  <c r="Q3" i="12" s="1"/>
  <c r="R3" i="12" s="1"/>
  <c r="S3" i="12" s="1"/>
  <c r="T3" i="12" s="1"/>
  <c r="U3" i="12" s="1"/>
  <c r="V3" i="12" s="1"/>
  <c r="W3" i="12" s="1"/>
  <c r="X3" i="12" s="1"/>
  <c r="Y3" i="12" s="1"/>
  <c r="Z3" i="12" s="1"/>
  <c r="AA3" i="12" s="1"/>
  <c r="AB3" i="12" s="1"/>
  <c r="AC3" i="12" s="1"/>
  <c r="AD3" i="12" s="1"/>
  <c r="AE3" i="12" s="1"/>
  <c r="AF3" i="12" s="1"/>
  <c r="AG3" i="12" s="1"/>
  <c r="C2" i="7" l="1"/>
  <c r="C9" i="9"/>
  <c r="D3" i="14"/>
  <c r="D8" i="10"/>
  <c r="C8" i="6"/>
  <c r="C10" i="4"/>
  <c r="D8" i="6" l="1"/>
  <c r="E8" i="10"/>
  <c r="E3" i="14"/>
  <c r="D9" i="9"/>
  <c r="D2" i="7"/>
  <c r="E9" i="9" l="1"/>
  <c r="F3" i="14"/>
  <c r="E2" i="7"/>
  <c r="F8" i="10"/>
  <c r="E8" i="6"/>
  <c r="F2" i="7" l="1"/>
  <c r="F8" i="6"/>
  <c r="G3" i="14"/>
  <c r="G8" i="10"/>
  <c r="F9" i="9"/>
  <c r="G9" i="9" l="1"/>
  <c r="H8" i="10"/>
  <c r="H3" i="14"/>
  <c r="G8" i="6"/>
  <c r="G2" i="7"/>
  <c r="I3" i="14" l="1"/>
  <c r="H8" i="6"/>
  <c r="H2" i="7"/>
  <c r="I8" i="10"/>
  <c r="H9" i="9"/>
  <c r="I9" i="9" l="1"/>
  <c r="J8" i="10"/>
  <c r="I2" i="7"/>
  <c r="I8" i="6"/>
  <c r="J3" i="14"/>
  <c r="K3" i="14" l="1"/>
  <c r="J2" i="7"/>
  <c r="J8" i="6"/>
  <c r="K8" i="10"/>
  <c r="J9" i="9"/>
  <c r="K9" i="9" l="1"/>
  <c r="L8" i="10"/>
  <c r="K8" i="6"/>
  <c r="K2" i="7"/>
  <c r="L3" i="14"/>
  <c r="M3" i="14" l="1"/>
  <c r="M8" i="10"/>
  <c r="L2" i="7"/>
  <c r="L8" i="6"/>
  <c r="L9" i="9"/>
  <c r="M9" i="9" l="1"/>
  <c r="N8" i="10"/>
  <c r="M8" i="6"/>
  <c r="M2" i="7"/>
  <c r="N3" i="14"/>
  <c r="N8" i="6" l="1"/>
  <c r="O3" i="14"/>
  <c r="N2" i="7"/>
  <c r="O8" i="10"/>
  <c r="N9" i="9"/>
  <c r="P8" i="10" l="1"/>
  <c r="P3" i="14"/>
  <c r="O9" i="9"/>
  <c r="O2" i="7"/>
  <c r="O8" i="6"/>
  <c r="P9" i="9" l="1"/>
  <c r="P8" i="6"/>
  <c r="P2" i="7"/>
  <c r="Q3" i="14"/>
  <c r="Q8" i="10"/>
  <c r="R8" i="10" l="1"/>
  <c r="Q2" i="7"/>
  <c r="Q8" i="6"/>
  <c r="R3" i="14"/>
  <c r="Q9" i="9"/>
  <c r="R9" i="9" l="1"/>
  <c r="R8" i="6"/>
  <c r="S3" i="14"/>
  <c r="R2" i="7"/>
  <c r="S8" i="10"/>
  <c r="T8" i="10" l="1"/>
  <c r="T3" i="14"/>
  <c r="S2" i="7"/>
  <c r="S8" i="6"/>
  <c r="S9" i="9"/>
  <c r="T2" i="7" l="1"/>
  <c r="T9" i="9"/>
  <c r="T8" i="6"/>
  <c r="U3" i="14"/>
  <c r="U8" i="10"/>
  <c r="V8" i="10" l="1"/>
  <c r="V3" i="14"/>
  <c r="U9" i="9"/>
  <c r="U8" i="6"/>
  <c r="U2" i="7"/>
  <c r="V9" i="9" l="1"/>
  <c r="V2" i="7"/>
  <c r="V8" i="6"/>
  <c r="W3" i="14"/>
  <c r="W8" i="10"/>
  <c r="X8" i="10" l="1"/>
  <c r="X3" i="14"/>
  <c r="W2" i="7"/>
  <c r="W8" i="6"/>
  <c r="W9" i="9"/>
  <c r="X9" i="9" l="1"/>
  <c r="X2" i="7"/>
  <c r="X8" i="6"/>
  <c r="Y3" i="14"/>
  <c r="Y8" i="10"/>
  <c r="Z8" i="10" l="1"/>
  <c r="Z3" i="14"/>
  <c r="Y8" i="6"/>
  <c r="Y2" i="7"/>
  <c r="Y9" i="9"/>
  <c r="Z9" i="9" l="1"/>
  <c r="Z2" i="7"/>
  <c r="Z8" i="6"/>
  <c r="AA3" i="14"/>
  <c r="AA8" i="10"/>
  <c r="AB8" i="10" l="1"/>
  <c r="AB3" i="14"/>
  <c r="AA8" i="6"/>
  <c r="AA2" i="7"/>
  <c r="AA9" i="9"/>
  <c r="AB8" i="6" l="1"/>
  <c r="AB2" i="7"/>
  <c r="AB9" i="9"/>
  <c r="AC3" i="14"/>
  <c r="AC8" i="10"/>
  <c r="AD8" i="10" l="1"/>
  <c r="AC2" i="7"/>
  <c r="AD3" i="14"/>
  <c r="AC9" i="9"/>
  <c r="AC8" i="6"/>
  <c r="AE3" i="14" l="1"/>
  <c r="AD9" i="9"/>
  <c r="AD8" i="6"/>
  <c r="AD2" i="7"/>
  <c r="AE8" i="10"/>
  <c r="AF8" i="10" l="1"/>
  <c r="AE2" i="7"/>
  <c r="AE8" i="6"/>
  <c r="AE9" i="9"/>
  <c r="AF3" i="14"/>
  <c r="AG3" i="14" l="1"/>
  <c r="AF8" i="6"/>
  <c r="AF2" i="7"/>
  <c r="AF9" i="9"/>
  <c r="AG8" i="10"/>
  <c r="AG9" i="9" l="1"/>
  <c r="AG2" i="7"/>
  <c r="AG8" i="6"/>
</calcChain>
</file>

<file path=xl/sharedStrings.xml><?xml version="1.0" encoding="utf-8"?>
<sst xmlns="http://schemas.openxmlformats.org/spreadsheetml/2006/main" count="307" uniqueCount="136">
  <si>
    <t>5.1.2 Energy Consumption in Industrial Sector</t>
  </si>
  <si>
    <t>(Thousand BOE)</t>
  </si>
  <si>
    <t>Fuel</t>
  </si>
  <si>
    <t>Year</t>
  </si>
  <si>
    <t>Biomass</t>
  </si>
  <si>
    <t>Coal</t>
  </si>
  <si>
    <t>Briquette</t>
  </si>
  <si>
    <t>Gas</t>
  </si>
  <si>
    <t>LPG</t>
  </si>
  <si>
    <t>Total</t>
  </si>
  <si>
    <t>Kerosene</t>
  </si>
  <si>
    <t>Biogasoil</t>
  </si>
  <si>
    <t>IDO</t>
  </si>
  <si>
    <t>Fuel Oil</t>
  </si>
  <si>
    <t>n.a</t>
  </si>
  <si>
    <t>Gasoil CN 48</t>
  </si>
  <si>
    <t>electricity</t>
  </si>
  <si>
    <t>Kategori fuel source:</t>
  </si>
  <si>
    <t>natural gas</t>
  </si>
  <si>
    <t>biomass</t>
  </si>
  <si>
    <t>diesel</t>
  </si>
  <si>
    <t>heat</t>
  </si>
  <si>
    <t>crude oil</t>
  </si>
  <si>
    <t>heavy or residual oil</t>
  </si>
  <si>
    <t>LPG propane or butane</t>
  </si>
  <si>
    <t>hydrogen</t>
  </si>
  <si>
    <t>Kategori industry:</t>
  </si>
  <si>
    <t>Cement and other carbonate use</t>
  </si>
  <si>
    <t>Natural gas and petroleum systems</t>
  </si>
  <si>
    <t>Iron and steel</t>
  </si>
  <si>
    <t>Chemicals</t>
  </si>
  <si>
    <t xml:space="preserve">Mining </t>
  </si>
  <si>
    <t xml:space="preserve">Waste management </t>
  </si>
  <si>
    <t>Agriculture</t>
  </si>
  <si>
    <t xml:space="preserve">Other industries </t>
  </si>
  <si>
    <t>6.1.4 Domestic Coal Sales</t>
  </si>
  <si>
    <t>(Ton)</t>
  </si>
  <si>
    <t>Source : Directorate General of Mineral and Coal</t>
  </si>
  <si>
    <t>Note</t>
  </si>
  <si>
    <t>: 1)  in 2018 - 2019, there is acceleration for downstream mineral industry</t>
  </si>
  <si>
    <t>2) in 2009 - 2015, others sales is included trader;</t>
  </si>
  <si>
    <t>Since 2016, others sales is excluded trade;</t>
  </si>
  <si>
    <t>In 2019 companies report the data through online reporting , particularly others sector</t>
  </si>
  <si>
    <t>which consist the plantation , forestry and uncategorized sales. There is estimation of</t>
  </si>
  <si>
    <t>uncategorized sales data into cement, textile &amp; fertilizer also pulp &amp; paper.</t>
  </si>
  <si>
    <t>Iron, steel, metallurgy</t>
  </si>
  <si>
    <t>Power plant</t>
  </si>
  <si>
    <t>Cement, textile, fertilizer</t>
  </si>
  <si>
    <t>Pulp and paper</t>
  </si>
  <si>
    <t>Others</t>
  </si>
  <si>
    <t>6.2.9 LPG Supply and Demand</t>
  </si>
  <si>
    <t>Production</t>
  </si>
  <si>
    <t>Sales</t>
  </si>
  <si>
    <t>Refinery</t>
  </si>
  <si>
    <t>Source : Directorate General of Oil and Gas</t>
  </si>
  <si>
    <t>: 1)  Revised data for 2015-2017</t>
  </si>
  <si>
    <t>Gas Refinery</t>
  </si>
  <si>
    <t>Oil refinery</t>
  </si>
  <si>
    <t>Export</t>
  </si>
  <si>
    <t>Import</t>
  </si>
  <si>
    <t>6.3.3 Natural Gas and LNG Supply and Demand</t>
  </si>
  <si>
    <t>Utilization</t>
  </si>
  <si>
    <t>Own Use</t>
  </si>
  <si>
    <t>Flare</t>
  </si>
  <si>
    <t>(MMSCF)</t>
  </si>
  <si>
    <t>: 1)  Net production of natural gas is natural gas production minus gas lift &amp; reinjection and flare</t>
  </si>
  <si>
    <t>2) Since 2018, City Gas sales include small customer but exclude Commercial Industry</t>
  </si>
  <si>
    <t>3) Since 2018, Industry include Commercial Industry</t>
  </si>
  <si>
    <t>Natural Gas Production</t>
  </si>
  <si>
    <t>Gas Lift and Reinjection</t>
  </si>
  <si>
    <t>Net Production of Natural Gas</t>
  </si>
  <si>
    <t>LNG Plant</t>
  </si>
  <si>
    <t>LPG Plant</t>
  </si>
  <si>
    <t>City Gas</t>
  </si>
  <si>
    <t>Industry</t>
  </si>
  <si>
    <t>Electricity</t>
  </si>
  <si>
    <t>Export by pipeline gas</t>
  </si>
  <si>
    <t>Export of LNG</t>
  </si>
  <si>
    <t>LNG Domestic</t>
  </si>
  <si>
    <t>(Thousand MMBTU)</t>
  </si>
  <si>
    <t>*NG and petroleum system consists of all oil and gas</t>
  </si>
  <si>
    <t>v</t>
  </si>
  <si>
    <t>Sales (Million M3)</t>
  </si>
  <si>
    <t>city gas for industry</t>
  </si>
  <si>
    <t>HEESI</t>
  </si>
  <si>
    <t>HEESI (briquette+others)</t>
  </si>
  <si>
    <t>Agriculture and non-specified (Mtoe)</t>
  </si>
  <si>
    <t>Oil</t>
  </si>
  <si>
    <t>Renewables</t>
  </si>
  <si>
    <t>Heat</t>
  </si>
  <si>
    <t>Other</t>
  </si>
  <si>
    <t>HEESI (industry)</t>
  </si>
  <si>
    <t>all biomass</t>
  </si>
  <si>
    <t>(since 2017, there is no data for mining in UN energy balance)</t>
  </si>
  <si>
    <t>other</t>
  </si>
  <si>
    <t>other industry+agriculture</t>
  </si>
  <si>
    <t>chemical</t>
  </si>
  <si>
    <t>https://www.ceicdata.com/en/indicator/indonesia/oil-consumption</t>
  </si>
  <si>
    <t>all crude oil</t>
  </si>
  <si>
    <t>total fuel - agriculture</t>
  </si>
  <si>
    <t>Data taken from different source: agriculture quantity, crude oil (unspecified end use)</t>
  </si>
  <si>
    <t>Crude Oil Consumption 2019</t>
  </si>
  <si>
    <t>Barrel/day th</t>
  </si>
  <si>
    <t>Barrel/year</t>
  </si>
  <si>
    <t>Conversion Factor</t>
  </si>
  <si>
    <t>2019 data in BTU</t>
  </si>
  <si>
    <t>Ton Coal to BTU</t>
  </si>
  <si>
    <t>HEESI (paper pulp)</t>
  </si>
  <si>
    <t>2) Revised data for 2016</t>
  </si>
  <si>
    <t>mmscf to BTU</t>
  </si>
  <si>
    <t>Mtoe to BTU</t>
  </si>
  <si>
    <t>ton LPG to BTU</t>
  </si>
  <si>
    <t>thousand BOE to BTU</t>
  </si>
  <si>
    <t>Interpolation</t>
  </si>
  <si>
    <t>Other industries</t>
  </si>
  <si>
    <t>Water + Waste</t>
  </si>
  <si>
    <t>Coal Mining</t>
  </si>
  <si>
    <t>BTU/yr</t>
  </si>
  <si>
    <t>Growth rate</t>
  </si>
  <si>
    <t>BIFUbC BAU Industrial Fuel Use before CCS</t>
  </si>
  <si>
    <t>Sources:</t>
  </si>
  <si>
    <t>All Subscripts Except Crude Oil</t>
  </si>
  <si>
    <t>Handbook of Energy and Economic Statistics Indonesia</t>
  </si>
  <si>
    <t>Ministry of Energy and Mineral Resources, Republic of Indonesia</t>
  </si>
  <si>
    <t>https://www.esdm.go.id/assets/media/content/content-handbook-of-energy-and-economic-statistics-of-indonesia-2019.pdf</t>
  </si>
  <si>
    <t>Agriculture Energy Use</t>
  </si>
  <si>
    <t>Asia Pacific Energy  Demand and Supply Outlook 7th ed</t>
  </si>
  <si>
    <t>Asia Pacific Energy Research Centre</t>
  </si>
  <si>
    <t>Crude Oil Consumption</t>
  </si>
  <si>
    <t>CEIC Data</t>
  </si>
  <si>
    <t>Indonesia Oil Consumption</t>
  </si>
  <si>
    <t xml:space="preserve">https://www.ceicdata.com/en/indicator/indonesia/oil-consumption </t>
  </si>
  <si>
    <t>Note:</t>
  </si>
  <si>
    <t>Methodology</t>
  </si>
  <si>
    <t>APEC</t>
  </si>
  <si>
    <t>Most data are collected from HEESI (industrial fuel use categorized by source, some data categorized by type of industry). When the designated industry categorization data is not available, all fuel is categorized as 'other industries'. See 'MAPPING' for more details on the categorization. Crude oil consumption is sourced from CEIC Data and designated for petroleum industry only. Mining is assumed to be zero since no data exists (previous Indonesia EPS used data from UN Energy Balance but in recent years the same source do not have data for mining anymore), while waste water management is also zero since the amount of domestic wastewater treated in Indonesia is still very few. Agriculture fuel use is obtained from APEC, interpolated for the year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</si>
</sst>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E+00"/>
    <numFmt numFmtId="167" formatCode="#,##0.00000"/>
    <numFmt numFmtId="168" formatCode="#,##0.0"/>
    <numFmt numFmtId="169" formatCode="0.000E+00"/>
  </numFmts>
  <fonts count="36" x14ac:knownFonts="1">
    <font>
      <sz val="11"/>
      <color theme="1"/>
      <name val="Calibri"/>
      <family val="2"/>
      <scheme val="minor"/>
    </font>
    <font>
      <b/>
      <sz val="11"/>
      <color theme="1"/>
      <name val="Calibri"/>
      <family val="2"/>
      <scheme val="minor"/>
    </font>
    <font>
      <sz val="8"/>
      <color rgb="FF404042"/>
      <name val="Calibri"/>
      <family val="2"/>
      <scheme val="minor"/>
    </font>
    <font>
      <sz val="11"/>
      <color rgb="FF57585B"/>
      <name val="Calibri"/>
      <family val="2"/>
      <scheme val="minor"/>
    </font>
    <font>
      <sz val="10"/>
      <name val="Calibri"/>
      <family val="2"/>
      <scheme val="minor"/>
    </font>
    <font>
      <b/>
      <sz val="10"/>
      <color rgb="FF57585B"/>
      <name val="Calibri"/>
      <family val="2"/>
      <scheme val="minor"/>
    </font>
    <font>
      <sz val="10"/>
      <color rgb="FF57585B"/>
      <name val="Calibri"/>
      <family val="2"/>
      <scheme val="minor"/>
    </font>
    <font>
      <b/>
      <sz val="11"/>
      <color rgb="FF404042"/>
      <name val="Calibri"/>
      <family val="2"/>
      <scheme val="minor"/>
    </font>
    <font>
      <b/>
      <sz val="11"/>
      <name val="Calibri"/>
      <family val="2"/>
      <scheme val="minor"/>
    </font>
    <font>
      <sz val="10"/>
      <color rgb="FF404042"/>
      <name val="Arial Bold"/>
      <family val="2"/>
    </font>
    <font>
      <sz val="8"/>
      <color rgb="FF404042"/>
      <name val="Arial Bold"/>
      <family val="2"/>
    </font>
    <font>
      <sz val="8"/>
      <color rgb="FF57585B"/>
      <name val="Arial"/>
      <family val="2"/>
    </font>
    <font>
      <sz val="10"/>
      <color theme="1"/>
      <name val="Segoe UI"/>
      <family val="2"/>
    </font>
    <font>
      <sz val="11"/>
      <name val="Calibri"/>
      <family val="2"/>
      <scheme val="minor"/>
    </font>
    <font>
      <b/>
      <sz val="11"/>
      <color rgb="FF57585B"/>
      <name val="Calibri"/>
      <family val="2"/>
      <scheme val="minor"/>
    </font>
    <font>
      <b/>
      <sz val="11"/>
      <color theme="2" tint="-0.249977111117893"/>
      <name val="Calibri"/>
      <family val="2"/>
      <scheme val="minor"/>
    </font>
    <font>
      <sz val="11"/>
      <color theme="2" tint="-0.249977111117893"/>
      <name val="Calibri"/>
      <family val="2"/>
      <scheme val="minor"/>
    </font>
    <font>
      <b/>
      <sz val="10"/>
      <color theme="1"/>
      <name val="Calibri"/>
      <family val="2"/>
      <scheme val="minor"/>
    </font>
    <font>
      <b/>
      <sz val="10"/>
      <name val="Calibri"/>
      <family val="2"/>
      <scheme val="minor"/>
    </font>
    <font>
      <b/>
      <sz val="10"/>
      <color rgb="FF404042"/>
      <name val="Calibri"/>
      <family val="2"/>
      <scheme val="minor"/>
    </font>
    <font>
      <sz val="11"/>
      <color theme="9" tint="-0.499984740745262"/>
      <name val="Calibri"/>
      <family val="2"/>
      <scheme val="minor"/>
    </font>
    <font>
      <b/>
      <sz val="10"/>
      <color theme="0"/>
      <name val="Segoe UI"/>
      <family val="2"/>
    </font>
    <font>
      <sz val="10"/>
      <color theme="0"/>
      <name val="Segoe UI"/>
      <family val="2"/>
    </font>
    <font>
      <b/>
      <sz val="10"/>
      <color theme="0" tint="-0.499984740745262"/>
      <name val="Calibri"/>
      <family val="2"/>
      <scheme val="minor"/>
    </font>
    <font>
      <sz val="10"/>
      <color theme="0" tint="-0.499984740745262"/>
      <name val="Calibri"/>
      <family val="2"/>
      <scheme val="minor"/>
    </font>
    <font>
      <u/>
      <sz val="11"/>
      <color theme="10"/>
      <name val="Calibri"/>
      <family val="2"/>
      <scheme val="minor"/>
    </font>
    <font>
      <b/>
      <sz val="11"/>
      <color theme="1" tint="0.499984740745262"/>
      <name val="Calibri"/>
      <family val="2"/>
      <scheme val="minor"/>
    </font>
    <font>
      <sz val="11"/>
      <color theme="1" tint="0.499984740745262"/>
      <name val="Calibri"/>
      <family val="2"/>
      <scheme val="minor"/>
    </font>
    <font>
      <sz val="8"/>
      <name val="Calibri"/>
      <family val="2"/>
      <scheme val="minor"/>
    </font>
    <font>
      <sz val="11"/>
      <color rgb="FF222222"/>
      <name val="Calibri"/>
      <family val="2"/>
      <scheme val="minor"/>
    </font>
    <font>
      <sz val="11"/>
      <color rgb="FF202124"/>
      <name val="Calibri"/>
      <family val="2"/>
      <scheme val="minor"/>
    </font>
    <font>
      <sz val="11"/>
      <color rgb="FFFF0000"/>
      <name val="Calibri"/>
      <family val="2"/>
      <scheme val="minor"/>
    </font>
    <font>
      <b/>
      <sz val="9"/>
      <color theme="1"/>
      <name val="Calibri"/>
      <family val="2"/>
      <scheme val="minor"/>
    </font>
    <font>
      <b/>
      <sz val="9"/>
      <color indexed="8"/>
      <name val="Calibri"/>
      <family val="2"/>
    </font>
    <font>
      <sz val="9"/>
      <color theme="1"/>
      <name val="Calibri"/>
      <family val="2"/>
      <scheme val="minor"/>
    </font>
    <font>
      <sz val="9"/>
      <color rgb="FF000000"/>
      <name val="Calibri"/>
      <family val="2"/>
    </font>
  </fonts>
  <fills count="9">
    <fill>
      <patternFill patternType="none"/>
    </fill>
    <fill>
      <patternFill patternType="gray125"/>
    </fill>
    <fill>
      <patternFill patternType="solid">
        <fgColor rgb="FF92D050"/>
        <bgColor indexed="64"/>
      </patternFill>
    </fill>
    <fill>
      <patternFill patternType="solid">
        <fgColor rgb="FF872355"/>
        <bgColor indexed="64"/>
      </patternFill>
    </fill>
    <fill>
      <patternFill patternType="solid">
        <fgColor rgb="FFF5D7E6"/>
        <bgColor indexed="64"/>
      </patternFill>
    </fill>
    <fill>
      <patternFill patternType="solid">
        <fgColor rgb="FFDE7EAE"/>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rgb="FF872355"/>
      </left>
      <right/>
      <top style="thin">
        <color rgb="FF872355"/>
      </top>
      <bottom style="thin">
        <color rgb="FF872355"/>
      </bottom>
      <diagonal/>
    </border>
    <border>
      <left/>
      <right/>
      <top style="thin">
        <color rgb="FF872355"/>
      </top>
      <bottom style="thin">
        <color rgb="FF872355"/>
      </bottom>
      <diagonal/>
    </border>
    <border>
      <left/>
      <right style="thin">
        <color indexed="64"/>
      </right>
      <top style="thin">
        <color rgb="FF872355"/>
      </top>
      <bottom style="thin">
        <color rgb="FF872355"/>
      </bottom>
      <diagonal/>
    </border>
    <border>
      <left/>
      <right style="thin">
        <color rgb="FF872355"/>
      </right>
      <top style="thin">
        <color rgb="FF872355"/>
      </top>
      <bottom style="thin">
        <color rgb="FF872355"/>
      </bottom>
      <diagonal/>
    </border>
    <border>
      <left style="thin">
        <color rgb="FF60497A"/>
      </left>
      <right/>
      <top/>
      <bottom/>
      <diagonal/>
    </border>
    <border>
      <left style="thin">
        <color rgb="FFBAABCD"/>
      </left>
      <right style="thin">
        <color indexed="64"/>
      </right>
      <top/>
      <bottom style="thin">
        <color theme="0"/>
      </bottom>
      <diagonal/>
    </border>
    <border>
      <left/>
      <right style="thin">
        <color rgb="FF60497A"/>
      </right>
      <top/>
      <bottom/>
      <diagonal/>
    </border>
    <border>
      <left style="thin">
        <color rgb="FFBAABCD"/>
      </left>
      <right style="thin">
        <color indexed="64"/>
      </right>
      <top style="thin">
        <color theme="0"/>
      </top>
      <bottom style="thin">
        <color theme="0"/>
      </bottom>
      <diagonal/>
    </border>
    <border>
      <left/>
      <right style="thin">
        <color rgb="FFBAABCD"/>
      </right>
      <top/>
      <bottom/>
      <diagonal/>
    </border>
    <border>
      <left style="thin">
        <color rgb="FFBAABCD"/>
      </left>
      <right style="thin">
        <color indexed="64"/>
      </right>
      <top style="thin">
        <color theme="0"/>
      </top>
      <bottom/>
      <diagonal/>
    </border>
    <border>
      <left/>
      <right/>
      <top/>
      <bottom style="thin">
        <color theme="0" tint="-0.249977111117893"/>
      </bottom>
      <diagonal/>
    </border>
    <border>
      <left/>
      <right/>
      <top/>
      <bottom style="thin">
        <color rgb="FFBFBFBF"/>
      </bottom>
      <diagonal/>
    </border>
    <border>
      <left/>
      <right/>
      <top/>
      <bottom style="dashed">
        <color theme="0" tint="-0.24994659260841701"/>
      </bottom>
      <diagonal/>
    </border>
    <border>
      <left/>
      <right/>
      <top/>
      <bottom style="dashed">
        <color rgb="FFBFBFBF"/>
      </bottom>
      <diagonal/>
    </border>
  </borders>
  <cellStyleXfs count="5">
    <xf numFmtId="0" fontId="0" fillId="0" borderId="0"/>
    <xf numFmtId="0" fontId="25" fillId="0" borderId="0" applyNumberFormat="0" applyFill="0" applyBorder="0" applyAlignment="0" applyProtection="0"/>
    <xf numFmtId="0" fontId="32" fillId="0" borderId="12" applyNumberFormat="0" applyProtection="0">
      <alignment wrapText="1"/>
    </xf>
    <xf numFmtId="0" fontId="34" fillId="0" borderId="14" applyNumberFormat="0" applyFont="0" applyProtection="0">
      <alignment wrapText="1"/>
    </xf>
    <xf numFmtId="0" fontId="34" fillId="0" borderId="0" applyNumberFormat="0" applyFill="0" applyBorder="0" applyAlignment="0" applyProtection="0"/>
  </cellStyleXfs>
  <cellXfs count="107">
    <xf numFmtId="0" fontId="0" fillId="0" borderId="0" xfId="0"/>
    <xf numFmtId="0" fontId="0" fillId="0" borderId="0" xfId="0" applyAlignment="1">
      <alignment vertical="center"/>
    </xf>
    <xf numFmtId="0" fontId="1" fillId="0" borderId="0" xfId="0" applyFont="1" applyAlignment="1">
      <alignment vertical="center"/>
    </xf>
    <xf numFmtId="0" fontId="0" fillId="0" borderId="0" xfId="0" applyFont="1"/>
    <xf numFmtId="0" fontId="2" fillId="0" borderId="0" xfId="0" applyFont="1"/>
    <xf numFmtId="0" fontId="3" fillId="0" borderId="0" xfId="0" applyFont="1"/>
    <xf numFmtId="1" fontId="5" fillId="0" borderId="1" xfId="0" applyNumberFormat="1" applyFont="1" applyBorder="1"/>
    <xf numFmtId="3" fontId="6" fillId="0" borderId="1" xfId="0" applyNumberFormat="1" applyFont="1" applyBorder="1"/>
    <xf numFmtId="1" fontId="6" fillId="0" borderId="1" xfId="0" applyNumberFormat="1" applyFont="1" applyBorder="1"/>
    <xf numFmtId="0" fontId="7" fillId="0" borderId="0" xfId="0" applyFont="1"/>
    <xf numFmtId="0" fontId="8" fillId="0" borderId="1" xfId="0" applyFont="1" applyBorder="1"/>
    <xf numFmtId="0" fontId="1" fillId="0" borderId="1" xfId="0" applyFont="1" applyBorder="1"/>
    <xf numFmtId="3" fontId="3" fillId="0" borderId="1" xfId="0" applyNumberFormat="1" applyFont="1" applyBorder="1"/>
    <xf numFmtId="0" fontId="9" fillId="0" borderId="0" xfId="0" applyFont="1"/>
    <xf numFmtId="0" fontId="10" fillId="0" borderId="0" xfId="0" applyFont="1"/>
    <xf numFmtId="0" fontId="11" fillId="0" borderId="0" xfId="0" applyFont="1"/>
    <xf numFmtId="0" fontId="1" fillId="0" borderId="0" xfId="0" applyFont="1"/>
    <xf numFmtId="0" fontId="13" fillId="0" borderId="0" xfId="0" applyFont="1"/>
    <xf numFmtId="1" fontId="14" fillId="0" borderId="0" xfId="0" applyNumberFormat="1" applyFont="1"/>
    <xf numFmtId="3" fontId="3" fillId="0" borderId="0" xfId="0" applyNumberFormat="1" applyFont="1"/>
    <xf numFmtId="0" fontId="8" fillId="0" borderId="0" xfId="0" applyFont="1"/>
    <xf numFmtId="0" fontId="18" fillId="0" borderId="1" xfId="0" applyFont="1" applyBorder="1"/>
    <xf numFmtId="0" fontId="17" fillId="0" borderId="1" xfId="0" applyFont="1" applyBorder="1"/>
    <xf numFmtId="0" fontId="19" fillId="0" borderId="0" xfId="0" applyFont="1"/>
    <xf numFmtId="0" fontId="18" fillId="0" borderId="1" xfId="0" applyFont="1" applyBorder="1" applyAlignment="1">
      <alignment horizontal="center" vertical="center"/>
    </xf>
    <xf numFmtId="1" fontId="14" fillId="0" borderId="1" xfId="0" applyNumberFormat="1" applyFont="1" applyBorder="1"/>
    <xf numFmtId="0" fontId="20" fillId="0" borderId="0" xfId="0" applyFont="1" applyAlignment="1">
      <alignment vertical="center"/>
    </xf>
    <xf numFmtId="0" fontId="18" fillId="2" borderId="1" xfId="0" applyFont="1" applyFill="1" applyBorder="1"/>
    <xf numFmtId="0" fontId="17" fillId="2" borderId="1" xfId="0" applyFont="1" applyFill="1" applyBorder="1"/>
    <xf numFmtId="0" fontId="8" fillId="2" borderId="1" xfId="0" applyFont="1" applyFill="1" applyBorder="1"/>
    <xf numFmtId="0" fontId="1" fillId="2" borderId="1" xfId="0" applyFont="1" applyFill="1" applyBorder="1"/>
    <xf numFmtId="3" fontId="4" fillId="2" borderId="1" xfId="0" applyNumberFormat="1" applyFont="1" applyFill="1" applyBorder="1"/>
    <xf numFmtId="0" fontId="21" fillId="3" borderId="2" xfId="0" applyFont="1" applyFill="1" applyBorder="1"/>
    <xf numFmtId="0" fontId="21" fillId="3" borderId="3" xfId="0" applyFont="1" applyFill="1" applyBorder="1"/>
    <xf numFmtId="164" fontId="22" fillId="3" borderId="3" xfId="0" applyNumberFormat="1" applyFont="1" applyFill="1" applyBorder="1" applyAlignment="1">
      <alignment horizontal="right"/>
    </xf>
    <xf numFmtId="164" fontId="22" fillId="3" borderId="4" xfId="0" applyNumberFormat="1" applyFont="1" applyFill="1" applyBorder="1" applyAlignment="1">
      <alignment horizontal="right"/>
    </xf>
    <xf numFmtId="164" fontId="22" fillId="3" borderId="5" xfId="0" applyNumberFormat="1" applyFont="1" applyFill="1" applyBorder="1" applyAlignment="1">
      <alignment horizontal="right"/>
    </xf>
    <xf numFmtId="0" fontId="12" fillId="4" borderId="6" xfId="0" quotePrefix="1" applyFont="1" applyFill="1" applyBorder="1"/>
    <xf numFmtId="0" fontId="12" fillId="4" borderId="0" xfId="0" quotePrefix="1" applyFont="1" applyFill="1"/>
    <xf numFmtId="164" fontId="12" fillId="4" borderId="0" xfId="0" quotePrefix="1" applyNumberFormat="1" applyFont="1" applyFill="1" applyAlignment="1">
      <alignment horizontal="right"/>
    </xf>
    <xf numFmtId="164" fontId="12" fillId="5" borderId="7" xfId="0" quotePrefix="1" applyNumberFormat="1" applyFont="1" applyFill="1" applyBorder="1" applyAlignment="1">
      <alignment horizontal="right"/>
    </xf>
    <xf numFmtId="164" fontId="12" fillId="4" borderId="8" xfId="0" quotePrefix="1" applyNumberFormat="1" applyFont="1" applyFill="1" applyBorder="1" applyAlignment="1">
      <alignment horizontal="right"/>
    </xf>
    <xf numFmtId="0" fontId="12" fillId="6" borderId="6" xfId="0" quotePrefix="1" applyFont="1" applyFill="1" applyBorder="1"/>
    <xf numFmtId="0" fontId="12" fillId="6" borderId="0" xfId="0" quotePrefix="1" applyFont="1" applyFill="1"/>
    <xf numFmtId="164" fontId="12" fillId="4" borderId="10" xfId="0" quotePrefix="1" applyNumberFormat="1" applyFont="1" applyFill="1" applyBorder="1" applyAlignment="1">
      <alignment horizontal="right"/>
    </xf>
    <xf numFmtId="164" fontId="12" fillId="5" borderId="11" xfId="0" quotePrefix="1" applyNumberFormat="1" applyFont="1" applyFill="1" applyBorder="1" applyAlignment="1">
      <alignment horizontal="right"/>
    </xf>
    <xf numFmtId="3" fontId="13" fillId="2" borderId="1" xfId="0" applyNumberFormat="1" applyFont="1" applyFill="1" applyBorder="1"/>
    <xf numFmtId="3" fontId="13" fillId="0" borderId="1" xfId="0" applyNumberFormat="1" applyFont="1" applyBorder="1"/>
    <xf numFmtId="1" fontId="13" fillId="2" borderId="1" xfId="0" applyNumberFormat="1" applyFont="1" applyFill="1" applyBorder="1"/>
    <xf numFmtId="0" fontId="1" fillId="0" borderId="1" xfId="0" applyFont="1" applyBorder="1" applyAlignment="1">
      <alignment vertical="center"/>
    </xf>
    <xf numFmtId="0" fontId="0" fillId="0" borderId="1" xfId="0" applyBorder="1" applyAlignment="1">
      <alignment wrapText="1"/>
    </xf>
    <xf numFmtId="0" fontId="23" fillId="0" borderId="1" xfId="0" applyFont="1" applyBorder="1" applyAlignment="1">
      <alignment horizontal="center" vertical="center"/>
    </xf>
    <xf numFmtId="3" fontId="24" fillId="0" borderId="1" xfId="0" applyNumberFormat="1" applyFont="1" applyBorder="1"/>
    <xf numFmtId="0" fontId="24" fillId="0" borderId="1" xfId="0" applyFont="1" applyBorder="1"/>
    <xf numFmtId="1" fontId="24" fillId="0" borderId="1" xfId="0" applyNumberFormat="1" applyFont="1" applyBorder="1"/>
    <xf numFmtId="0" fontId="8" fillId="0" borderId="1" xfId="0" applyFont="1" applyBorder="1" applyAlignment="1">
      <alignment vertical="center"/>
    </xf>
    <xf numFmtId="0" fontId="25" fillId="0" borderId="0" xfId="1"/>
    <xf numFmtId="0" fontId="1" fillId="0" borderId="0" xfId="0" applyFont="1" applyFill="1" applyBorder="1" applyAlignment="1">
      <alignment vertical="center"/>
    </xf>
    <xf numFmtId="0" fontId="0" fillId="0" borderId="0" xfId="0" applyFont="1" applyFill="1" applyBorder="1" applyAlignment="1">
      <alignment vertical="center"/>
    </xf>
    <xf numFmtId="3" fontId="27" fillId="2" borderId="1" xfId="0" applyNumberFormat="1" applyFont="1" applyFill="1" applyBorder="1"/>
    <xf numFmtId="0" fontId="8" fillId="0" borderId="1" xfId="0" applyFont="1" applyBorder="1" applyAlignment="1">
      <alignment wrapText="1"/>
    </xf>
    <xf numFmtId="0" fontId="1" fillId="0" borderId="1" xfId="0" applyFont="1" applyBorder="1" applyAlignment="1">
      <alignment wrapText="1"/>
    </xf>
    <xf numFmtId="0" fontId="8" fillId="2" borderId="1" xfId="0" applyFont="1" applyFill="1" applyBorder="1" applyAlignment="1">
      <alignment wrapText="1"/>
    </xf>
    <xf numFmtId="0" fontId="26" fillId="2" borderId="1" xfId="0" applyFont="1" applyFill="1" applyBorder="1" applyAlignment="1">
      <alignment wrapText="1"/>
    </xf>
    <xf numFmtId="0" fontId="1" fillId="2" borderId="1" xfId="0" applyFont="1" applyFill="1" applyBorder="1" applyAlignment="1">
      <alignment wrapText="1"/>
    </xf>
    <xf numFmtId="165" fontId="12" fillId="6" borderId="0" xfId="0" quotePrefix="1" applyNumberFormat="1" applyFont="1" applyFill="1" applyAlignment="1">
      <alignment horizontal="right"/>
    </xf>
    <xf numFmtId="165" fontId="12" fillId="5" borderId="9" xfId="0" quotePrefix="1" applyNumberFormat="1" applyFont="1" applyFill="1" applyBorder="1" applyAlignment="1">
      <alignment horizontal="right"/>
    </xf>
    <xf numFmtId="165" fontId="12" fillId="6" borderId="8" xfId="0" quotePrefix="1" applyNumberFormat="1" applyFont="1" applyFill="1" applyBorder="1" applyAlignment="1">
      <alignment horizontal="right"/>
    </xf>
    <xf numFmtId="165" fontId="12" fillId="4" borderId="0" xfId="0" quotePrefix="1" applyNumberFormat="1" applyFont="1" applyFill="1" applyAlignment="1">
      <alignment horizontal="right"/>
    </xf>
    <xf numFmtId="165" fontId="12" fillId="4" borderId="8" xfId="0" quotePrefix="1" applyNumberFormat="1" applyFont="1" applyFill="1" applyBorder="1" applyAlignment="1">
      <alignment horizontal="right"/>
    </xf>
    <xf numFmtId="166" fontId="0" fillId="0" borderId="1" xfId="0" applyNumberFormat="1" applyBorder="1" applyAlignment="1">
      <alignment wrapText="1"/>
    </xf>
    <xf numFmtId="0" fontId="1" fillId="0" borderId="1" xfId="0" applyFont="1" applyBorder="1" applyAlignment="1">
      <alignment vertical="center" wrapText="1"/>
    </xf>
    <xf numFmtId="166" fontId="29" fillId="0" borderId="0" xfId="0" applyNumberFormat="1" applyFont="1"/>
    <xf numFmtId="166" fontId="0" fillId="0" borderId="0" xfId="0" applyNumberFormat="1" applyFont="1"/>
    <xf numFmtId="166" fontId="30" fillId="0" borderId="0" xfId="0" applyNumberFormat="1" applyFont="1"/>
    <xf numFmtId="167" fontId="0" fillId="0" borderId="0" xfId="0" applyNumberFormat="1"/>
    <xf numFmtId="4" fontId="32" fillId="0" borderId="12" xfId="2" applyNumberFormat="1" applyAlignment="1">
      <alignment horizontal="right" wrapText="1"/>
    </xf>
    <xf numFmtId="0" fontId="33" fillId="0" borderId="13" xfId="2" applyFont="1" applyBorder="1">
      <alignment wrapText="1"/>
    </xf>
    <xf numFmtId="4" fontId="0" fillId="0" borderId="14" xfId="3" applyNumberFormat="1" applyFont="1" applyAlignment="1">
      <alignment horizontal="right" wrapText="1"/>
    </xf>
    <xf numFmtId="0" fontId="0" fillId="0" borderId="15" xfId="3" applyFont="1" applyBorder="1">
      <alignment wrapText="1"/>
    </xf>
    <xf numFmtId="0" fontId="31" fillId="0" borderId="15" xfId="3" applyFont="1" applyBorder="1">
      <alignment wrapText="1"/>
    </xf>
    <xf numFmtId="168" fontId="32" fillId="0" borderId="12" xfId="2" applyNumberFormat="1" applyAlignment="1">
      <alignment horizontal="right" wrapText="1"/>
    </xf>
    <xf numFmtId="168" fontId="0" fillId="0" borderId="14" xfId="3" applyNumberFormat="1" applyFont="1" applyAlignment="1">
      <alignment horizontal="right" wrapText="1"/>
    </xf>
    <xf numFmtId="1" fontId="34" fillId="0" borderId="0" xfId="0" applyNumberFormat="1" applyFont="1"/>
    <xf numFmtId="0" fontId="35" fillId="0" borderId="0" xfId="3" applyFont="1" applyBorder="1">
      <alignment wrapText="1"/>
    </xf>
    <xf numFmtId="0" fontId="34" fillId="0" borderId="0" xfId="0" applyFont="1"/>
    <xf numFmtId="0" fontId="34" fillId="0" borderId="0" xfId="0" applyFont="1" applyAlignment="1" applyProtection="1">
      <alignment horizontal="right"/>
      <protection locked="0"/>
    </xf>
    <xf numFmtId="0" fontId="1" fillId="0" borderId="0" xfId="4" applyFont="1" applyFill="1"/>
    <xf numFmtId="0" fontId="1" fillId="0" borderId="0" xfId="3" applyFont="1" applyBorder="1">
      <alignment wrapText="1"/>
    </xf>
    <xf numFmtId="2" fontId="0" fillId="0" borderId="0" xfId="0" applyNumberFormat="1"/>
    <xf numFmtId="2" fontId="1" fillId="0" borderId="0" xfId="0" applyNumberFormat="1" applyFont="1"/>
    <xf numFmtId="4" fontId="0" fillId="0" borderId="0" xfId="0" applyNumberFormat="1"/>
    <xf numFmtId="1" fontId="0" fillId="0" borderId="0" xfId="0" applyNumberFormat="1"/>
    <xf numFmtId="169" fontId="0" fillId="0" borderId="0" xfId="0" applyNumberFormat="1"/>
    <xf numFmtId="11" fontId="0" fillId="0" borderId="0" xfId="0" applyNumberFormat="1"/>
    <xf numFmtId="1" fontId="1" fillId="0" borderId="0" xfId="0" applyNumberFormat="1" applyFont="1"/>
    <xf numFmtId="0" fontId="15" fillId="0" borderId="1" xfId="0" applyFont="1" applyBorder="1"/>
    <xf numFmtId="3" fontId="16" fillId="0" borderId="1" xfId="0" applyNumberFormat="1" applyFont="1" applyBorder="1"/>
    <xf numFmtId="0" fontId="16" fillId="0" borderId="1" xfId="0" applyFont="1" applyBorder="1"/>
    <xf numFmtId="0" fontId="1" fillId="7" borderId="0" xfId="0" applyFont="1" applyFill="1"/>
    <xf numFmtId="0" fontId="0" fillId="0" borderId="0" xfId="0" applyAlignment="1">
      <alignment horizontal="left"/>
    </xf>
    <xf numFmtId="0" fontId="25" fillId="0" borderId="0" xfId="1" applyAlignment="1" applyProtection="1"/>
    <xf numFmtId="0" fontId="1" fillId="8" borderId="0" xfId="0" applyFont="1" applyFill="1"/>
    <xf numFmtId="0" fontId="0" fillId="0" borderId="0" xfId="0" applyAlignment="1">
      <alignment horizontal="left" vertical="top" wrapText="1"/>
    </xf>
    <xf numFmtId="0" fontId="8" fillId="0" borderId="1" xfId="0" applyFont="1" applyBorder="1" applyAlignment="1">
      <alignment horizontal="center"/>
    </xf>
    <xf numFmtId="0" fontId="18" fillId="0" borderId="1" xfId="0" applyFont="1" applyBorder="1" applyAlignment="1">
      <alignment horizontal="center" vertical="center"/>
    </xf>
    <xf numFmtId="0" fontId="23" fillId="0" borderId="1" xfId="0" applyFont="1" applyBorder="1" applyAlignment="1">
      <alignment horizontal="center" vertical="center"/>
    </xf>
  </cellXfs>
  <cellStyles count="5">
    <cellStyle name="Body: normal cell" xfId="3" xr:uid="{8C670EE9-C022-431E-8565-54B7DBA2EFAE}"/>
    <cellStyle name="Font: Calibri, 9pt regular" xfId="4" xr:uid="{72B6E2CE-0400-488B-9018-0AB00BD2317C}"/>
    <cellStyle name="Hyperlink" xfId="1" builtinId="8"/>
    <cellStyle name="Normal" xfId="0" builtinId="0"/>
    <cellStyle name="Parent row" xfId="2" xr:uid="{CEC65ECC-A434-46F9-96F7-9AEE2520AB9B}"/>
  </cellStyles>
  <dxfs count="4">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7621</xdr:colOff>
      <xdr:row>80</xdr:row>
      <xdr:rowOff>1</xdr:rowOff>
    </xdr:from>
    <xdr:to>
      <xdr:col>12</xdr:col>
      <xdr:colOff>441960</xdr:colOff>
      <xdr:row>84</xdr:row>
      <xdr:rowOff>149147</xdr:rowOff>
    </xdr:to>
    <xdr:pic>
      <xdr:nvPicPr>
        <xdr:cNvPr id="3" name="Picture 2">
          <a:extLst>
            <a:ext uri="{FF2B5EF4-FFF2-40B4-BE49-F238E27FC236}">
              <a16:creationId xmlns:a16="http://schemas.microsoft.com/office/drawing/2014/main" id="{534F546A-1EAE-471C-B499-5740348C8FFC}"/>
            </a:ext>
          </a:extLst>
        </xdr:cNvPr>
        <xdr:cNvPicPr>
          <a:picLocks noChangeAspect="1"/>
        </xdr:cNvPicPr>
      </xdr:nvPicPr>
      <xdr:blipFill>
        <a:blip xmlns:r="http://schemas.openxmlformats.org/officeDocument/2006/relationships" r:embed="rId1"/>
        <a:stretch>
          <a:fillRect/>
        </a:stretch>
      </xdr:blipFill>
      <xdr:spPr>
        <a:xfrm>
          <a:off x="4290061" y="14820901"/>
          <a:ext cx="4274819" cy="88066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Zefania\Career\EPS-IESR\BIFUbC\BAU%20Industrial%20Fuel%20Use%20before%20CCS%20-%20us%20re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Refineries"/>
      <sheetName val="Pipelines &amp; Military"/>
      <sheetName val="AEO Table 72"/>
      <sheetName val="Data"/>
      <sheetName val="Mining Breakdown"/>
    </sheetNames>
    <sheetDataSet>
      <sheetData sheetId="0"/>
      <sheetData sheetId="1">
        <row r="106">
          <cell r="C106">
            <v>1521800000000000</v>
          </cell>
          <cell r="D106">
            <v>1541800000000000</v>
          </cell>
          <cell r="E106">
            <v>1491600000000000</v>
          </cell>
          <cell r="F106">
            <v>1502900000000000</v>
          </cell>
          <cell r="G106">
            <v>1498600000000000</v>
          </cell>
          <cell r="H106">
            <v>1509900000000000</v>
          </cell>
          <cell r="I106">
            <v>1484100000000000</v>
          </cell>
          <cell r="J106">
            <v>1510900000000000</v>
          </cell>
          <cell r="K106">
            <v>1478200000000000</v>
          </cell>
          <cell r="L106">
            <v>1489100000000000</v>
          </cell>
          <cell r="M106">
            <v>1485600000000000</v>
          </cell>
          <cell r="N106">
            <v>1408900000000000</v>
          </cell>
          <cell r="O106">
            <v>1394700000000000</v>
          </cell>
          <cell r="P106">
            <v>1416500000000000</v>
          </cell>
          <cell r="Q106">
            <v>1398300000000000</v>
          </cell>
          <cell r="R106">
            <v>1447700000000000</v>
          </cell>
          <cell r="S106">
            <v>1458500000000000</v>
          </cell>
          <cell r="T106">
            <v>1435300000000000</v>
          </cell>
          <cell r="U106">
            <v>1521300000000000</v>
          </cell>
          <cell r="V106">
            <v>1529400000000000</v>
          </cell>
          <cell r="W106">
            <v>1534400000000000</v>
          </cell>
          <cell r="X106">
            <v>1553100000000000</v>
          </cell>
          <cell r="Y106">
            <v>1577600000000000</v>
          </cell>
          <cell r="Z106">
            <v>1591100000000000</v>
          </cell>
          <cell r="AA106">
            <v>1605700000000000</v>
          </cell>
          <cell r="AB106">
            <v>1626000000000000</v>
          </cell>
          <cell r="AC106">
            <v>1660000000000000</v>
          </cell>
          <cell r="AD106">
            <v>1648300000000000</v>
          </cell>
          <cell r="AE106">
            <v>1722100000000000</v>
          </cell>
          <cell r="AF106">
            <v>1756800000000000</v>
          </cell>
          <cell r="AG106">
            <v>1782400000000000</v>
          </cell>
          <cell r="AH106">
            <v>1769500000000000</v>
          </cell>
        </row>
      </sheetData>
      <sheetData sheetId="2">
        <row r="114">
          <cell r="C114">
            <v>671.93042000000003</v>
          </cell>
          <cell r="D114">
            <v>650.56555200000003</v>
          </cell>
          <cell r="E114">
            <v>677.01824999999997</v>
          </cell>
          <cell r="F114">
            <v>683.96331799999996</v>
          </cell>
          <cell r="G114">
            <v>685.10925299999997</v>
          </cell>
          <cell r="H114">
            <v>692.42504899999994</v>
          </cell>
          <cell r="I114">
            <v>699.55993699999999</v>
          </cell>
          <cell r="J114">
            <v>704.00109899999995</v>
          </cell>
          <cell r="K114">
            <v>697.44305399999996</v>
          </cell>
          <cell r="L114">
            <v>697.38055399999996</v>
          </cell>
          <cell r="M114">
            <v>699.14544699999999</v>
          </cell>
          <cell r="N114">
            <v>693.10620100000006</v>
          </cell>
          <cell r="O114">
            <v>694.87109399999997</v>
          </cell>
          <cell r="P114">
            <v>697.83367899999996</v>
          </cell>
          <cell r="Q114">
            <v>701.06042500000001</v>
          </cell>
          <cell r="R114">
            <v>709.08807400000001</v>
          </cell>
          <cell r="S114">
            <v>712.51843299999996</v>
          </cell>
          <cell r="T114">
            <v>719.495544</v>
          </cell>
          <cell r="U114">
            <v>727.418274</v>
          </cell>
          <cell r="V114">
            <v>731.69781499999999</v>
          </cell>
          <cell r="W114">
            <v>738.40875200000005</v>
          </cell>
          <cell r="X114">
            <v>744.27642800000001</v>
          </cell>
          <cell r="Y114">
            <v>747.96826199999998</v>
          </cell>
          <cell r="Z114">
            <v>756.82543899999996</v>
          </cell>
          <cell r="AA114">
            <v>762.90777600000001</v>
          </cell>
          <cell r="AB114">
            <v>768.94451900000001</v>
          </cell>
          <cell r="AC114">
            <v>774.33062700000005</v>
          </cell>
          <cell r="AD114">
            <v>780.82495100000006</v>
          </cell>
          <cell r="AE114">
            <v>788.06097399999999</v>
          </cell>
          <cell r="AF114">
            <v>799.27636700000005</v>
          </cell>
          <cell r="AG114">
            <v>807.1875</v>
          </cell>
          <cell r="AH114">
            <v>816.30676300000005</v>
          </cell>
        </row>
      </sheetData>
      <sheetData sheetId="3"/>
      <sheetData sheetId="4">
        <row r="1">
          <cell r="C1">
            <v>2019</v>
          </cell>
          <cell r="D1">
            <v>2020</v>
          </cell>
          <cell r="E1">
            <v>2021</v>
          </cell>
          <cell r="F1">
            <v>2022</v>
          </cell>
          <cell r="G1">
            <v>2023</v>
          </cell>
          <cell r="H1">
            <v>2024</v>
          </cell>
          <cell r="I1">
            <v>2025</v>
          </cell>
          <cell r="J1">
            <v>2026</v>
          </cell>
          <cell r="K1">
            <v>2027</v>
          </cell>
          <cell r="L1">
            <v>2028</v>
          </cell>
          <cell r="M1">
            <v>2029</v>
          </cell>
          <cell r="N1">
            <v>2030</v>
          </cell>
          <cell r="O1">
            <v>2031</v>
          </cell>
          <cell r="P1">
            <v>2032</v>
          </cell>
          <cell r="Q1">
            <v>2033</v>
          </cell>
          <cell r="R1">
            <v>2034</v>
          </cell>
          <cell r="S1">
            <v>2035</v>
          </cell>
          <cell r="T1">
            <v>2036</v>
          </cell>
          <cell r="U1">
            <v>2037</v>
          </cell>
          <cell r="V1">
            <v>2038</v>
          </cell>
          <cell r="W1">
            <v>2039</v>
          </cell>
          <cell r="X1">
            <v>2040</v>
          </cell>
          <cell r="Y1">
            <v>2041</v>
          </cell>
          <cell r="Z1">
            <v>2042</v>
          </cell>
          <cell r="AA1">
            <v>2043</v>
          </cell>
          <cell r="AB1">
            <v>2044</v>
          </cell>
          <cell r="AC1">
            <v>2045</v>
          </cell>
          <cell r="AD1">
            <v>2046</v>
          </cell>
          <cell r="AE1">
            <v>2047</v>
          </cell>
          <cell r="AF1">
            <v>2048</v>
          </cell>
          <cell r="AG1">
            <v>2049</v>
          </cell>
          <cell r="AH1">
            <v>2050</v>
          </cell>
        </row>
        <row r="9">
          <cell r="C9">
            <v>16.899999999999999</v>
          </cell>
          <cell r="D9">
            <v>18.100000000000001</v>
          </cell>
          <cell r="E9">
            <v>17.7</v>
          </cell>
          <cell r="F9">
            <v>17.899999999999999</v>
          </cell>
          <cell r="G9">
            <v>18.2</v>
          </cell>
          <cell r="H9">
            <v>18.600000000000001</v>
          </cell>
          <cell r="I9">
            <v>19</v>
          </cell>
          <cell r="J9">
            <v>19.5</v>
          </cell>
          <cell r="K9">
            <v>20.100000000000001</v>
          </cell>
          <cell r="L9">
            <v>20.8</v>
          </cell>
          <cell r="M9">
            <v>21.7</v>
          </cell>
          <cell r="N9">
            <v>22.7</v>
          </cell>
          <cell r="O9">
            <v>24</v>
          </cell>
          <cell r="P9">
            <v>25.3</v>
          </cell>
          <cell r="Q9">
            <v>26.7</v>
          </cell>
          <cell r="R9">
            <v>28.3</v>
          </cell>
          <cell r="S9">
            <v>29.8</v>
          </cell>
          <cell r="T9">
            <v>31.2</v>
          </cell>
          <cell r="U9">
            <v>32.5</v>
          </cell>
          <cell r="V9">
            <v>33.700000000000003</v>
          </cell>
          <cell r="W9">
            <v>34.700000000000003</v>
          </cell>
          <cell r="X9">
            <v>35.799999999999997</v>
          </cell>
          <cell r="Y9">
            <v>37</v>
          </cell>
          <cell r="Z9">
            <v>38</v>
          </cell>
          <cell r="AA9">
            <v>39.1</v>
          </cell>
          <cell r="AB9">
            <v>40.299999999999997</v>
          </cell>
          <cell r="AC9">
            <v>41.6</v>
          </cell>
          <cell r="AD9">
            <v>42.8</v>
          </cell>
          <cell r="AE9">
            <v>43.9</v>
          </cell>
          <cell r="AF9">
            <v>45.1</v>
          </cell>
          <cell r="AG9">
            <v>46.2</v>
          </cell>
          <cell r="AH9">
            <v>47.2</v>
          </cell>
          <cell r="AI9">
            <v>3.4000000000000002E-2</v>
          </cell>
        </row>
        <row r="38">
          <cell r="C38">
            <v>432.4</v>
          </cell>
          <cell r="D38">
            <v>458</v>
          </cell>
          <cell r="E38">
            <v>432.2</v>
          </cell>
          <cell r="F38">
            <v>426.2</v>
          </cell>
          <cell r="G38">
            <v>428.7</v>
          </cell>
          <cell r="H38">
            <v>431.2</v>
          </cell>
          <cell r="I38">
            <v>428.8</v>
          </cell>
          <cell r="J38">
            <v>424.7</v>
          </cell>
          <cell r="K38">
            <v>422.4</v>
          </cell>
          <cell r="L38">
            <v>420.5</v>
          </cell>
          <cell r="M38">
            <v>419.2</v>
          </cell>
          <cell r="N38">
            <v>418.1</v>
          </cell>
          <cell r="O38">
            <v>413.4</v>
          </cell>
          <cell r="P38">
            <v>401.2</v>
          </cell>
          <cell r="Q38">
            <v>385.9</v>
          </cell>
          <cell r="R38">
            <v>372.7</v>
          </cell>
          <cell r="S38">
            <v>365.3</v>
          </cell>
          <cell r="T38">
            <v>362.5</v>
          </cell>
          <cell r="U38">
            <v>362.7</v>
          </cell>
          <cell r="V38">
            <v>363.9</v>
          </cell>
          <cell r="W38">
            <v>365.6</v>
          </cell>
          <cell r="X38">
            <v>368</v>
          </cell>
          <cell r="Y38">
            <v>370</v>
          </cell>
          <cell r="Z38">
            <v>371.8</v>
          </cell>
          <cell r="AA38">
            <v>373.8</v>
          </cell>
          <cell r="AB38">
            <v>375.4</v>
          </cell>
          <cell r="AC38">
            <v>376.6</v>
          </cell>
          <cell r="AD38">
            <v>377.6</v>
          </cell>
          <cell r="AE38">
            <v>377.3</v>
          </cell>
          <cell r="AF38">
            <v>376.9</v>
          </cell>
          <cell r="AG38">
            <v>375.4</v>
          </cell>
          <cell r="AH38">
            <v>372.2</v>
          </cell>
          <cell r="AI38">
            <v>-5.0000000000000001E-3</v>
          </cell>
        </row>
        <row r="54">
          <cell r="C54">
            <v>2403.4</v>
          </cell>
          <cell r="D54">
            <v>2430.3000000000002</v>
          </cell>
          <cell r="E54">
            <v>2605.5</v>
          </cell>
          <cell r="F54">
            <v>2765.7</v>
          </cell>
          <cell r="G54">
            <v>2915.5</v>
          </cell>
          <cell r="H54">
            <v>3032.9</v>
          </cell>
          <cell r="I54">
            <v>3102</v>
          </cell>
          <cell r="J54">
            <v>3083.9</v>
          </cell>
          <cell r="K54">
            <v>3110</v>
          </cell>
          <cell r="L54">
            <v>3126.5</v>
          </cell>
          <cell r="M54">
            <v>3176.9</v>
          </cell>
          <cell r="N54">
            <v>3229.5</v>
          </cell>
          <cell r="O54">
            <v>3292.7</v>
          </cell>
          <cell r="P54">
            <v>3337.9</v>
          </cell>
          <cell r="Q54">
            <v>3379.8</v>
          </cell>
          <cell r="R54">
            <v>3421.5</v>
          </cell>
          <cell r="S54">
            <v>3479.7</v>
          </cell>
          <cell r="T54">
            <v>3532.3</v>
          </cell>
          <cell r="U54">
            <v>3579.5</v>
          </cell>
          <cell r="V54">
            <v>3627.6</v>
          </cell>
          <cell r="W54">
            <v>3685.7</v>
          </cell>
          <cell r="X54">
            <v>3747.7</v>
          </cell>
          <cell r="Y54">
            <v>3807.3</v>
          </cell>
          <cell r="Z54">
            <v>3873.1</v>
          </cell>
          <cell r="AA54">
            <v>3929.7</v>
          </cell>
          <cell r="AB54">
            <v>3991.7</v>
          </cell>
          <cell r="AC54">
            <v>4051.6</v>
          </cell>
          <cell r="AD54">
            <v>4127.5</v>
          </cell>
          <cell r="AE54">
            <v>4186.2</v>
          </cell>
          <cell r="AF54">
            <v>4254.3</v>
          </cell>
          <cell r="AG54">
            <v>4337.8</v>
          </cell>
          <cell r="AH54">
            <v>4406.2</v>
          </cell>
          <cell r="AI54">
            <v>0.02</v>
          </cell>
        </row>
        <row r="63">
          <cell r="C63">
            <v>844.6</v>
          </cell>
          <cell r="D63">
            <v>852.5</v>
          </cell>
          <cell r="E63">
            <v>891.9</v>
          </cell>
          <cell r="F63">
            <v>906.4</v>
          </cell>
          <cell r="G63">
            <v>926.4</v>
          </cell>
          <cell r="H63">
            <v>942.1</v>
          </cell>
          <cell r="I63">
            <v>951.3</v>
          </cell>
          <cell r="J63">
            <v>959.9</v>
          </cell>
          <cell r="K63">
            <v>967.9</v>
          </cell>
          <cell r="L63">
            <v>975.7</v>
          </cell>
          <cell r="M63">
            <v>985.2</v>
          </cell>
          <cell r="N63">
            <v>995.2</v>
          </cell>
          <cell r="O63">
            <v>1005</v>
          </cell>
          <cell r="P63">
            <v>1022.5</v>
          </cell>
          <cell r="Q63">
            <v>1030.5</v>
          </cell>
          <cell r="R63">
            <v>1040</v>
          </cell>
          <cell r="S63">
            <v>1049.7</v>
          </cell>
          <cell r="T63">
            <v>1060.0999999999999</v>
          </cell>
          <cell r="U63">
            <v>1072.0999999999999</v>
          </cell>
          <cell r="V63">
            <v>1084.2</v>
          </cell>
          <cell r="W63">
            <v>1096.3</v>
          </cell>
          <cell r="X63">
            <v>1108</v>
          </cell>
          <cell r="Y63">
            <v>1117.3</v>
          </cell>
          <cell r="Z63">
            <v>1127.9000000000001</v>
          </cell>
          <cell r="AA63">
            <v>1138</v>
          </cell>
          <cell r="AB63">
            <v>1148.8</v>
          </cell>
          <cell r="AC63">
            <v>1159.8</v>
          </cell>
          <cell r="AD63">
            <v>1171.5999999999999</v>
          </cell>
          <cell r="AE63">
            <v>1182.2</v>
          </cell>
          <cell r="AF63">
            <v>1192.9000000000001</v>
          </cell>
          <cell r="AG63">
            <v>1204.5</v>
          </cell>
          <cell r="AH63">
            <v>1214.5999999999999</v>
          </cell>
          <cell r="AI63">
            <v>1.2E-2</v>
          </cell>
          <cell r="AK63">
            <v>7.8300000000000002E-3</v>
          </cell>
        </row>
        <row r="90">
          <cell r="C90">
            <v>179.5</v>
          </cell>
          <cell r="D90">
            <v>195.2</v>
          </cell>
          <cell r="E90">
            <v>193.5</v>
          </cell>
          <cell r="F90">
            <v>191.8</v>
          </cell>
          <cell r="G90">
            <v>191</v>
          </cell>
          <cell r="H90">
            <v>190.5</v>
          </cell>
          <cell r="I90">
            <v>190</v>
          </cell>
          <cell r="J90">
            <v>189.3</v>
          </cell>
          <cell r="K90">
            <v>189.5</v>
          </cell>
          <cell r="L90">
            <v>189.6</v>
          </cell>
          <cell r="M90">
            <v>190</v>
          </cell>
          <cell r="N90">
            <v>190.2</v>
          </cell>
          <cell r="O90">
            <v>191.7</v>
          </cell>
          <cell r="P90">
            <v>193.5</v>
          </cell>
          <cell r="Q90">
            <v>194.7</v>
          </cell>
          <cell r="R90">
            <v>196.1</v>
          </cell>
          <cell r="S90">
            <v>197.5</v>
          </cell>
          <cell r="T90">
            <v>198.7</v>
          </cell>
          <cell r="U90">
            <v>200</v>
          </cell>
          <cell r="V90">
            <v>201.3</v>
          </cell>
          <cell r="W90">
            <v>202.5</v>
          </cell>
          <cell r="X90">
            <v>203.8</v>
          </cell>
          <cell r="Y90">
            <v>205.1</v>
          </cell>
          <cell r="Z90">
            <v>206.4</v>
          </cell>
          <cell r="AA90">
            <v>207.7</v>
          </cell>
          <cell r="AB90">
            <v>209.2</v>
          </cell>
          <cell r="AC90">
            <v>210.7</v>
          </cell>
          <cell r="AD90">
            <v>212.3</v>
          </cell>
          <cell r="AE90">
            <v>213.8</v>
          </cell>
          <cell r="AF90">
            <v>215.5</v>
          </cell>
          <cell r="AG90">
            <v>217.1</v>
          </cell>
          <cell r="AH90">
            <v>218.8</v>
          </cell>
          <cell r="AI90">
            <v>6.0000000000000001E-3</v>
          </cell>
        </row>
        <row r="136">
          <cell r="C136">
            <v>0.17</v>
          </cell>
          <cell r="D136">
            <v>0.24</v>
          </cell>
          <cell r="E136">
            <v>0.3</v>
          </cell>
          <cell r="F136">
            <v>0.32</v>
          </cell>
          <cell r="G136">
            <v>0.33</v>
          </cell>
          <cell r="H136">
            <v>0.37</v>
          </cell>
          <cell r="I136">
            <v>0.46</v>
          </cell>
          <cell r="J136">
            <v>0.53</v>
          </cell>
          <cell r="K136">
            <v>0.55000000000000004</v>
          </cell>
          <cell r="L136">
            <v>0.56999999999999995</v>
          </cell>
          <cell r="M136">
            <v>0.59</v>
          </cell>
          <cell r="N136">
            <v>0.6</v>
          </cell>
          <cell r="O136">
            <v>0.6</v>
          </cell>
          <cell r="P136">
            <v>0.6</v>
          </cell>
          <cell r="Q136">
            <v>0.6</v>
          </cell>
          <cell r="R136">
            <v>0.6</v>
          </cell>
          <cell r="S136">
            <v>0.6</v>
          </cell>
          <cell r="T136">
            <v>0.6</v>
          </cell>
          <cell r="U136">
            <v>0.6</v>
          </cell>
          <cell r="V136">
            <v>0.6</v>
          </cell>
          <cell r="W136">
            <v>0.6</v>
          </cell>
          <cell r="X136">
            <v>0.6</v>
          </cell>
          <cell r="Y136">
            <v>0.6</v>
          </cell>
          <cell r="Z136">
            <v>0.6</v>
          </cell>
          <cell r="AA136">
            <v>0.6</v>
          </cell>
          <cell r="AB136">
            <v>0.6</v>
          </cell>
          <cell r="AC136">
            <v>0.6</v>
          </cell>
          <cell r="AD136">
            <v>0.6</v>
          </cell>
          <cell r="AE136">
            <v>0.6</v>
          </cell>
          <cell r="AF136">
            <v>0.6</v>
          </cell>
          <cell r="AG136">
            <v>0.6</v>
          </cell>
          <cell r="AH136">
            <v>0.6</v>
          </cell>
          <cell r="AI136">
            <v>4.1000000000000002E-2</v>
          </cell>
          <cell r="AJ136">
            <v>0</v>
          </cell>
        </row>
        <row r="137">
          <cell r="C137">
            <v>11.40373042</v>
          </cell>
          <cell r="D137">
            <v>11.812365552000001</v>
          </cell>
          <cell r="E137">
            <v>12.158618250000002</v>
          </cell>
          <cell r="F137">
            <v>12.486863318000001</v>
          </cell>
          <cell r="G137">
            <v>12.733709252999999</v>
          </cell>
          <cell r="H137">
            <v>12.982325049</v>
          </cell>
          <cell r="I137">
            <v>13.193659937000001</v>
          </cell>
          <cell r="J137">
            <v>13.274901098999999</v>
          </cell>
          <cell r="K137">
            <v>13.295643054000001</v>
          </cell>
          <cell r="L137">
            <v>13.366480554000002</v>
          </cell>
          <cell r="M137">
            <v>13.464745447</v>
          </cell>
          <cell r="N137">
            <v>13.452006201000001</v>
          </cell>
          <cell r="O137">
            <v>13.549571093999999</v>
          </cell>
          <cell r="P137">
            <v>13.664333679</v>
          </cell>
          <cell r="Q137">
            <v>13.719360424999998</v>
          </cell>
          <cell r="R137">
            <v>13.856788073999999</v>
          </cell>
          <cell r="S137">
            <v>13.961018433000001</v>
          </cell>
          <cell r="T137">
            <v>14.044795544000001</v>
          </cell>
          <cell r="U137">
            <v>14.208718274000001</v>
          </cell>
          <cell r="V137">
            <v>14.321097815</v>
          </cell>
          <cell r="W137">
            <v>14.432808751999998</v>
          </cell>
          <cell r="X137">
            <v>14.607376428</v>
          </cell>
          <cell r="Y137">
            <v>14.755568262000001</v>
          </cell>
          <cell r="Z137">
            <v>14.897925439</v>
          </cell>
          <cell r="AA137">
            <v>15.018607776000001</v>
          </cell>
          <cell r="AB137">
            <v>15.164944518999999</v>
          </cell>
          <cell r="AC137">
            <v>15.314330626999999</v>
          </cell>
          <cell r="AD137">
            <v>15.439124951</v>
          </cell>
          <cell r="AE137">
            <v>15.630160973999999</v>
          </cell>
          <cell r="AF137">
            <v>15.806076366999998</v>
          </cell>
          <cell r="AG137">
            <v>15.969587499999998</v>
          </cell>
          <cell r="AH137">
            <v>16.065806763000001</v>
          </cell>
          <cell r="AI137">
            <v>7.4006297999999998E-2</v>
          </cell>
          <cell r="AJ137">
            <v>0</v>
          </cell>
        </row>
      </sheetData>
      <sheetData sheetId="5">
        <row r="175">
          <cell r="B175">
            <v>182.67716274740243</v>
          </cell>
          <cell r="C175">
            <v>228.36782418328758</v>
          </cell>
          <cell r="D175">
            <v>227.17106223735234</v>
          </cell>
          <cell r="E175">
            <v>224.9057628396892</v>
          </cell>
          <cell r="F175">
            <v>223.32432741113189</v>
          </cell>
          <cell r="G175">
            <v>221.74289198257458</v>
          </cell>
          <cell r="H175">
            <v>220.16145655401732</v>
          </cell>
          <cell r="I175">
            <v>218.66550412159825</v>
          </cell>
          <cell r="J175">
            <v>217.55422517180122</v>
          </cell>
          <cell r="K175">
            <v>216.48568772007332</v>
          </cell>
          <cell r="L175">
            <v>215.50263326448362</v>
          </cell>
          <cell r="M175">
            <v>214.43409581275571</v>
          </cell>
          <cell r="N175">
            <v>214.26312982047926</v>
          </cell>
          <cell r="O175">
            <v>214.22038832241014</v>
          </cell>
          <cell r="P175">
            <v>214.17764682434105</v>
          </cell>
          <cell r="Q175">
            <v>214.3486128166175</v>
          </cell>
          <cell r="R175">
            <v>214.47683731082486</v>
          </cell>
          <cell r="S175">
            <v>214.51957880889395</v>
          </cell>
          <cell r="T175">
            <v>214.60506180503222</v>
          </cell>
          <cell r="U175">
            <v>214.77602779730867</v>
          </cell>
          <cell r="V175">
            <v>214.98973528765424</v>
          </cell>
          <cell r="W175">
            <v>215.54537476255277</v>
          </cell>
          <cell r="X175">
            <v>215.97278974324391</v>
          </cell>
          <cell r="Y175">
            <v>216.40020472393508</v>
          </cell>
          <cell r="Z175">
            <v>216.78487820655712</v>
          </cell>
          <cell r="AA175">
            <v>217.12681019111005</v>
          </cell>
          <cell r="AB175">
            <v>217.38325917952477</v>
          </cell>
          <cell r="AC175">
            <v>217.59696666987034</v>
          </cell>
          <cell r="AD175">
            <v>217.93889865442324</v>
          </cell>
          <cell r="AE175">
            <v>218.23808914090708</v>
          </cell>
          <cell r="AF175">
            <v>218.62276262352913</v>
          </cell>
          <cell r="AG175">
            <v>218.53727962739089</v>
          </cell>
        </row>
        <row r="176">
          <cell r="B176">
            <v>1911.8</v>
          </cell>
          <cell r="C176">
            <v>1959.2</v>
          </cell>
          <cell r="D176">
            <v>2060.3000000000002</v>
          </cell>
          <cell r="E176">
            <v>2152.1999999999998</v>
          </cell>
          <cell r="F176">
            <v>2193.8000000000002</v>
          </cell>
          <cell r="G176">
            <v>2244.6</v>
          </cell>
          <cell r="H176">
            <v>2307.3000000000002</v>
          </cell>
          <cell r="I176">
            <v>2343.8000000000002</v>
          </cell>
          <cell r="J176">
            <v>2362</v>
          </cell>
          <cell r="K176">
            <v>2382.5</v>
          </cell>
          <cell r="L176">
            <v>2392.1999999999998</v>
          </cell>
          <cell r="M176">
            <v>2389.9</v>
          </cell>
          <cell r="N176">
            <v>2399</v>
          </cell>
          <cell r="O176">
            <v>2418.1999999999998</v>
          </cell>
          <cell r="P176">
            <v>2429.3000000000002</v>
          </cell>
          <cell r="Q176">
            <v>2449</v>
          </cell>
          <cell r="R176">
            <v>2454.8000000000002</v>
          </cell>
          <cell r="S176">
            <v>2461.5</v>
          </cell>
          <cell r="T176">
            <v>2451.9</v>
          </cell>
          <cell r="U176">
            <v>2457.3000000000002</v>
          </cell>
          <cell r="V176">
            <v>2462.6</v>
          </cell>
          <cell r="W176">
            <v>2504.3000000000002</v>
          </cell>
          <cell r="X176">
            <v>2509.4</v>
          </cell>
          <cell r="Y176">
            <v>2515.5</v>
          </cell>
          <cell r="Z176">
            <v>2522</v>
          </cell>
          <cell r="AA176">
            <v>2523.5</v>
          </cell>
          <cell r="AB176">
            <v>2518.4</v>
          </cell>
          <cell r="AC176">
            <v>2520.5</v>
          </cell>
          <cell r="AD176">
            <v>2523</v>
          </cell>
          <cell r="AE176">
            <v>2528.3000000000002</v>
          </cell>
          <cell r="AF176">
            <v>2529.1999999999998</v>
          </cell>
          <cell r="AG176">
            <v>2516.4</v>
          </cell>
        </row>
        <row r="187">
          <cell r="B187">
            <v>58.700615030375367</v>
          </cell>
          <cell r="C187">
            <v>73.382635963335417</v>
          </cell>
          <cell r="D187">
            <v>72.998074142827591</v>
          </cell>
          <cell r="E187">
            <v>72.270153554009184</v>
          </cell>
          <cell r="F187">
            <v>71.761982576909531</v>
          </cell>
          <cell r="G187">
            <v>71.253811599809879</v>
          </cell>
          <cell r="H187">
            <v>70.745640622710241</v>
          </cell>
          <cell r="I187">
            <v>70.264938347075443</v>
          </cell>
          <cell r="J187">
            <v>69.907845228032443</v>
          </cell>
          <cell r="K187">
            <v>69.564486459721863</v>
          </cell>
          <cell r="L187">
            <v>69.248596392876138</v>
          </cell>
          <cell r="M187">
            <v>68.905237624565572</v>
          </cell>
          <cell r="N187">
            <v>68.850300221635877</v>
          </cell>
          <cell r="O187">
            <v>68.836565870903456</v>
          </cell>
          <cell r="P187">
            <v>68.822831520171036</v>
          </cell>
          <cell r="Q187">
            <v>68.877768923100717</v>
          </cell>
          <cell r="R187">
            <v>68.918971975297993</v>
          </cell>
          <cell r="S187">
            <v>68.932706326030413</v>
          </cell>
          <cell r="T187">
            <v>68.960175027495268</v>
          </cell>
          <cell r="U187">
            <v>69.015112430424949</v>
          </cell>
          <cell r="V187">
            <v>69.083784184087065</v>
          </cell>
          <cell r="W187">
            <v>69.262330743608558</v>
          </cell>
          <cell r="X187">
            <v>69.39967425093279</v>
          </cell>
          <cell r="Y187">
            <v>69.537017758257022</v>
          </cell>
          <cell r="Z187">
            <v>69.66062691484882</v>
          </cell>
          <cell r="AA187">
            <v>69.770501720708211</v>
          </cell>
          <cell r="AB187">
            <v>69.852907825102747</v>
          </cell>
          <cell r="AC187">
            <v>69.921579578764863</v>
          </cell>
          <cell r="AD187">
            <v>70.03145438462424</v>
          </cell>
          <cell r="AE187">
            <v>70.127594839751211</v>
          </cell>
          <cell r="AF187">
            <v>70.251203996343008</v>
          </cell>
          <cell r="AG187">
            <v>70.223735294878168</v>
          </cell>
        </row>
        <row r="188">
          <cell r="B188">
            <v>0</v>
          </cell>
          <cell r="C188">
            <v>0</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eicdata.com/en/indicator/indonesia/oil-consumption" TargetMode="External"/><Relationship Id="rId2" Type="http://schemas.openxmlformats.org/officeDocument/2006/relationships/hyperlink" Target="https://www.esdm.go.id/assets/media/content/content-handbook-of-energy-and-economic-statistics-of-indonesia-2019.pdf" TargetMode="External"/><Relationship Id="rId1" Type="http://schemas.openxmlformats.org/officeDocument/2006/relationships/hyperlink" Target="https://www.esdm.go.id/assets/media/content/content-handbook-of-energy-and-economic-statistics-of-indonesia-2019.pdf"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eicdata.com/en/indicator/indonesia/oil-consumpti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EFD71-A24C-4E40-825F-AFA804B0D58A}">
  <dimension ref="A1:I28"/>
  <sheetViews>
    <sheetView tabSelected="1" workbookViewId="0">
      <selection activeCell="I15" sqref="I15"/>
    </sheetView>
  </sheetViews>
  <sheetFormatPr defaultRowHeight="14.5" x14ac:dyDescent="0.35"/>
  <cols>
    <col min="2" max="2" width="44.453125" customWidth="1"/>
  </cols>
  <sheetData>
    <row r="1" spans="1:2" x14ac:dyDescent="0.35">
      <c r="A1" s="16" t="s">
        <v>119</v>
      </c>
    </row>
    <row r="3" spans="1:2" x14ac:dyDescent="0.35">
      <c r="A3" s="16" t="s">
        <v>120</v>
      </c>
      <c r="B3" s="99" t="s">
        <v>121</v>
      </c>
    </row>
    <row r="4" spans="1:2" x14ac:dyDescent="0.35">
      <c r="B4" t="s">
        <v>123</v>
      </c>
    </row>
    <row r="5" spans="1:2" x14ac:dyDescent="0.35">
      <c r="B5" s="100">
        <v>2019</v>
      </c>
    </row>
    <row r="6" spans="1:2" x14ac:dyDescent="0.35">
      <c r="B6" t="s">
        <v>122</v>
      </c>
    </row>
    <row r="7" spans="1:2" x14ac:dyDescent="0.35">
      <c r="B7" s="101" t="s">
        <v>124</v>
      </c>
    </row>
    <row r="9" spans="1:2" x14ac:dyDescent="0.35">
      <c r="B9" s="99" t="s">
        <v>125</v>
      </c>
    </row>
    <row r="10" spans="1:2" x14ac:dyDescent="0.35">
      <c r="B10" t="s">
        <v>127</v>
      </c>
    </row>
    <row r="11" spans="1:2" x14ac:dyDescent="0.35">
      <c r="B11" s="100">
        <v>2019</v>
      </c>
    </row>
    <row r="12" spans="1:2" x14ac:dyDescent="0.35">
      <c r="B12" t="s">
        <v>126</v>
      </c>
    </row>
    <row r="13" spans="1:2" x14ac:dyDescent="0.35">
      <c r="B13" s="101" t="s">
        <v>124</v>
      </c>
    </row>
    <row r="15" spans="1:2" x14ac:dyDescent="0.35">
      <c r="B15" s="99" t="s">
        <v>128</v>
      </c>
    </row>
    <row r="16" spans="1:2" x14ac:dyDescent="0.35">
      <c r="B16" t="s">
        <v>129</v>
      </c>
    </row>
    <row r="17" spans="1:9" x14ac:dyDescent="0.35">
      <c r="B17" s="100">
        <v>2019</v>
      </c>
    </row>
    <row r="18" spans="1:9" x14ac:dyDescent="0.35">
      <c r="B18" t="s">
        <v>130</v>
      </c>
    </row>
    <row r="19" spans="1:9" x14ac:dyDescent="0.35">
      <c r="B19" s="56" t="s">
        <v>131</v>
      </c>
    </row>
    <row r="21" spans="1:9" x14ac:dyDescent="0.35">
      <c r="A21" s="16" t="s">
        <v>132</v>
      </c>
      <c r="B21" s="102" t="s">
        <v>133</v>
      </c>
    </row>
    <row r="22" spans="1:9" x14ac:dyDescent="0.35">
      <c r="B22" s="103" t="s">
        <v>135</v>
      </c>
      <c r="C22" s="103"/>
      <c r="D22" s="103"/>
      <c r="E22" s="103"/>
      <c r="F22" s="103"/>
      <c r="G22" s="103"/>
      <c r="H22" s="103"/>
      <c r="I22" s="103"/>
    </row>
    <row r="23" spans="1:9" x14ac:dyDescent="0.35">
      <c r="B23" s="103"/>
      <c r="C23" s="103"/>
      <c r="D23" s="103"/>
      <c r="E23" s="103"/>
      <c r="F23" s="103"/>
      <c r="G23" s="103"/>
      <c r="H23" s="103"/>
      <c r="I23" s="103"/>
    </row>
    <row r="24" spans="1:9" x14ac:dyDescent="0.35">
      <c r="B24" s="103"/>
      <c r="C24" s="103"/>
      <c r="D24" s="103"/>
      <c r="E24" s="103"/>
      <c r="F24" s="103"/>
      <c r="G24" s="103"/>
      <c r="H24" s="103"/>
      <c r="I24" s="103"/>
    </row>
    <row r="25" spans="1:9" x14ac:dyDescent="0.35">
      <c r="B25" s="103"/>
      <c r="C25" s="103"/>
      <c r="D25" s="103"/>
      <c r="E25" s="103"/>
      <c r="F25" s="103"/>
      <c r="G25" s="103"/>
      <c r="H25" s="103"/>
      <c r="I25" s="103"/>
    </row>
    <row r="26" spans="1:9" x14ac:dyDescent="0.35">
      <c r="B26" s="103"/>
      <c r="C26" s="103"/>
      <c r="D26" s="103"/>
      <c r="E26" s="103"/>
      <c r="F26" s="103"/>
      <c r="G26" s="103"/>
      <c r="H26" s="103"/>
      <c r="I26" s="103"/>
    </row>
    <row r="27" spans="1:9" x14ac:dyDescent="0.35">
      <c r="B27" s="103"/>
      <c r="C27" s="103"/>
      <c r="D27" s="103"/>
      <c r="E27" s="103"/>
      <c r="F27" s="103"/>
      <c r="G27" s="103"/>
      <c r="H27" s="103"/>
      <c r="I27" s="103"/>
    </row>
    <row r="28" spans="1:9" x14ac:dyDescent="0.35">
      <c r="B28" s="103"/>
      <c r="C28" s="103"/>
      <c r="D28" s="103"/>
      <c r="E28" s="103"/>
      <c r="F28" s="103"/>
      <c r="G28" s="103"/>
      <c r="H28" s="103"/>
      <c r="I28" s="103"/>
    </row>
  </sheetData>
  <mergeCells count="1">
    <mergeCell ref="B22:I28"/>
  </mergeCells>
  <hyperlinks>
    <hyperlink ref="B7" r:id="rId1" xr:uid="{E5F3F938-3270-4AF2-872B-2C055B9A7948}"/>
    <hyperlink ref="B13" r:id="rId2" xr:uid="{9CD97867-D0AF-4F9E-9DE9-E72E7C011AF3}"/>
    <hyperlink ref="B19" r:id="rId3" xr:uid="{ACAB43A1-2776-4263-8531-6CF86999086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87A58-1A67-43E4-B3BE-0E09BA0426ED}">
  <sheetPr>
    <tabColor theme="3"/>
  </sheetPr>
  <dimension ref="A1:AI11"/>
  <sheetViews>
    <sheetView workbookViewId="0">
      <selection activeCell="C14" sqref="C14"/>
    </sheetView>
  </sheetViews>
  <sheetFormatPr defaultColWidth="9.08984375" defaultRowHeight="14.5" x14ac:dyDescent="0.35"/>
  <cols>
    <col min="1" max="1" width="39.90625" customWidth="1"/>
    <col min="2" max="2" width="10.1796875" bestFit="1" customWidth="1"/>
    <col min="3" max="35" width="9.54296875" bestFit="1" customWidth="1"/>
  </cols>
  <sheetData>
    <row r="1" spans="1:35" x14ac:dyDescent="0.35">
      <c r="A1" s="16" t="s">
        <v>117</v>
      </c>
      <c r="B1" s="16">
        <v>2019</v>
      </c>
      <c r="C1" s="16">
        <v>2020</v>
      </c>
      <c r="D1" s="16">
        <v>2021</v>
      </c>
      <c r="E1" s="16">
        <v>2022</v>
      </c>
      <c r="F1" s="16">
        <v>2023</v>
      </c>
      <c r="G1" s="16">
        <v>2024</v>
      </c>
      <c r="H1" s="16">
        <v>2025</v>
      </c>
      <c r="I1" s="16">
        <v>2026</v>
      </c>
      <c r="J1" s="16">
        <v>2027</v>
      </c>
      <c r="K1" s="16">
        <v>2028</v>
      </c>
      <c r="L1" s="16">
        <v>2029</v>
      </c>
      <c r="M1" s="16">
        <v>2030</v>
      </c>
      <c r="N1" s="16">
        <v>2031</v>
      </c>
      <c r="O1" s="16">
        <v>2032</v>
      </c>
      <c r="P1" s="16">
        <v>2033</v>
      </c>
      <c r="Q1" s="16">
        <v>2034</v>
      </c>
      <c r="R1" s="16">
        <v>2035</v>
      </c>
      <c r="S1" s="16">
        <v>2036</v>
      </c>
      <c r="T1" s="16">
        <v>2037</v>
      </c>
      <c r="U1" s="16">
        <v>2038</v>
      </c>
      <c r="V1" s="16">
        <v>2039</v>
      </c>
      <c r="W1" s="16">
        <v>2040</v>
      </c>
      <c r="X1" s="16">
        <v>2041</v>
      </c>
      <c r="Y1" s="16">
        <v>2042</v>
      </c>
      <c r="Z1" s="16">
        <v>2043</v>
      </c>
      <c r="AA1" s="16">
        <v>2044</v>
      </c>
      <c r="AB1" s="16">
        <v>2045</v>
      </c>
      <c r="AC1" s="16">
        <v>2046</v>
      </c>
      <c r="AD1" s="16">
        <v>2047</v>
      </c>
      <c r="AE1" s="16">
        <v>2048</v>
      </c>
      <c r="AF1" s="16">
        <v>2049</v>
      </c>
      <c r="AG1" s="16">
        <v>2050</v>
      </c>
      <c r="AH1" s="16"/>
      <c r="AI1" s="16"/>
    </row>
    <row r="2" spans="1:35" x14ac:dyDescent="0.35">
      <c r="A2" t="s">
        <v>27</v>
      </c>
      <c r="B2" s="93">
        <v>0</v>
      </c>
      <c r="C2" s="93">
        <v>0</v>
      </c>
      <c r="D2" s="93">
        <v>0</v>
      </c>
      <c r="E2" s="93">
        <v>0</v>
      </c>
      <c r="F2" s="93">
        <v>0</v>
      </c>
      <c r="G2" s="93">
        <v>0</v>
      </c>
      <c r="H2" s="93">
        <v>0</v>
      </c>
      <c r="I2" s="93">
        <v>0</v>
      </c>
      <c r="J2" s="93">
        <v>0</v>
      </c>
      <c r="K2" s="93">
        <v>0</v>
      </c>
      <c r="L2" s="93">
        <v>0</v>
      </c>
      <c r="M2" s="93">
        <v>0</v>
      </c>
      <c r="N2" s="93">
        <v>0</v>
      </c>
      <c r="O2" s="93">
        <v>0</v>
      </c>
      <c r="P2" s="93">
        <v>0</v>
      </c>
      <c r="Q2" s="93">
        <v>0</v>
      </c>
      <c r="R2" s="93">
        <v>0</v>
      </c>
      <c r="S2" s="93">
        <v>0</v>
      </c>
      <c r="T2" s="93">
        <v>0</v>
      </c>
      <c r="U2" s="93">
        <v>0</v>
      </c>
      <c r="V2" s="93">
        <v>0</v>
      </c>
      <c r="W2" s="93">
        <v>0</v>
      </c>
      <c r="X2" s="93">
        <v>0</v>
      </c>
      <c r="Y2" s="93">
        <v>0</v>
      </c>
      <c r="Z2" s="93">
        <v>0</v>
      </c>
      <c r="AA2" s="93">
        <v>0</v>
      </c>
      <c r="AB2" s="93">
        <v>0</v>
      </c>
      <c r="AC2" s="93">
        <v>0</v>
      </c>
      <c r="AD2" s="93">
        <v>0</v>
      </c>
      <c r="AE2" s="93">
        <v>0</v>
      </c>
      <c r="AF2" s="93">
        <v>0</v>
      </c>
      <c r="AG2" s="93">
        <v>0</v>
      </c>
      <c r="AH2" s="93"/>
      <c r="AI2" s="93"/>
    </row>
    <row r="3" spans="1:35" x14ac:dyDescent="0.35">
      <c r="A3" t="s">
        <v>28</v>
      </c>
      <c r="B3" s="93">
        <v>0</v>
      </c>
      <c r="C3" s="93">
        <v>0</v>
      </c>
      <c r="D3" s="93">
        <v>0</v>
      </c>
      <c r="E3" s="93">
        <v>0</v>
      </c>
      <c r="F3" s="93">
        <v>0</v>
      </c>
      <c r="G3" s="93">
        <v>0</v>
      </c>
      <c r="H3" s="93">
        <v>0</v>
      </c>
      <c r="I3" s="93">
        <v>0</v>
      </c>
      <c r="J3" s="93">
        <v>0</v>
      </c>
      <c r="K3" s="93">
        <v>0</v>
      </c>
      <c r="L3" s="93">
        <v>0</v>
      </c>
      <c r="M3" s="93">
        <v>0</v>
      </c>
      <c r="N3" s="93">
        <v>0</v>
      </c>
      <c r="O3" s="93">
        <v>0</v>
      </c>
      <c r="P3" s="93">
        <v>0</v>
      </c>
      <c r="Q3" s="93">
        <v>0</v>
      </c>
      <c r="R3" s="93">
        <v>0</v>
      </c>
      <c r="S3" s="93">
        <v>0</v>
      </c>
      <c r="T3" s="93">
        <v>0</v>
      </c>
      <c r="U3" s="93">
        <v>0</v>
      </c>
      <c r="V3" s="93">
        <v>0</v>
      </c>
      <c r="W3" s="93">
        <v>0</v>
      </c>
      <c r="X3" s="93">
        <v>0</v>
      </c>
      <c r="Y3" s="93">
        <v>0</v>
      </c>
      <c r="Z3" s="93">
        <v>0</v>
      </c>
      <c r="AA3" s="93">
        <v>0</v>
      </c>
      <c r="AB3" s="93">
        <v>0</v>
      </c>
      <c r="AC3" s="93">
        <v>0</v>
      </c>
      <c r="AD3" s="93">
        <v>0</v>
      </c>
      <c r="AE3" s="93">
        <v>0</v>
      </c>
      <c r="AF3" s="93">
        <v>0</v>
      </c>
      <c r="AG3" s="93">
        <v>0</v>
      </c>
      <c r="AH3" s="93"/>
      <c r="AI3" s="93"/>
    </row>
    <row r="4" spans="1:35" x14ac:dyDescent="0.35">
      <c r="A4" t="s">
        <v>29</v>
      </c>
      <c r="B4" s="93">
        <v>0</v>
      </c>
      <c r="C4" s="93">
        <v>0</v>
      </c>
      <c r="D4" s="93">
        <v>0</v>
      </c>
      <c r="E4" s="93">
        <v>0</v>
      </c>
      <c r="F4" s="93">
        <v>0</v>
      </c>
      <c r="G4" s="93">
        <v>0</v>
      </c>
      <c r="H4" s="93">
        <v>0</v>
      </c>
      <c r="I4" s="93">
        <v>0</v>
      </c>
      <c r="J4" s="93">
        <v>0</v>
      </c>
      <c r="K4" s="93">
        <v>0</v>
      </c>
      <c r="L4" s="93">
        <v>0</v>
      </c>
      <c r="M4" s="93">
        <v>0</v>
      </c>
      <c r="N4" s="93">
        <v>0</v>
      </c>
      <c r="O4" s="93">
        <v>0</v>
      </c>
      <c r="P4" s="93">
        <v>0</v>
      </c>
      <c r="Q4" s="93">
        <v>0</v>
      </c>
      <c r="R4" s="93">
        <v>0</v>
      </c>
      <c r="S4" s="93">
        <v>0</v>
      </c>
      <c r="T4" s="93">
        <v>0</v>
      </c>
      <c r="U4" s="93">
        <v>0</v>
      </c>
      <c r="V4" s="93">
        <v>0</v>
      </c>
      <c r="W4" s="93">
        <v>0</v>
      </c>
      <c r="X4" s="93">
        <v>0</v>
      </c>
      <c r="Y4" s="93">
        <v>0</v>
      </c>
      <c r="Z4" s="93">
        <v>0</v>
      </c>
      <c r="AA4" s="93">
        <v>0</v>
      </c>
      <c r="AB4" s="93">
        <v>0</v>
      </c>
      <c r="AC4" s="93">
        <v>0</v>
      </c>
      <c r="AD4" s="93">
        <v>0</v>
      </c>
      <c r="AE4" s="93">
        <v>0</v>
      </c>
      <c r="AF4" s="93">
        <v>0</v>
      </c>
      <c r="AG4" s="93">
        <v>0</v>
      </c>
      <c r="AH4" s="93"/>
      <c r="AI4" s="93"/>
    </row>
    <row r="5" spans="1:35" x14ac:dyDescent="0.35">
      <c r="A5" t="s">
        <v>30</v>
      </c>
      <c r="B5" s="93">
        <v>0</v>
      </c>
      <c r="C5" s="93">
        <v>0</v>
      </c>
      <c r="D5" s="93">
        <v>0</v>
      </c>
      <c r="E5" s="93">
        <v>0</v>
      </c>
      <c r="F5" s="93">
        <v>0</v>
      </c>
      <c r="G5" s="93">
        <v>0</v>
      </c>
      <c r="H5" s="93">
        <v>0</v>
      </c>
      <c r="I5" s="93">
        <v>0</v>
      </c>
      <c r="J5" s="93">
        <v>0</v>
      </c>
      <c r="K5" s="93">
        <v>0</v>
      </c>
      <c r="L5" s="93">
        <v>0</v>
      </c>
      <c r="M5" s="93">
        <v>0</v>
      </c>
      <c r="N5" s="93">
        <v>0</v>
      </c>
      <c r="O5" s="93">
        <v>0</v>
      </c>
      <c r="P5" s="93">
        <v>0</v>
      </c>
      <c r="Q5" s="93">
        <v>0</v>
      </c>
      <c r="R5" s="93">
        <v>0</v>
      </c>
      <c r="S5" s="93">
        <v>0</v>
      </c>
      <c r="T5" s="93">
        <v>0</v>
      </c>
      <c r="U5" s="93">
        <v>0</v>
      </c>
      <c r="V5" s="93">
        <v>0</v>
      </c>
      <c r="W5" s="93">
        <v>0</v>
      </c>
      <c r="X5" s="93">
        <v>0</v>
      </c>
      <c r="Y5" s="93">
        <v>0</v>
      </c>
      <c r="Z5" s="93">
        <v>0</v>
      </c>
      <c r="AA5" s="93">
        <v>0</v>
      </c>
      <c r="AB5" s="93">
        <v>0</v>
      </c>
      <c r="AC5" s="93">
        <v>0</v>
      </c>
      <c r="AD5" s="93">
        <v>0</v>
      </c>
      <c r="AE5" s="93">
        <v>0</v>
      </c>
      <c r="AF5" s="93">
        <v>0</v>
      </c>
      <c r="AG5" s="93">
        <v>0</v>
      </c>
      <c r="AH5" s="93"/>
      <c r="AI5" s="93"/>
    </row>
    <row r="6" spans="1:35" x14ac:dyDescent="0.35">
      <c r="A6" t="s">
        <v>116</v>
      </c>
      <c r="B6" s="93">
        <v>0</v>
      </c>
      <c r="C6" s="93">
        <v>0</v>
      </c>
      <c r="D6" s="93">
        <v>0</v>
      </c>
      <c r="E6" s="93">
        <v>0</v>
      </c>
      <c r="F6" s="93">
        <v>0</v>
      </c>
      <c r="G6" s="93">
        <v>0</v>
      </c>
      <c r="H6" s="93">
        <v>0</v>
      </c>
      <c r="I6" s="93">
        <v>0</v>
      </c>
      <c r="J6" s="93">
        <v>0</v>
      </c>
      <c r="K6" s="93">
        <v>0</v>
      </c>
      <c r="L6" s="93">
        <v>0</v>
      </c>
      <c r="M6" s="93">
        <v>0</v>
      </c>
      <c r="N6" s="93">
        <v>0</v>
      </c>
      <c r="O6" s="93">
        <v>0</v>
      </c>
      <c r="P6" s="93">
        <v>0</v>
      </c>
      <c r="Q6" s="93">
        <v>0</v>
      </c>
      <c r="R6" s="93">
        <v>0</v>
      </c>
      <c r="S6" s="93">
        <v>0</v>
      </c>
      <c r="T6" s="93">
        <v>0</v>
      </c>
      <c r="U6" s="93">
        <v>0</v>
      </c>
      <c r="V6" s="93">
        <v>0</v>
      </c>
      <c r="W6" s="93">
        <v>0</v>
      </c>
      <c r="X6" s="93">
        <v>0</v>
      </c>
      <c r="Y6" s="93">
        <v>0</v>
      </c>
      <c r="Z6" s="93">
        <v>0</v>
      </c>
      <c r="AA6" s="93">
        <v>0</v>
      </c>
      <c r="AB6" s="93">
        <v>0</v>
      </c>
      <c r="AC6" s="93">
        <v>0</v>
      </c>
      <c r="AD6" s="93">
        <v>0</v>
      </c>
      <c r="AE6" s="93">
        <v>0</v>
      </c>
      <c r="AF6" s="93">
        <v>0</v>
      </c>
      <c r="AG6" s="93">
        <v>0</v>
      </c>
      <c r="AH6" s="93"/>
      <c r="AI6" s="93"/>
    </row>
    <row r="7" spans="1:35" x14ac:dyDescent="0.35">
      <c r="A7" t="s">
        <v>115</v>
      </c>
      <c r="B7" s="93">
        <v>0</v>
      </c>
      <c r="C7" s="93">
        <v>0</v>
      </c>
      <c r="D7" s="93">
        <v>0</v>
      </c>
      <c r="E7" s="93">
        <v>0</v>
      </c>
      <c r="F7" s="93">
        <v>0</v>
      </c>
      <c r="G7" s="93">
        <v>0</v>
      </c>
      <c r="H7" s="93">
        <v>0</v>
      </c>
      <c r="I7" s="93">
        <v>0</v>
      </c>
      <c r="J7" s="93">
        <v>0</v>
      </c>
      <c r="K7" s="93">
        <v>0</v>
      </c>
      <c r="L7" s="93">
        <v>0</v>
      </c>
      <c r="M7" s="93">
        <v>0</v>
      </c>
      <c r="N7" s="93">
        <v>0</v>
      </c>
      <c r="O7" s="93">
        <v>0</v>
      </c>
      <c r="P7" s="93">
        <v>0</v>
      </c>
      <c r="Q7" s="93">
        <v>0</v>
      </c>
      <c r="R7" s="93">
        <v>0</v>
      </c>
      <c r="S7" s="93">
        <v>0</v>
      </c>
      <c r="T7" s="93">
        <v>0</v>
      </c>
      <c r="U7" s="93">
        <v>0</v>
      </c>
      <c r="V7" s="93">
        <v>0</v>
      </c>
      <c r="W7" s="93">
        <v>0</v>
      </c>
      <c r="X7" s="93">
        <v>0</v>
      </c>
      <c r="Y7" s="93">
        <v>0</v>
      </c>
      <c r="Z7" s="93">
        <v>0</v>
      </c>
      <c r="AA7" s="93">
        <v>0</v>
      </c>
      <c r="AB7" s="93">
        <v>0</v>
      </c>
      <c r="AC7" s="93">
        <v>0</v>
      </c>
      <c r="AD7" s="93">
        <v>0</v>
      </c>
      <c r="AE7" s="93">
        <v>0</v>
      </c>
      <c r="AF7" s="93">
        <v>0</v>
      </c>
      <c r="AG7" s="93">
        <v>0</v>
      </c>
      <c r="AH7" s="93"/>
      <c r="AI7" s="93"/>
    </row>
    <row r="8" spans="1:35" x14ac:dyDescent="0.35">
      <c r="A8" t="s">
        <v>33</v>
      </c>
      <c r="B8" s="93">
        <f>'Placed Data 2019'!F9</f>
        <v>89706559.999999493</v>
      </c>
      <c r="C8" s="93">
        <f>B8*(1+'Placed Data 2019'!E13)</f>
        <v>94191887.999999478</v>
      </c>
      <c r="D8" s="93">
        <f>C8*(1+'Placed Data 2019'!F13)</f>
        <v>94191887.999999478</v>
      </c>
      <c r="E8" s="93">
        <f>D8*(1+'Placed Data 2019'!G13)</f>
        <v>94191887.999999478</v>
      </c>
      <c r="F8" s="93">
        <f>E8*(1+'Placed Data 2019'!H13)</f>
        <v>94191887.999999478</v>
      </c>
      <c r="G8" s="93">
        <f>F8*(1+'Placed Data 2019'!I13)</f>
        <v>94191887.999999478</v>
      </c>
      <c r="H8" s="93">
        <f>G8*(1+'Placed Data 2019'!J13)</f>
        <v>94191887.999999478</v>
      </c>
      <c r="I8" s="93">
        <f>H8*(1+'Placed Data 2019'!K13)</f>
        <v>94191887.999999478</v>
      </c>
      <c r="J8" s="93">
        <f>I8*(1+'Placed Data 2019'!L13)</f>
        <v>94191887.999999478</v>
      </c>
      <c r="K8" s="93">
        <f>J8*(1+'Placed Data 2019'!M13)</f>
        <v>94191887.999999478</v>
      </c>
      <c r="L8" s="93">
        <f>K8*(1+'Placed Data 2019'!N13)</f>
        <v>94191887.999999478</v>
      </c>
      <c r="M8" s="93">
        <f>L8*(1+'Placed Data 2019'!O13)</f>
        <v>94191887.999999478</v>
      </c>
      <c r="N8" s="93">
        <f>M8*(1+'Placed Data 2019'!P13)</f>
        <v>94191887.999999478</v>
      </c>
      <c r="O8" s="93">
        <f>N8*(1+'Placed Data 2019'!Q13)</f>
        <v>94191887.999999478</v>
      </c>
      <c r="P8" s="93">
        <f>O8*(1+'Placed Data 2019'!R13)</f>
        <v>94191887.999999478</v>
      </c>
      <c r="Q8" s="93">
        <f>P8*(1+'Placed Data 2019'!S13)</f>
        <v>94191887.999999478</v>
      </c>
      <c r="R8" s="93">
        <f>Q8*(1+'Placed Data 2019'!T13)</f>
        <v>94191887.999999478</v>
      </c>
      <c r="S8" s="93">
        <f>R8*(1+'Placed Data 2019'!U13)</f>
        <v>94191887.999999478</v>
      </c>
      <c r="T8" s="93">
        <f>S8*(1+'Placed Data 2019'!V13)</f>
        <v>94191887.999999478</v>
      </c>
      <c r="U8" s="93">
        <f>T8*(1+'Placed Data 2019'!W13)</f>
        <v>94191887.999999478</v>
      </c>
      <c r="V8" s="93">
        <f>U8*(1+'Placed Data 2019'!X13)</f>
        <v>94191887.999999478</v>
      </c>
      <c r="W8" s="93">
        <f>V8*(1+'Placed Data 2019'!Y13)</f>
        <v>94191887.999999478</v>
      </c>
      <c r="X8" s="93">
        <f>W8*(1+'Placed Data 2019'!Z13)</f>
        <v>94191887.999999478</v>
      </c>
      <c r="Y8" s="93">
        <f>X8*(1+'Placed Data 2019'!AA13)</f>
        <v>94191887.999999478</v>
      </c>
      <c r="Z8" s="93">
        <f>Y8*(1+'Placed Data 2019'!AB13)</f>
        <v>94191887.999999478</v>
      </c>
      <c r="AA8" s="93">
        <f>Z8*(1+'Placed Data 2019'!AC13)</f>
        <v>94191887.999999478</v>
      </c>
      <c r="AB8" s="93">
        <f>AA8*(1+'Placed Data 2019'!AD13)</f>
        <v>94191887.999999478</v>
      </c>
      <c r="AC8" s="93">
        <f>AB8*(1+'Placed Data 2019'!AE13)</f>
        <v>94191887.999999478</v>
      </c>
      <c r="AD8" s="93">
        <f>AC8*(1+'Placed Data 2019'!AF13)</f>
        <v>94191887.999999478</v>
      </c>
      <c r="AE8" s="93">
        <f>AD8*(1+'Placed Data 2019'!AG13)</f>
        <v>94191887.999999478</v>
      </c>
      <c r="AF8" s="93">
        <f>AE8*(1+'Placed Data 2019'!AH13)</f>
        <v>94191887.999999478</v>
      </c>
      <c r="AG8" s="93">
        <f>AF8*(1+'Placed Data 2019'!AI13)</f>
        <v>94191887.999999478</v>
      </c>
      <c r="AH8" s="93"/>
      <c r="AI8" s="93"/>
    </row>
    <row r="9" spans="1:35" x14ac:dyDescent="0.35">
      <c r="A9" t="s">
        <v>114</v>
      </c>
      <c r="B9" s="93">
        <f>'Placed Data 2019'!F10</f>
        <v>1058860800000</v>
      </c>
      <c r="C9" s="93">
        <f>B9*(1+'Placed Data 2019'!E14)</f>
        <v>1058860800000</v>
      </c>
      <c r="D9" s="93">
        <f>C9*(1+'Placed Data 2019'!F14)</f>
        <v>1058860800000</v>
      </c>
      <c r="E9" s="93">
        <f>D9*(1+'Placed Data 2019'!G14)</f>
        <v>1058860800000</v>
      </c>
      <c r="F9" s="93">
        <f>E9*(1+'Placed Data 2019'!H14)</f>
        <v>1058860800000</v>
      </c>
      <c r="G9" s="93">
        <f>F9*(1+'Placed Data 2019'!I14)</f>
        <v>1058860800000</v>
      </c>
      <c r="H9" s="93">
        <f>G9*(1+'Placed Data 2019'!J14)</f>
        <v>1058860800000</v>
      </c>
      <c r="I9" s="93">
        <f>H9*(1+'Placed Data 2019'!K14)</f>
        <v>1058860800000</v>
      </c>
      <c r="J9" s="93">
        <f>I9*(1+'Placed Data 2019'!L14)</f>
        <v>1058860800000</v>
      </c>
      <c r="K9" s="93">
        <f>J9*(1+'Placed Data 2019'!M14)</f>
        <v>1058860800000</v>
      </c>
      <c r="L9" s="93">
        <f>K9*(1+'Placed Data 2019'!N14)</f>
        <v>1058860800000</v>
      </c>
      <c r="M9" s="93">
        <f>L9*(1+'Placed Data 2019'!O14)</f>
        <v>1058860800000</v>
      </c>
      <c r="N9" s="93">
        <f>M9*(1+'Placed Data 2019'!P14)</f>
        <v>1058860800000</v>
      </c>
      <c r="O9" s="93">
        <f>N9*(1+'Placed Data 2019'!Q14)</f>
        <v>1058860800000</v>
      </c>
      <c r="P9" s="93">
        <f>O9*(1+'Placed Data 2019'!R14)</f>
        <v>1058860800000</v>
      </c>
      <c r="Q9" s="93">
        <f>P9*(1+'Placed Data 2019'!S14)</f>
        <v>1058860800000</v>
      </c>
      <c r="R9" s="93">
        <f>Q9*(1+'Placed Data 2019'!T14)</f>
        <v>1058860800000</v>
      </c>
      <c r="S9" s="93">
        <f>R9*(1+'Placed Data 2019'!U14)</f>
        <v>1058860800000</v>
      </c>
      <c r="T9" s="93">
        <f>S9*(1+'Placed Data 2019'!V14)</f>
        <v>1058860800000</v>
      </c>
      <c r="U9" s="93">
        <f>T9*(1+'Placed Data 2019'!W14)</f>
        <v>1058860800000</v>
      </c>
      <c r="V9" s="93">
        <f>U9*(1+'Placed Data 2019'!X14)</f>
        <v>1058860800000</v>
      </c>
      <c r="W9" s="93">
        <f>V9*(1+'Placed Data 2019'!Y14)</f>
        <v>1058860800000</v>
      </c>
      <c r="X9" s="93">
        <f>W9*(1+'Placed Data 2019'!Z14)</f>
        <v>1058860800000</v>
      </c>
      <c r="Y9" s="93">
        <f>X9*(1+'Placed Data 2019'!AA14)</f>
        <v>1058860800000</v>
      </c>
      <c r="Z9" s="93">
        <f>Y9*(1+'Placed Data 2019'!AB14)</f>
        <v>1058860800000</v>
      </c>
      <c r="AA9" s="93">
        <f>Z9*(1+'Placed Data 2019'!AC14)</f>
        <v>1058860800000</v>
      </c>
      <c r="AB9" s="93">
        <f>AA9*(1+'Placed Data 2019'!AD14)</f>
        <v>1058860800000</v>
      </c>
      <c r="AC9" s="93">
        <f>AB9*(1+'Placed Data 2019'!AE14)</f>
        <v>1058860800000</v>
      </c>
      <c r="AD9" s="93">
        <f>AC9*(1+'Placed Data 2019'!AF14)</f>
        <v>1058860800000</v>
      </c>
      <c r="AE9" s="93">
        <f>AD9*(1+'Placed Data 2019'!AG14)</f>
        <v>1058860800000</v>
      </c>
      <c r="AF9" s="93">
        <f>AE9*(1+'Placed Data 2019'!AH14)</f>
        <v>1058860800000</v>
      </c>
      <c r="AG9" s="93">
        <f>AF9*(1+'Placed Data 2019'!AI14)</f>
        <v>1058860800000</v>
      </c>
      <c r="AH9" s="93"/>
      <c r="AI9" s="93"/>
    </row>
    <row r="11" spans="1:35" x14ac:dyDescent="0.35">
      <c r="B11" s="9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7C7FF-7163-4642-A366-0EE69B943E51}">
  <sheetPr>
    <tabColor theme="3"/>
  </sheetPr>
  <dimension ref="A1:AI9"/>
  <sheetViews>
    <sheetView workbookViewId="0">
      <selection activeCell="C25" sqref="C25"/>
    </sheetView>
  </sheetViews>
  <sheetFormatPr defaultColWidth="9.08984375" defaultRowHeight="14.5" x14ac:dyDescent="0.35"/>
  <cols>
    <col min="1" max="1" width="39.90625" customWidth="1"/>
  </cols>
  <sheetData>
    <row r="1" spans="1:35" x14ac:dyDescent="0.35">
      <c r="A1" s="16" t="s">
        <v>117</v>
      </c>
      <c r="B1" s="16">
        <v>2019</v>
      </c>
      <c r="C1" s="16">
        <v>2020</v>
      </c>
      <c r="D1" s="16">
        <v>2021</v>
      </c>
      <c r="E1" s="16">
        <v>2022</v>
      </c>
      <c r="F1" s="16">
        <v>2023</v>
      </c>
      <c r="G1" s="16">
        <v>2024</v>
      </c>
      <c r="H1" s="16">
        <v>2025</v>
      </c>
      <c r="I1" s="16">
        <v>2026</v>
      </c>
      <c r="J1" s="16">
        <v>2027</v>
      </c>
      <c r="K1" s="16">
        <v>2028</v>
      </c>
      <c r="L1" s="16">
        <v>2029</v>
      </c>
      <c r="M1" s="16">
        <v>2030</v>
      </c>
      <c r="N1" s="16">
        <v>2031</v>
      </c>
      <c r="O1" s="16">
        <v>2032</v>
      </c>
      <c r="P1" s="16">
        <v>2033</v>
      </c>
      <c r="Q1" s="16">
        <v>2034</v>
      </c>
      <c r="R1" s="16">
        <v>2035</v>
      </c>
      <c r="S1" s="16">
        <v>2036</v>
      </c>
      <c r="T1" s="16">
        <v>2037</v>
      </c>
      <c r="U1" s="16">
        <v>2038</v>
      </c>
      <c r="V1" s="16">
        <v>2039</v>
      </c>
      <c r="W1" s="16">
        <v>2040</v>
      </c>
      <c r="X1" s="16">
        <v>2041</v>
      </c>
      <c r="Y1" s="16">
        <v>2042</v>
      </c>
      <c r="Z1" s="16">
        <v>2043</v>
      </c>
      <c r="AA1" s="16">
        <v>2044</v>
      </c>
      <c r="AB1" s="16">
        <v>2045</v>
      </c>
      <c r="AC1" s="16">
        <v>2046</v>
      </c>
      <c r="AD1" s="16">
        <v>2047</v>
      </c>
      <c r="AE1" s="16">
        <v>2048</v>
      </c>
      <c r="AF1" s="16">
        <v>2049</v>
      </c>
      <c r="AG1" s="16">
        <v>2050</v>
      </c>
      <c r="AH1" s="16"/>
      <c r="AI1" s="16"/>
    </row>
    <row r="2" spans="1:35" x14ac:dyDescent="0.35">
      <c r="A2" t="s">
        <v>27</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5" x14ac:dyDescent="0.35">
      <c r="A3" t="s">
        <v>28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5" x14ac:dyDescent="0.35">
      <c r="A4" t="s">
        <v>29</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5" x14ac:dyDescent="0.35">
      <c r="A5" t="s">
        <v>30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5" x14ac:dyDescent="0.35">
      <c r="A6" t="s">
        <v>116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5" x14ac:dyDescent="0.35">
      <c r="A7" t="s">
        <v>115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5" x14ac:dyDescent="0.35">
      <c r="A8" t="s">
        <v>33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5" x14ac:dyDescent="0.35">
      <c r="A9" t="s">
        <v>114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D257C-D28A-423D-AD3F-29E4E4171154}">
  <sheetPr>
    <tabColor theme="3"/>
  </sheetPr>
  <dimension ref="A1:AI9"/>
  <sheetViews>
    <sheetView topLeftCell="L1" workbookViewId="0">
      <selection activeCell="Z17" sqref="Z17"/>
    </sheetView>
  </sheetViews>
  <sheetFormatPr defaultColWidth="9.08984375" defaultRowHeight="14.5" x14ac:dyDescent="0.35"/>
  <cols>
    <col min="1" max="1" width="39.90625" customWidth="1"/>
    <col min="2" max="3" width="12" bestFit="1" customWidth="1"/>
  </cols>
  <sheetData>
    <row r="1" spans="1:35" x14ac:dyDescent="0.35">
      <c r="A1" s="16" t="s">
        <v>117</v>
      </c>
      <c r="B1" s="16">
        <v>2019</v>
      </c>
      <c r="C1" s="16">
        <v>2020</v>
      </c>
      <c r="D1" s="16">
        <v>2021</v>
      </c>
      <c r="E1" s="16">
        <v>2022</v>
      </c>
      <c r="F1" s="16">
        <v>2023</v>
      </c>
      <c r="G1" s="16">
        <v>2024</v>
      </c>
      <c r="H1" s="16">
        <v>2025</v>
      </c>
      <c r="I1" s="16">
        <v>2026</v>
      </c>
      <c r="J1" s="16">
        <v>2027</v>
      </c>
      <c r="K1" s="16">
        <v>2028</v>
      </c>
      <c r="L1" s="16">
        <v>2029</v>
      </c>
      <c r="M1" s="16">
        <v>2030</v>
      </c>
      <c r="N1" s="16">
        <v>2031</v>
      </c>
      <c r="O1" s="16">
        <v>2032</v>
      </c>
      <c r="P1" s="16">
        <v>2033</v>
      </c>
      <c r="Q1" s="16">
        <v>2034</v>
      </c>
      <c r="R1" s="16">
        <v>2035</v>
      </c>
      <c r="S1" s="16">
        <v>2036</v>
      </c>
      <c r="T1" s="16">
        <v>2037</v>
      </c>
      <c r="U1" s="16">
        <v>2038</v>
      </c>
      <c r="V1" s="16">
        <v>2039</v>
      </c>
      <c r="W1" s="16">
        <v>2040</v>
      </c>
      <c r="X1" s="16">
        <v>2041</v>
      </c>
      <c r="Y1" s="16">
        <v>2042</v>
      </c>
      <c r="Z1" s="16">
        <v>2043</v>
      </c>
      <c r="AA1" s="16">
        <v>2044</v>
      </c>
      <c r="AB1" s="16">
        <v>2045</v>
      </c>
      <c r="AC1" s="16">
        <v>2046</v>
      </c>
      <c r="AD1" s="16">
        <v>2047</v>
      </c>
      <c r="AE1" s="16">
        <v>2048</v>
      </c>
      <c r="AF1" s="16">
        <v>2049</v>
      </c>
      <c r="AG1" s="16">
        <v>2050</v>
      </c>
      <c r="AH1" s="16"/>
      <c r="AI1" s="16"/>
    </row>
    <row r="2" spans="1:35" x14ac:dyDescent="0.35">
      <c r="A2" t="s">
        <v>27</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5" x14ac:dyDescent="0.35">
      <c r="A3" t="s">
        <v>28</v>
      </c>
      <c r="B3">
        <f>'Placed Data 2019'!H4</f>
        <v>3.6882195544199997E+18</v>
      </c>
      <c r="C3">
        <f>B3*(1+'Placed Data 2019'!E13)</f>
        <v>3.8726305321409997E+18</v>
      </c>
      <c r="D3">
        <f>C3*(1+'Placed Data 2019'!F13)</f>
        <v>3.8726305321409997E+18</v>
      </c>
      <c r="E3">
        <f>D3*(1+'Placed Data 2019'!G13)</f>
        <v>3.8726305321409997E+18</v>
      </c>
      <c r="F3">
        <f>E3*(1+'Placed Data 2019'!H13)</f>
        <v>3.8726305321409997E+18</v>
      </c>
      <c r="G3">
        <f>F3*(1+'Placed Data 2019'!I13)</f>
        <v>3.8726305321409997E+18</v>
      </c>
      <c r="H3">
        <f>G3*(1+'Placed Data 2019'!J13)</f>
        <v>3.8726305321409997E+18</v>
      </c>
      <c r="I3">
        <f>H3*(1+'Placed Data 2019'!K13)</f>
        <v>3.8726305321409997E+18</v>
      </c>
      <c r="J3">
        <f>I3*(1+'Placed Data 2019'!L13)</f>
        <v>3.8726305321409997E+18</v>
      </c>
      <c r="K3">
        <f>J3*(1+'Placed Data 2019'!M13)</f>
        <v>3.8726305321409997E+18</v>
      </c>
      <c r="L3">
        <f>K3*(1+'Placed Data 2019'!N13)</f>
        <v>3.8726305321409997E+18</v>
      </c>
      <c r="M3">
        <f>L3*(1+'Placed Data 2019'!O13)</f>
        <v>3.8726305321409997E+18</v>
      </c>
      <c r="N3">
        <f>M3*(1+'Placed Data 2019'!P13)</f>
        <v>3.8726305321409997E+18</v>
      </c>
      <c r="O3">
        <f>N3*(1+'Placed Data 2019'!Q13)</f>
        <v>3.8726305321409997E+18</v>
      </c>
      <c r="P3">
        <f>O3*(1+'Placed Data 2019'!R13)</f>
        <v>3.8726305321409997E+18</v>
      </c>
      <c r="Q3">
        <f>P3*(1+'Placed Data 2019'!S13)</f>
        <v>3.8726305321409997E+18</v>
      </c>
      <c r="R3">
        <f>Q3*(1+'Placed Data 2019'!T13)</f>
        <v>3.8726305321409997E+18</v>
      </c>
      <c r="S3">
        <f>R3*(1+'Placed Data 2019'!U13)</f>
        <v>3.8726305321409997E+18</v>
      </c>
      <c r="T3">
        <f>S3*(1+'Placed Data 2019'!V13)</f>
        <v>3.8726305321409997E+18</v>
      </c>
      <c r="U3">
        <f>T3*(1+'Placed Data 2019'!W13)</f>
        <v>3.8726305321409997E+18</v>
      </c>
      <c r="V3">
        <f>U3*(1+'Placed Data 2019'!X13)</f>
        <v>3.8726305321409997E+18</v>
      </c>
      <c r="W3">
        <f>V3*(1+'Placed Data 2019'!Y13)</f>
        <v>3.8726305321409997E+18</v>
      </c>
      <c r="X3">
        <f>W3*(1+'Placed Data 2019'!Z13)</f>
        <v>3.8726305321409997E+18</v>
      </c>
      <c r="Y3">
        <f>X3*(1+'Placed Data 2019'!AA13)</f>
        <v>3.8726305321409997E+18</v>
      </c>
      <c r="Z3">
        <f>Y3*(1+'Placed Data 2019'!AB13)</f>
        <v>3.8726305321409997E+18</v>
      </c>
      <c r="AA3">
        <f>Z3*(1+'Placed Data 2019'!AC13)</f>
        <v>3.8726305321409997E+18</v>
      </c>
      <c r="AB3">
        <f>AA3*(1+'Placed Data 2019'!AD13)</f>
        <v>3.8726305321409997E+18</v>
      </c>
      <c r="AC3">
        <f>AB3*(1+'Placed Data 2019'!AE13)</f>
        <v>3.8726305321409997E+18</v>
      </c>
      <c r="AD3">
        <f>AC3*(1+'Placed Data 2019'!AF13)</f>
        <v>3.8726305321409997E+18</v>
      </c>
      <c r="AE3">
        <f>AD3*(1+'Placed Data 2019'!AG13)</f>
        <v>3.8726305321409997E+18</v>
      </c>
      <c r="AF3">
        <f>AE3*(1+'Placed Data 2019'!AH13)</f>
        <v>3.8726305321409997E+18</v>
      </c>
      <c r="AG3">
        <f>AF3*(1+'Placed Data 2019'!AI13)</f>
        <v>3.8726305321409997E+18</v>
      </c>
    </row>
    <row r="4" spans="1:35" x14ac:dyDescent="0.35">
      <c r="A4" t="s">
        <v>29</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5" x14ac:dyDescent="0.35">
      <c r="A5" t="s">
        <v>30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5" x14ac:dyDescent="0.35">
      <c r="A6" t="s">
        <v>116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5" x14ac:dyDescent="0.35">
      <c r="A7" t="s">
        <v>115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5" x14ac:dyDescent="0.35">
      <c r="A8" t="s">
        <v>33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5" x14ac:dyDescent="0.35">
      <c r="A9" t="s">
        <v>114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66670-6294-4E25-A2EF-D7009A34B0D2}">
  <sheetPr>
    <tabColor theme="3"/>
  </sheetPr>
  <dimension ref="A1:AI9"/>
  <sheetViews>
    <sheetView topLeftCell="M1" workbookViewId="0">
      <selection activeCell="Z15" sqref="Z15"/>
    </sheetView>
  </sheetViews>
  <sheetFormatPr defaultColWidth="9.08984375" defaultRowHeight="14.5" x14ac:dyDescent="0.35"/>
  <cols>
    <col min="1" max="1" width="39.90625" customWidth="1"/>
    <col min="2" max="2" width="12" bestFit="1" customWidth="1"/>
  </cols>
  <sheetData>
    <row r="1" spans="1:35" x14ac:dyDescent="0.35">
      <c r="A1" s="16" t="s">
        <v>117</v>
      </c>
      <c r="B1" s="16">
        <v>2019</v>
      </c>
      <c r="C1" s="16">
        <v>2020</v>
      </c>
      <c r="D1" s="16">
        <v>2021</v>
      </c>
      <c r="E1" s="16">
        <v>2022</v>
      </c>
      <c r="F1" s="16">
        <v>2023</v>
      </c>
      <c r="G1" s="16">
        <v>2024</v>
      </c>
      <c r="H1" s="16">
        <v>2025</v>
      </c>
      <c r="I1" s="16">
        <v>2026</v>
      </c>
      <c r="J1" s="16">
        <v>2027</v>
      </c>
      <c r="K1" s="16">
        <v>2028</v>
      </c>
      <c r="L1" s="16">
        <v>2029</v>
      </c>
      <c r="M1" s="16">
        <v>2030</v>
      </c>
      <c r="N1" s="16">
        <v>2031</v>
      </c>
      <c r="O1" s="16">
        <v>2032</v>
      </c>
      <c r="P1" s="16">
        <v>2033</v>
      </c>
      <c r="Q1" s="16">
        <v>2034</v>
      </c>
      <c r="R1" s="16">
        <v>2035</v>
      </c>
      <c r="S1" s="16">
        <v>2036</v>
      </c>
      <c r="T1" s="16">
        <v>2037</v>
      </c>
      <c r="U1" s="16">
        <v>2038</v>
      </c>
      <c r="V1" s="16">
        <v>2039</v>
      </c>
      <c r="W1" s="16">
        <v>2040</v>
      </c>
      <c r="X1" s="16">
        <v>2041</v>
      </c>
      <c r="Y1" s="16">
        <v>2042</v>
      </c>
      <c r="Z1" s="16">
        <v>2043</v>
      </c>
      <c r="AA1" s="16">
        <v>2044</v>
      </c>
      <c r="AB1" s="16">
        <v>2045</v>
      </c>
      <c r="AC1" s="16">
        <v>2046</v>
      </c>
      <c r="AD1" s="16">
        <v>2047</v>
      </c>
      <c r="AE1" s="16">
        <v>2048</v>
      </c>
      <c r="AF1" s="16">
        <v>2049</v>
      </c>
      <c r="AG1" s="16">
        <v>2050</v>
      </c>
      <c r="AH1" s="16"/>
      <c r="AI1" s="16"/>
    </row>
    <row r="2" spans="1:35" x14ac:dyDescent="0.35">
      <c r="A2" t="s">
        <v>27</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5" x14ac:dyDescent="0.35">
      <c r="A3" t="s">
        <v>28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5" x14ac:dyDescent="0.35">
      <c r="A4" t="s">
        <v>29</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5" x14ac:dyDescent="0.35">
      <c r="A5" t="s">
        <v>30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5" x14ac:dyDescent="0.35">
      <c r="A6" t="s">
        <v>116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5" x14ac:dyDescent="0.35">
      <c r="A7" t="s">
        <v>115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5" x14ac:dyDescent="0.35">
      <c r="A8" t="s">
        <v>33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s="94"/>
      <c r="AI8" s="94"/>
    </row>
    <row r="9" spans="1:35" x14ac:dyDescent="0.35">
      <c r="A9" t="s">
        <v>114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5CD7C-DD97-41C1-86DB-49814B527FF9}">
  <sheetPr>
    <tabColor theme="3"/>
  </sheetPr>
  <dimension ref="A1:AI9"/>
  <sheetViews>
    <sheetView workbookViewId="0">
      <selection activeCell="D12" sqref="D12"/>
    </sheetView>
  </sheetViews>
  <sheetFormatPr defaultColWidth="9.08984375" defaultRowHeight="14.5" x14ac:dyDescent="0.35"/>
  <cols>
    <col min="1" max="1" width="39.90625" customWidth="1"/>
    <col min="2" max="2" width="12.81640625" bestFit="1" customWidth="1"/>
    <col min="3" max="3" width="12" bestFit="1" customWidth="1"/>
  </cols>
  <sheetData>
    <row r="1" spans="1:35" x14ac:dyDescent="0.35">
      <c r="A1" s="16" t="s">
        <v>117</v>
      </c>
      <c r="B1" s="16">
        <v>2019</v>
      </c>
      <c r="C1" s="16">
        <v>2020</v>
      </c>
      <c r="D1" s="16">
        <v>2021</v>
      </c>
      <c r="E1" s="16">
        <v>2022</v>
      </c>
      <c r="F1" s="16">
        <v>2023</v>
      </c>
      <c r="G1" s="16">
        <v>2024</v>
      </c>
      <c r="H1" s="16">
        <v>2025</v>
      </c>
      <c r="I1" s="16">
        <v>2026</v>
      </c>
      <c r="J1" s="16">
        <v>2027</v>
      </c>
      <c r="K1" s="16">
        <v>2028</v>
      </c>
      <c r="L1" s="16">
        <v>2029</v>
      </c>
      <c r="M1" s="16">
        <v>2030</v>
      </c>
      <c r="N1" s="16">
        <v>2031</v>
      </c>
      <c r="O1" s="16">
        <v>2032</v>
      </c>
      <c r="P1" s="16">
        <v>2033</v>
      </c>
      <c r="Q1" s="16">
        <v>2034</v>
      </c>
      <c r="R1" s="16">
        <v>2035</v>
      </c>
      <c r="S1" s="16">
        <v>2036</v>
      </c>
      <c r="T1" s="16">
        <v>2037</v>
      </c>
      <c r="U1" s="16">
        <v>2038</v>
      </c>
      <c r="V1" s="16">
        <v>2039</v>
      </c>
      <c r="W1" s="16">
        <v>2040</v>
      </c>
      <c r="X1" s="16">
        <v>2041</v>
      </c>
      <c r="Y1" s="16">
        <v>2042</v>
      </c>
      <c r="Z1" s="16">
        <v>2043</v>
      </c>
      <c r="AA1" s="16">
        <v>2044</v>
      </c>
      <c r="AB1" s="16">
        <v>2045</v>
      </c>
      <c r="AC1" s="16">
        <v>2046</v>
      </c>
      <c r="AD1" s="16">
        <v>2047</v>
      </c>
      <c r="AE1" s="16">
        <v>2048</v>
      </c>
      <c r="AF1" s="16">
        <v>2049</v>
      </c>
      <c r="AG1" s="16">
        <v>2050</v>
      </c>
      <c r="AH1" s="16"/>
      <c r="AI1" s="16"/>
    </row>
    <row r="2" spans="1:35" x14ac:dyDescent="0.35">
      <c r="A2" t="s">
        <v>27</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5" x14ac:dyDescent="0.35">
      <c r="A3" t="s">
        <v>28</v>
      </c>
      <c r="B3">
        <f>'Placed Data 2019'!J4</f>
        <v>91138545288000</v>
      </c>
      <c r="C3">
        <f>B3*(1+'Placed Data 2019'!E13)</f>
        <v>95695472552400</v>
      </c>
      <c r="D3">
        <f>C3*(1+'Placed Data 2019'!F13)</f>
        <v>95695472552400</v>
      </c>
      <c r="E3">
        <f>D3*(1+'Placed Data 2019'!G13)</f>
        <v>95695472552400</v>
      </c>
      <c r="F3">
        <f>E3*(1+'Placed Data 2019'!H13)</f>
        <v>95695472552400</v>
      </c>
      <c r="G3">
        <f>F3*(1+'Placed Data 2019'!I13)</f>
        <v>95695472552400</v>
      </c>
      <c r="H3">
        <f>G3*(1+'Placed Data 2019'!J13)</f>
        <v>95695472552400</v>
      </c>
      <c r="I3">
        <f>H3*(1+'Placed Data 2019'!K13)</f>
        <v>95695472552400</v>
      </c>
      <c r="J3">
        <f>I3*(1+'Placed Data 2019'!L13)</f>
        <v>95695472552400</v>
      </c>
      <c r="K3">
        <f>J3*(1+'Placed Data 2019'!M13)</f>
        <v>95695472552400</v>
      </c>
      <c r="L3">
        <f>K3*(1+'Placed Data 2019'!N13)</f>
        <v>95695472552400</v>
      </c>
      <c r="M3">
        <f>L3*(1+'Placed Data 2019'!O13)</f>
        <v>95695472552400</v>
      </c>
      <c r="N3">
        <f>M3*(1+'Placed Data 2019'!P13)</f>
        <v>95695472552400</v>
      </c>
      <c r="O3">
        <f>N3*(1+'Placed Data 2019'!Q13)</f>
        <v>95695472552400</v>
      </c>
      <c r="P3">
        <f>O3*(1+'Placed Data 2019'!R13)</f>
        <v>95695472552400</v>
      </c>
      <c r="Q3">
        <f>P3*(1+'Placed Data 2019'!S13)</f>
        <v>95695472552400</v>
      </c>
      <c r="R3">
        <f>Q3*(1+'Placed Data 2019'!T13)</f>
        <v>95695472552400</v>
      </c>
      <c r="S3">
        <f>R3*(1+'Placed Data 2019'!U13)</f>
        <v>95695472552400</v>
      </c>
      <c r="T3">
        <f>S3*(1+'Placed Data 2019'!V13)</f>
        <v>95695472552400</v>
      </c>
      <c r="U3">
        <f>T3*(1+'Placed Data 2019'!W13)</f>
        <v>95695472552400</v>
      </c>
      <c r="V3">
        <f>U3*(1+'Placed Data 2019'!X13)</f>
        <v>95695472552400</v>
      </c>
      <c r="W3">
        <f>V3*(1+'Placed Data 2019'!Y13)</f>
        <v>95695472552400</v>
      </c>
      <c r="X3">
        <f>W3*(1+'Placed Data 2019'!Z13)</f>
        <v>95695472552400</v>
      </c>
      <c r="Y3">
        <f>X3*(1+'Placed Data 2019'!AA13)</f>
        <v>95695472552400</v>
      </c>
      <c r="Z3">
        <f>Y3*(1+'Placed Data 2019'!AB13)</f>
        <v>95695472552400</v>
      </c>
      <c r="AA3">
        <f>Z3*(1+'Placed Data 2019'!AC13)</f>
        <v>95695472552400</v>
      </c>
      <c r="AB3">
        <f>AA3*(1+'Placed Data 2019'!AD13)</f>
        <v>95695472552400</v>
      </c>
      <c r="AC3">
        <f>AB3*(1+'Placed Data 2019'!AE13)</f>
        <v>95695472552400</v>
      </c>
      <c r="AD3">
        <f>AC3*(1+'Placed Data 2019'!AF13)</f>
        <v>95695472552400</v>
      </c>
      <c r="AE3">
        <f>AD3*(1+'Placed Data 2019'!AG13)</f>
        <v>95695472552400</v>
      </c>
      <c r="AF3">
        <f>AE3*(1+'Placed Data 2019'!AH13)</f>
        <v>95695472552400</v>
      </c>
      <c r="AG3">
        <f>AF3*(1+'Placed Data 2019'!AI13)</f>
        <v>95695472552400</v>
      </c>
    </row>
    <row r="4" spans="1:35" x14ac:dyDescent="0.35">
      <c r="A4" t="s">
        <v>29</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5" x14ac:dyDescent="0.35">
      <c r="A5" t="s">
        <v>30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5" x14ac:dyDescent="0.35">
      <c r="A6" t="s">
        <v>116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5" x14ac:dyDescent="0.35">
      <c r="A7" t="s">
        <v>115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5" x14ac:dyDescent="0.35">
      <c r="A8" t="s">
        <v>33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5" x14ac:dyDescent="0.35">
      <c r="A9" t="s">
        <v>114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7858E-DB47-47A2-A6DB-AEF42E247343}">
  <sheetPr>
    <tabColor theme="3"/>
  </sheetPr>
  <dimension ref="A1:AI9"/>
  <sheetViews>
    <sheetView topLeftCell="T1" workbookViewId="0">
      <selection activeCell="C25" sqref="C25"/>
    </sheetView>
  </sheetViews>
  <sheetFormatPr defaultColWidth="9.08984375" defaultRowHeight="14.5" x14ac:dyDescent="0.35"/>
  <cols>
    <col min="1" max="1" width="39.90625" customWidth="1"/>
  </cols>
  <sheetData>
    <row r="1" spans="1:35" x14ac:dyDescent="0.35">
      <c r="A1" s="16" t="s">
        <v>117</v>
      </c>
      <c r="B1" s="16">
        <v>2019</v>
      </c>
      <c r="C1" s="16">
        <v>2020</v>
      </c>
      <c r="D1" s="16">
        <v>2021</v>
      </c>
      <c r="E1" s="16">
        <v>2022</v>
      </c>
      <c r="F1" s="16">
        <v>2023</v>
      </c>
      <c r="G1" s="16">
        <v>2024</v>
      </c>
      <c r="H1" s="16">
        <v>2025</v>
      </c>
      <c r="I1" s="16">
        <v>2026</v>
      </c>
      <c r="J1" s="16">
        <v>2027</v>
      </c>
      <c r="K1" s="16">
        <v>2028</v>
      </c>
      <c r="L1" s="16">
        <v>2029</v>
      </c>
      <c r="M1" s="16">
        <v>2030</v>
      </c>
      <c r="N1" s="16">
        <v>2031</v>
      </c>
      <c r="O1" s="16">
        <v>2032</v>
      </c>
      <c r="P1" s="16">
        <v>2033</v>
      </c>
      <c r="Q1" s="16">
        <v>2034</v>
      </c>
      <c r="R1" s="16">
        <v>2035</v>
      </c>
      <c r="S1" s="16">
        <v>2036</v>
      </c>
      <c r="T1" s="16">
        <v>2037</v>
      </c>
      <c r="U1" s="16">
        <v>2038</v>
      </c>
      <c r="V1" s="16">
        <v>2039</v>
      </c>
      <c r="W1" s="16">
        <v>2040</v>
      </c>
      <c r="X1" s="16">
        <v>2041</v>
      </c>
      <c r="Y1" s="16">
        <v>2042</v>
      </c>
      <c r="Z1" s="16">
        <v>2043</v>
      </c>
      <c r="AA1" s="16">
        <v>2044</v>
      </c>
      <c r="AB1" s="16">
        <v>2045</v>
      </c>
      <c r="AC1" s="16">
        <v>2046</v>
      </c>
      <c r="AD1" s="16">
        <v>2047</v>
      </c>
      <c r="AE1" s="16">
        <v>2048</v>
      </c>
      <c r="AF1" s="16">
        <v>2049</v>
      </c>
      <c r="AG1" s="16">
        <v>2050</v>
      </c>
      <c r="AH1" s="16"/>
      <c r="AI1" s="16"/>
    </row>
    <row r="2" spans="1:35" x14ac:dyDescent="0.35">
      <c r="A2" t="s">
        <v>27</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5" x14ac:dyDescent="0.35">
      <c r="A3" t="s">
        <v>28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5" x14ac:dyDescent="0.35">
      <c r="A4" t="s">
        <v>29</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5" x14ac:dyDescent="0.35">
      <c r="A5" t="s">
        <v>30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5" x14ac:dyDescent="0.35">
      <c r="A6" t="s">
        <v>116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5" x14ac:dyDescent="0.35">
      <c r="A7" t="s">
        <v>115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5" x14ac:dyDescent="0.35">
      <c r="A8" t="s">
        <v>33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5" x14ac:dyDescent="0.35">
      <c r="A9" t="s">
        <v>114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09E40-56BD-404F-81DD-D08D80E54C77}">
  <dimension ref="A1:L11"/>
  <sheetViews>
    <sheetView workbookViewId="0">
      <selection activeCell="A6" sqref="A6"/>
    </sheetView>
  </sheetViews>
  <sheetFormatPr defaultRowHeight="14.5" x14ac:dyDescent="0.35"/>
  <cols>
    <col min="1" max="1" width="33.54296875" customWidth="1"/>
    <col min="6" max="6" width="10.08984375" customWidth="1"/>
  </cols>
  <sheetData>
    <row r="1" spans="1:12" x14ac:dyDescent="0.35">
      <c r="A1" s="11"/>
      <c r="B1" s="49" t="s">
        <v>5</v>
      </c>
      <c r="C1" s="49" t="s">
        <v>18</v>
      </c>
      <c r="D1" s="49" t="s">
        <v>19</v>
      </c>
      <c r="E1" s="49" t="s">
        <v>16</v>
      </c>
      <c r="F1" s="49" t="s">
        <v>20</v>
      </c>
      <c r="G1" s="49" t="s">
        <v>21</v>
      </c>
      <c r="H1" s="49" t="s">
        <v>22</v>
      </c>
      <c r="I1" s="49" t="s">
        <v>23</v>
      </c>
      <c r="J1" s="49" t="s">
        <v>24</v>
      </c>
      <c r="K1" s="49" t="s">
        <v>25</v>
      </c>
    </row>
    <row r="2" spans="1:12" x14ac:dyDescent="0.35">
      <c r="A2" s="55" t="s">
        <v>27</v>
      </c>
      <c r="B2" s="50" t="s">
        <v>84</v>
      </c>
      <c r="C2" s="50"/>
      <c r="D2" s="50"/>
      <c r="E2" s="50"/>
      <c r="F2" s="50"/>
      <c r="G2" s="50">
        <v>0</v>
      </c>
      <c r="H2" s="50"/>
      <c r="I2" s="50">
        <v>0</v>
      </c>
      <c r="J2" s="50"/>
      <c r="K2" s="50">
        <v>0</v>
      </c>
    </row>
    <row r="3" spans="1:12" ht="29" x14ac:dyDescent="0.35">
      <c r="A3" s="55" t="s">
        <v>28</v>
      </c>
      <c r="B3" s="50">
        <v>0</v>
      </c>
      <c r="C3" s="50" t="s">
        <v>84</v>
      </c>
      <c r="D3" s="50"/>
      <c r="E3" s="50"/>
      <c r="F3" s="50"/>
      <c r="G3" s="50">
        <v>0</v>
      </c>
      <c r="H3" s="50" t="s">
        <v>98</v>
      </c>
      <c r="I3" s="50">
        <v>0</v>
      </c>
      <c r="J3" s="50" t="s">
        <v>84</v>
      </c>
      <c r="K3" s="50">
        <v>0</v>
      </c>
    </row>
    <row r="4" spans="1:12" x14ac:dyDescent="0.35">
      <c r="A4" s="55" t="s">
        <v>29</v>
      </c>
      <c r="B4" s="50" t="s">
        <v>84</v>
      </c>
      <c r="C4" s="50"/>
      <c r="D4" s="50"/>
      <c r="E4" s="50"/>
      <c r="F4" s="50"/>
      <c r="G4" s="50">
        <v>0</v>
      </c>
      <c r="H4" s="50"/>
      <c r="I4" s="50">
        <v>0</v>
      </c>
      <c r="J4" s="50"/>
      <c r="K4" s="50">
        <v>0</v>
      </c>
    </row>
    <row r="5" spans="1:12" ht="43.5" x14ac:dyDescent="0.35">
      <c r="A5" s="49" t="s">
        <v>30</v>
      </c>
      <c r="B5" s="50" t="s">
        <v>107</v>
      </c>
      <c r="C5" s="50"/>
      <c r="D5" s="50"/>
      <c r="E5" s="50"/>
      <c r="F5" s="50"/>
      <c r="G5" s="50">
        <v>0</v>
      </c>
      <c r="H5" s="50"/>
      <c r="I5" s="50">
        <v>0</v>
      </c>
      <c r="J5" s="50"/>
      <c r="K5" s="50">
        <v>0</v>
      </c>
    </row>
    <row r="6" spans="1:12" x14ac:dyDescent="0.35">
      <c r="A6" s="55" t="s">
        <v>31</v>
      </c>
      <c r="B6" s="50">
        <v>0</v>
      </c>
      <c r="C6" s="50">
        <v>0</v>
      </c>
      <c r="D6" s="50">
        <v>0</v>
      </c>
      <c r="E6" s="50">
        <v>0</v>
      </c>
      <c r="F6" s="50">
        <v>0</v>
      </c>
      <c r="G6" s="50">
        <v>0</v>
      </c>
      <c r="H6" s="50">
        <v>0</v>
      </c>
      <c r="I6" s="50">
        <v>0</v>
      </c>
      <c r="J6" s="50">
        <v>0</v>
      </c>
      <c r="K6" s="50">
        <v>0</v>
      </c>
      <c r="L6" t="s">
        <v>93</v>
      </c>
    </row>
    <row r="7" spans="1:12" x14ac:dyDescent="0.35">
      <c r="A7" s="49" t="s">
        <v>32</v>
      </c>
      <c r="B7" s="50"/>
      <c r="C7" s="50"/>
      <c r="D7" s="50"/>
      <c r="E7" s="50"/>
      <c r="F7" s="50"/>
      <c r="G7" s="50">
        <v>0</v>
      </c>
      <c r="H7" s="50"/>
      <c r="I7" s="50">
        <v>0</v>
      </c>
      <c r="J7" s="50"/>
      <c r="K7" s="50">
        <v>0</v>
      </c>
    </row>
    <row r="8" spans="1:12" x14ac:dyDescent="0.35">
      <c r="A8" s="49" t="s">
        <v>33</v>
      </c>
      <c r="B8" s="50"/>
      <c r="C8" s="50"/>
      <c r="D8" s="50"/>
      <c r="E8" s="50" t="s">
        <v>134</v>
      </c>
      <c r="F8" s="50" t="s">
        <v>134</v>
      </c>
      <c r="G8" s="50">
        <v>0</v>
      </c>
      <c r="H8" s="50"/>
      <c r="I8" s="50">
        <v>0</v>
      </c>
      <c r="J8" s="50"/>
      <c r="K8" s="50">
        <v>0</v>
      </c>
    </row>
    <row r="9" spans="1:12" ht="58" x14ac:dyDescent="0.35">
      <c r="A9" s="49" t="s">
        <v>34</v>
      </c>
      <c r="B9" s="50" t="s">
        <v>85</v>
      </c>
      <c r="C9" s="50" t="s">
        <v>91</v>
      </c>
      <c r="D9" s="50" t="s">
        <v>92</v>
      </c>
      <c r="E9" s="50"/>
      <c r="F9" s="50" t="s">
        <v>99</v>
      </c>
      <c r="G9" s="50">
        <v>0</v>
      </c>
      <c r="H9" s="50"/>
      <c r="I9" s="50">
        <v>0</v>
      </c>
      <c r="J9" s="50"/>
      <c r="K9" s="50">
        <v>0</v>
      </c>
    </row>
    <row r="11" spans="1:12" x14ac:dyDescent="0.35">
      <c r="A11" s="57" t="s">
        <v>100</v>
      </c>
    </row>
  </sheetData>
  <conditionalFormatting sqref="B2:K9">
    <cfRule type="cellIs" dxfId="3" priority="1" operator="equal">
      <formula>0</formula>
    </cfRule>
    <cfRule type="notContainsBlanks" dxfId="2" priority="2">
      <formula>LEN(TRIM(B2))&gt;0</formula>
    </cfRule>
    <cfRule type="cellIs" priority="3" operator="notEqual">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CABB8-5E29-4D85-8DE9-94EC88E2072B}">
  <dimension ref="A1:T83"/>
  <sheetViews>
    <sheetView topLeftCell="A70" workbookViewId="0">
      <selection activeCell="A83" sqref="A83"/>
    </sheetView>
  </sheetViews>
  <sheetFormatPr defaultRowHeight="14.5" x14ac:dyDescent="0.35"/>
  <cols>
    <col min="1" max="1" width="9" bestFit="1" customWidth="1"/>
    <col min="2" max="2" width="10.90625" bestFit="1" customWidth="1"/>
    <col min="3" max="4" width="9.90625" bestFit="1" customWidth="1"/>
    <col min="5" max="5" width="13.81640625" customWidth="1"/>
    <col min="6" max="6" width="9" bestFit="1" customWidth="1"/>
    <col min="7" max="7" width="10.54296875" customWidth="1"/>
    <col min="8" max="8" width="9.90625" bestFit="1" customWidth="1"/>
    <col min="13" max="13" width="11" bestFit="1" customWidth="1"/>
  </cols>
  <sheetData>
    <row r="1" spans="1:20" x14ac:dyDescent="0.35">
      <c r="A1" s="23" t="s">
        <v>0</v>
      </c>
      <c r="B1" s="3"/>
      <c r="C1" s="3"/>
      <c r="D1" s="3"/>
      <c r="E1" s="3"/>
      <c r="F1" s="3"/>
      <c r="G1" s="3"/>
      <c r="H1" s="3"/>
      <c r="I1" s="3"/>
      <c r="J1" s="3"/>
      <c r="K1" s="3"/>
      <c r="L1" s="3"/>
      <c r="M1" s="3"/>
      <c r="N1" s="3"/>
    </row>
    <row r="2" spans="1:20" x14ac:dyDescent="0.35">
      <c r="A2" s="9" t="s">
        <v>1</v>
      </c>
      <c r="B2" s="4"/>
      <c r="C2" s="3"/>
      <c r="D2" s="3"/>
      <c r="E2" s="3"/>
      <c r="F2" s="3"/>
      <c r="G2" s="3"/>
      <c r="H2" s="3"/>
      <c r="I2" s="3"/>
      <c r="J2" s="3"/>
      <c r="K2" s="3"/>
      <c r="L2" s="3"/>
      <c r="M2" s="3"/>
      <c r="N2" s="3"/>
    </row>
    <row r="3" spans="1:20" x14ac:dyDescent="0.35">
      <c r="A3" s="105" t="s">
        <v>3</v>
      </c>
      <c r="B3" s="105" t="s">
        <v>4</v>
      </c>
      <c r="C3" s="105" t="s">
        <v>5</v>
      </c>
      <c r="D3" s="106" t="s">
        <v>6</v>
      </c>
      <c r="E3" s="105" t="s">
        <v>7</v>
      </c>
      <c r="F3" s="105" t="s">
        <v>2</v>
      </c>
      <c r="G3" s="105"/>
      <c r="H3" s="105"/>
      <c r="I3" s="105"/>
      <c r="J3" s="105"/>
      <c r="K3" s="105"/>
      <c r="L3" s="105" t="s">
        <v>8</v>
      </c>
      <c r="M3" s="105" t="s">
        <v>16</v>
      </c>
      <c r="N3" s="105" t="s">
        <v>9</v>
      </c>
      <c r="P3" s="2" t="s">
        <v>17</v>
      </c>
      <c r="T3" s="2" t="s">
        <v>26</v>
      </c>
    </row>
    <row r="4" spans="1:20" x14ac:dyDescent="0.35">
      <c r="A4" s="105"/>
      <c r="B4" s="105"/>
      <c r="C4" s="105"/>
      <c r="D4" s="106"/>
      <c r="E4" s="105"/>
      <c r="F4" s="51" t="s">
        <v>10</v>
      </c>
      <c r="G4" s="51" t="s">
        <v>15</v>
      </c>
      <c r="H4" s="51" t="s">
        <v>11</v>
      </c>
      <c r="I4" s="51" t="s">
        <v>12</v>
      </c>
      <c r="J4" s="51" t="s">
        <v>13</v>
      </c>
      <c r="K4" s="24" t="s">
        <v>9</v>
      </c>
      <c r="L4" s="105"/>
      <c r="M4" s="105"/>
      <c r="N4" s="105"/>
      <c r="P4" s="1" t="s">
        <v>5</v>
      </c>
      <c r="T4" s="26" t="s">
        <v>27</v>
      </c>
    </row>
    <row r="5" spans="1:20" x14ac:dyDescent="0.35">
      <c r="A5" s="6">
        <v>2009</v>
      </c>
      <c r="B5" s="7">
        <v>44521</v>
      </c>
      <c r="C5" s="7">
        <v>82587</v>
      </c>
      <c r="D5" s="54">
        <v>220</v>
      </c>
      <c r="E5" s="7">
        <v>89101</v>
      </c>
      <c r="F5" s="52">
        <v>1619</v>
      </c>
      <c r="G5" s="52">
        <v>32238</v>
      </c>
      <c r="H5" s="53" t="s">
        <v>14</v>
      </c>
      <c r="I5" s="54">
        <v>706</v>
      </c>
      <c r="J5" s="52">
        <v>24888</v>
      </c>
      <c r="K5" s="7">
        <v>59451</v>
      </c>
      <c r="L5" s="8">
        <v>588</v>
      </c>
      <c r="M5" s="7">
        <v>28323</v>
      </c>
      <c r="N5" s="7">
        <v>304791</v>
      </c>
      <c r="P5" s="1" t="s">
        <v>18</v>
      </c>
      <c r="T5" s="26" t="s">
        <v>28</v>
      </c>
    </row>
    <row r="6" spans="1:20" x14ac:dyDescent="0.35">
      <c r="A6" s="6">
        <v>2010</v>
      </c>
      <c r="B6" s="7">
        <v>43317</v>
      </c>
      <c r="C6" s="7">
        <v>137489</v>
      </c>
      <c r="D6" s="54">
        <v>123</v>
      </c>
      <c r="E6" s="7">
        <v>85729</v>
      </c>
      <c r="F6" s="54">
        <v>964</v>
      </c>
      <c r="G6" s="52">
        <v>28049</v>
      </c>
      <c r="H6" s="53" t="s">
        <v>14</v>
      </c>
      <c r="I6" s="54">
        <v>612</v>
      </c>
      <c r="J6" s="52">
        <v>20848</v>
      </c>
      <c r="K6" s="7">
        <v>50473</v>
      </c>
      <c r="L6" s="8">
        <v>655</v>
      </c>
      <c r="M6" s="7">
        <v>31254</v>
      </c>
      <c r="N6" s="7">
        <v>349040</v>
      </c>
      <c r="P6" s="1" t="s">
        <v>19</v>
      </c>
      <c r="T6" s="26" t="s">
        <v>29</v>
      </c>
    </row>
    <row r="7" spans="1:20" x14ac:dyDescent="0.35">
      <c r="A7" s="6">
        <v>2011</v>
      </c>
      <c r="B7" s="7">
        <v>43724</v>
      </c>
      <c r="C7" s="7">
        <v>144502</v>
      </c>
      <c r="D7" s="54">
        <v>121</v>
      </c>
      <c r="E7" s="7">
        <v>91342</v>
      </c>
      <c r="F7" s="54">
        <v>672</v>
      </c>
      <c r="G7" s="52">
        <v>36886</v>
      </c>
      <c r="H7" s="53" t="s">
        <v>14</v>
      </c>
      <c r="I7" s="54">
        <v>710</v>
      </c>
      <c r="J7" s="52">
        <v>21820</v>
      </c>
      <c r="K7" s="7">
        <v>60089</v>
      </c>
      <c r="L7" s="8">
        <v>623</v>
      </c>
      <c r="M7" s="7">
        <v>33547</v>
      </c>
      <c r="N7" s="7">
        <v>375210</v>
      </c>
      <c r="P7" s="1" t="s">
        <v>16</v>
      </c>
      <c r="T7" s="1" t="s">
        <v>30</v>
      </c>
    </row>
    <row r="8" spans="1:20" x14ac:dyDescent="0.35">
      <c r="A8" s="6">
        <v>2012</v>
      </c>
      <c r="B8" s="7">
        <v>42732</v>
      </c>
      <c r="C8" s="7">
        <v>123022</v>
      </c>
      <c r="D8" s="54">
        <v>130</v>
      </c>
      <c r="E8" s="7">
        <v>94013</v>
      </c>
      <c r="F8" s="54">
        <v>468</v>
      </c>
      <c r="G8" s="52">
        <v>49515</v>
      </c>
      <c r="H8" s="53" t="s">
        <v>14</v>
      </c>
      <c r="I8" s="54">
        <v>507</v>
      </c>
      <c r="J8" s="52">
        <v>20223</v>
      </c>
      <c r="K8" s="7">
        <v>70713</v>
      </c>
      <c r="L8" s="8">
        <v>621</v>
      </c>
      <c r="M8" s="7">
        <v>36888</v>
      </c>
      <c r="N8" s="7">
        <v>369705</v>
      </c>
      <c r="P8" s="1" t="s">
        <v>20</v>
      </c>
      <c r="T8" s="1" t="s">
        <v>31</v>
      </c>
    </row>
    <row r="9" spans="1:20" x14ac:dyDescent="0.35">
      <c r="A9" s="6">
        <v>2013</v>
      </c>
      <c r="B9" s="7">
        <v>44399</v>
      </c>
      <c r="C9" s="7">
        <v>42729</v>
      </c>
      <c r="D9" s="54">
        <v>130</v>
      </c>
      <c r="E9" s="7">
        <v>95431</v>
      </c>
      <c r="F9" s="54">
        <v>427</v>
      </c>
      <c r="G9" s="52">
        <v>46822</v>
      </c>
      <c r="H9" s="53" t="s">
        <v>14</v>
      </c>
      <c r="I9" s="54">
        <v>438</v>
      </c>
      <c r="J9" s="52">
        <v>11642</v>
      </c>
      <c r="K9" s="7">
        <v>59328</v>
      </c>
      <c r="L9" s="8">
        <v>693</v>
      </c>
      <c r="M9" s="7">
        <v>39466</v>
      </c>
      <c r="N9" s="7">
        <v>283561</v>
      </c>
      <c r="P9" s="1" t="s">
        <v>21</v>
      </c>
      <c r="T9" s="1" t="s">
        <v>32</v>
      </c>
    </row>
    <row r="10" spans="1:20" x14ac:dyDescent="0.35">
      <c r="A10" s="6">
        <v>2014</v>
      </c>
      <c r="B10" s="7">
        <v>45188</v>
      </c>
      <c r="C10" s="7">
        <v>55064</v>
      </c>
      <c r="D10" s="54">
        <v>58</v>
      </c>
      <c r="E10" s="7">
        <v>94230</v>
      </c>
      <c r="F10" s="54">
        <v>329</v>
      </c>
      <c r="G10" s="52">
        <v>42330</v>
      </c>
      <c r="H10" s="53" t="s">
        <v>14</v>
      </c>
      <c r="I10" s="54">
        <v>337</v>
      </c>
      <c r="J10" s="52">
        <v>11112</v>
      </c>
      <c r="K10" s="7">
        <v>54108</v>
      </c>
      <c r="L10" s="8">
        <v>753</v>
      </c>
      <c r="M10" s="7">
        <v>40402</v>
      </c>
      <c r="N10" s="7">
        <v>291221</v>
      </c>
      <c r="P10" s="1" t="s">
        <v>22</v>
      </c>
      <c r="T10" s="1" t="s">
        <v>33</v>
      </c>
    </row>
    <row r="11" spans="1:20" x14ac:dyDescent="0.35">
      <c r="A11" s="6">
        <v>2015</v>
      </c>
      <c r="B11" s="7">
        <v>44828</v>
      </c>
      <c r="C11" s="7">
        <v>70228</v>
      </c>
      <c r="D11" s="54">
        <v>50</v>
      </c>
      <c r="E11" s="7">
        <v>93557</v>
      </c>
      <c r="F11" s="54">
        <v>261</v>
      </c>
      <c r="G11" s="52">
        <v>29647</v>
      </c>
      <c r="H11" s="53" t="s">
        <v>14</v>
      </c>
      <c r="I11" s="54">
        <v>294</v>
      </c>
      <c r="J11" s="52">
        <v>9717</v>
      </c>
      <c r="K11" s="7">
        <v>39917</v>
      </c>
      <c r="L11" s="8">
        <v>788</v>
      </c>
      <c r="M11" s="7">
        <v>39281</v>
      </c>
      <c r="N11" s="7">
        <v>288650</v>
      </c>
      <c r="P11" s="1" t="s">
        <v>23</v>
      </c>
      <c r="T11" s="1" t="s">
        <v>34</v>
      </c>
    </row>
    <row r="12" spans="1:20" x14ac:dyDescent="0.35">
      <c r="A12" s="6">
        <v>2016</v>
      </c>
      <c r="B12" s="7">
        <v>43977</v>
      </c>
      <c r="C12" s="7">
        <v>63504</v>
      </c>
      <c r="D12" s="54">
        <v>107</v>
      </c>
      <c r="E12" s="7">
        <v>75820</v>
      </c>
      <c r="F12" s="54">
        <v>203</v>
      </c>
      <c r="G12" s="52">
        <v>27650</v>
      </c>
      <c r="H12" s="53" t="s">
        <v>14</v>
      </c>
      <c r="I12" s="54">
        <v>233</v>
      </c>
      <c r="J12" s="52">
        <v>11812</v>
      </c>
      <c r="K12" s="7">
        <v>39899</v>
      </c>
      <c r="L12" s="8">
        <v>821</v>
      </c>
      <c r="M12" s="7">
        <v>41773</v>
      </c>
      <c r="N12" s="7">
        <v>265900</v>
      </c>
      <c r="P12" s="1" t="s">
        <v>24</v>
      </c>
    </row>
    <row r="13" spans="1:20" x14ac:dyDescent="0.35">
      <c r="A13" s="6">
        <v>2017</v>
      </c>
      <c r="B13" s="7">
        <v>44340</v>
      </c>
      <c r="C13" s="7">
        <v>58800</v>
      </c>
      <c r="D13" s="54">
        <v>107</v>
      </c>
      <c r="E13" s="7">
        <v>87556</v>
      </c>
      <c r="F13" s="54">
        <v>208</v>
      </c>
      <c r="G13" s="52">
        <v>24905</v>
      </c>
      <c r="H13" s="53" t="s">
        <v>14</v>
      </c>
      <c r="I13" s="54">
        <v>544</v>
      </c>
      <c r="J13" s="52">
        <v>12264</v>
      </c>
      <c r="K13" s="7">
        <v>37921</v>
      </c>
      <c r="L13" s="8">
        <v>888</v>
      </c>
      <c r="M13" s="7">
        <v>44282</v>
      </c>
      <c r="N13" s="7">
        <v>273895</v>
      </c>
      <c r="P13" s="1" t="s">
        <v>25</v>
      </c>
    </row>
    <row r="14" spans="1:20" x14ac:dyDescent="0.35">
      <c r="A14" s="6">
        <v>2018</v>
      </c>
      <c r="B14" s="7">
        <v>43176</v>
      </c>
      <c r="C14" s="7">
        <v>100506</v>
      </c>
      <c r="D14" s="54">
        <v>36</v>
      </c>
      <c r="E14" s="7">
        <v>95177</v>
      </c>
      <c r="F14" s="54">
        <v>203</v>
      </c>
      <c r="G14" s="52">
        <v>18520</v>
      </c>
      <c r="H14" s="53" t="s">
        <v>14</v>
      </c>
      <c r="I14" s="54">
        <v>394</v>
      </c>
      <c r="J14" s="52">
        <v>13174</v>
      </c>
      <c r="K14" s="7">
        <v>32291</v>
      </c>
      <c r="L14" s="8">
        <v>934</v>
      </c>
      <c r="M14" s="7">
        <v>57338</v>
      </c>
      <c r="N14" s="7">
        <v>329459</v>
      </c>
      <c r="T14" s="1" t="s">
        <v>80</v>
      </c>
    </row>
    <row r="15" spans="1:20" x14ac:dyDescent="0.35">
      <c r="A15" s="6">
        <v>2019</v>
      </c>
      <c r="B15" s="7">
        <v>42862</v>
      </c>
      <c r="C15" s="7">
        <v>167412</v>
      </c>
      <c r="D15" s="54">
        <v>28</v>
      </c>
      <c r="E15" s="7">
        <v>94160</v>
      </c>
      <c r="F15" s="54">
        <v>192</v>
      </c>
      <c r="G15" s="52">
        <v>2165</v>
      </c>
      <c r="H15" s="52">
        <v>13323</v>
      </c>
      <c r="I15" s="54">
        <v>411</v>
      </c>
      <c r="J15" s="52">
        <v>10594</v>
      </c>
      <c r="K15" s="7">
        <v>26685</v>
      </c>
      <c r="L15" s="8">
        <v>959</v>
      </c>
      <c r="M15" s="7">
        <v>57342</v>
      </c>
      <c r="N15" s="7">
        <v>389449</v>
      </c>
    </row>
    <row r="16" spans="1:20" x14ac:dyDescent="0.35">
      <c r="B16" t="s">
        <v>94</v>
      </c>
      <c r="C16" t="s">
        <v>81</v>
      </c>
      <c r="E16" t="s">
        <v>81</v>
      </c>
      <c r="K16" t="s">
        <v>95</v>
      </c>
      <c r="L16" t="s">
        <v>81</v>
      </c>
    </row>
    <row r="18" spans="1:8" x14ac:dyDescent="0.35">
      <c r="A18" s="9" t="s">
        <v>35</v>
      </c>
      <c r="B18" s="3"/>
      <c r="C18" s="3"/>
      <c r="D18" s="3"/>
      <c r="E18" s="3"/>
      <c r="F18" s="3"/>
      <c r="G18" s="3"/>
      <c r="H18" s="3"/>
    </row>
    <row r="19" spans="1:8" x14ac:dyDescent="0.35">
      <c r="A19" s="9" t="s">
        <v>36</v>
      </c>
      <c r="B19" s="3"/>
      <c r="C19" s="3"/>
      <c r="D19" s="3"/>
      <c r="E19" s="3"/>
      <c r="F19" s="3" t="s">
        <v>96</v>
      </c>
      <c r="G19" s="3"/>
      <c r="H19" s="3"/>
    </row>
    <row r="20" spans="1:8" ht="29.4" customHeight="1" x14ac:dyDescent="0.35">
      <c r="A20" s="60" t="s">
        <v>3</v>
      </c>
      <c r="B20" s="61" t="s">
        <v>9</v>
      </c>
      <c r="C20" s="62" t="s">
        <v>45</v>
      </c>
      <c r="D20" s="63" t="s">
        <v>46</v>
      </c>
      <c r="E20" s="64" t="s">
        <v>47</v>
      </c>
      <c r="F20" s="64" t="s">
        <v>48</v>
      </c>
      <c r="G20" s="62" t="s">
        <v>6</v>
      </c>
      <c r="H20" s="64" t="s">
        <v>49</v>
      </c>
    </row>
    <row r="21" spans="1:8" x14ac:dyDescent="0.35">
      <c r="A21" s="25">
        <v>2009</v>
      </c>
      <c r="B21" s="12">
        <v>56295000</v>
      </c>
      <c r="C21" s="46">
        <v>256605</v>
      </c>
      <c r="D21" s="59">
        <v>36570000</v>
      </c>
      <c r="E21" s="46">
        <v>6900000</v>
      </c>
      <c r="F21" s="46">
        <v>1170000</v>
      </c>
      <c r="G21" s="46">
        <v>61463</v>
      </c>
      <c r="H21" s="46">
        <v>11336932</v>
      </c>
    </row>
    <row r="22" spans="1:8" x14ac:dyDescent="0.35">
      <c r="A22" s="25">
        <v>2010</v>
      </c>
      <c r="B22" s="12">
        <v>67180051</v>
      </c>
      <c r="C22" s="46">
        <v>335000</v>
      </c>
      <c r="D22" s="59">
        <v>34410000</v>
      </c>
      <c r="E22" s="46">
        <v>6308000</v>
      </c>
      <c r="F22" s="46">
        <v>1742000</v>
      </c>
      <c r="G22" s="46">
        <v>34543</v>
      </c>
      <c r="H22" s="46">
        <v>24350508</v>
      </c>
    </row>
    <row r="23" spans="1:8" x14ac:dyDescent="0.35">
      <c r="A23" s="25">
        <v>2011</v>
      </c>
      <c r="B23" s="12">
        <v>79557800</v>
      </c>
      <c r="C23" s="46">
        <v>166034</v>
      </c>
      <c r="D23" s="59">
        <v>45118519</v>
      </c>
      <c r="E23" s="46">
        <v>5873144</v>
      </c>
      <c r="F23" s="46">
        <v>1249328</v>
      </c>
      <c r="G23" s="46">
        <v>33939</v>
      </c>
      <c r="H23" s="46">
        <v>28366165</v>
      </c>
    </row>
    <row r="24" spans="1:8" x14ac:dyDescent="0.35">
      <c r="A24" s="25">
        <v>2012</v>
      </c>
      <c r="B24" s="12">
        <v>82142862</v>
      </c>
      <c r="C24" s="46">
        <v>289371</v>
      </c>
      <c r="D24" s="59">
        <v>52815519</v>
      </c>
      <c r="E24" s="46">
        <v>6640000</v>
      </c>
      <c r="F24" s="46">
        <v>2670701</v>
      </c>
      <c r="G24" s="46">
        <v>36383</v>
      </c>
      <c r="H24" s="46">
        <v>19690889</v>
      </c>
    </row>
    <row r="25" spans="1:8" x14ac:dyDescent="0.35">
      <c r="A25" s="25">
        <v>2013</v>
      </c>
      <c r="B25" s="12">
        <v>72070000</v>
      </c>
      <c r="C25" s="46">
        <v>300000</v>
      </c>
      <c r="D25" s="59">
        <v>61860000</v>
      </c>
      <c r="E25" s="46">
        <v>7190000</v>
      </c>
      <c r="F25" s="46">
        <v>1460000</v>
      </c>
      <c r="G25" s="46">
        <v>36383</v>
      </c>
      <c r="H25" s="46">
        <v>1223617</v>
      </c>
    </row>
    <row r="26" spans="1:8" x14ac:dyDescent="0.35">
      <c r="A26" s="25">
        <v>2014</v>
      </c>
      <c r="B26" s="12">
        <v>76180001</v>
      </c>
      <c r="C26" s="46">
        <v>298000</v>
      </c>
      <c r="D26" s="59">
        <v>63054000</v>
      </c>
      <c r="E26" s="46">
        <v>7187400</v>
      </c>
      <c r="F26" s="46">
        <v>1458170</v>
      </c>
      <c r="G26" s="46">
        <v>15623</v>
      </c>
      <c r="H26" s="46">
        <v>4166808</v>
      </c>
    </row>
    <row r="27" spans="1:8" x14ac:dyDescent="0.35">
      <c r="A27" s="25">
        <v>2015</v>
      </c>
      <c r="B27" s="12">
        <v>86814099</v>
      </c>
      <c r="C27" s="46">
        <v>399000</v>
      </c>
      <c r="D27" s="59">
        <v>70080000</v>
      </c>
      <c r="E27" s="46">
        <v>7180000</v>
      </c>
      <c r="F27" s="46">
        <v>4310000</v>
      </c>
      <c r="G27" s="46">
        <v>13174</v>
      </c>
      <c r="H27" s="46">
        <v>4831925</v>
      </c>
    </row>
    <row r="28" spans="1:8" x14ac:dyDescent="0.35">
      <c r="A28" s="25">
        <v>2016</v>
      </c>
      <c r="B28" s="12">
        <v>90550000</v>
      </c>
      <c r="C28" s="46">
        <v>390000</v>
      </c>
      <c r="D28" s="59">
        <v>75400000</v>
      </c>
      <c r="E28" s="46">
        <v>10540000</v>
      </c>
      <c r="F28" s="46">
        <v>4190000</v>
      </c>
      <c r="G28" s="46">
        <v>30000</v>
      </c>
      <c r="H28" s="48">
        <v>0</v>
      </c>
    </row>
    <row r="29" spans="1:8" x14ac:dyDescent="0.35">
      <c r="A29" s="25">
        <v>2017</v>
      </c>
      <c r="B29" s="12">
        <v>97030000</v>
      </c>
      <c r="C29" s="46">
        <v>300000</v>
      </c>
      <c r="D29" s="59">
        <v>83000000</v>
      </c>
      <c r="E29" s="46">
        <v>9802000</v>
      </c>
      <c r="F29" s="46">
        <v>3898000</v>
      </c>
      <c r="G29" s="46">
        <v>30000</v>
      </c>
      <c r="H29" s="48">
        <v>0</v>
      </c>
    </row>
    <row r="30" spans="1:8" x14ac:dyDescent="0.35">
      <c r="A30" s="25">
        <v>2018</v>
      </c>
      <c r="B30" s="12">
        <v>115080000</v>
      </c>
      <c r="C30" s="46">
        <v>1750000</v>
      </c>
      <c r="D30" s="59">
        <v>91140000</v>
      </c>
      <c r="E30" s="46">
        <v>19030000</v>
      </c>
      <c r="F30" s="46">
        <v>3150000</v>
      </c>
      <c r="G30" s="46">
        <v>10000</v>
      </c>
      <c r="H30" s="48">
        <v>0</v>
      </c>
    </row>
    <row r="31" spans="1:8" x14ac:dyDescent="0.35">
      <c r="A31" s="25">
        <v>2019</v>
      </c>
      <c r="B31" s="12">
        <v>138418192</v>
      </c>
      <c r="C31" s="46">
        <v>10064750</v>
      </c>
      <c r="D31" s="59">
        <v>98550260</v>
      </c>
      <c r="E31" s="46">
        <v>22515239</v>
      </c>
      <c r="F31" s="46">
        <v>3304980</v>
      </c>
      <c r="G31" s="46">
        <v>7969</v>
      </c>
      <c r="H31" s="46">
        <v>3974994</v>
      </c>
    </row>
    <row r="32" spans="1:8" x14ac:dyDescent="0.35">
      <c r="A32" s="3"/>
      <c r="B32" s="5" t="s">
        <v>37</v>
      </c>
      <c r="C32" s="3"/>
      <c r="D32" s="3"/>
      <c r="E32" s="3"/>
      <c r="F32" s="3"/>
      <c r="G32" s="3"/>
      <c r="H32" s="3"/>
    </row>
    <row r="33" spans="1:8" x14ac:dyDescent="0.35">
      <c r="A33" s="5" t="s">
        <v>38</v>
      </c>
      <c r="B33" s="3"/>
      <c r="C33" s="3"/>
      <c r="D33" s="5" t="s">
        <v>39</v>
      </c>
      <c r="E33" s="3"/>
      <c r="F33" s="3"/>
      <c r="G33" s="3"/>
      <c r="H33" s="3"/>
    </row>
    <row r="34" spans="1:8" x14ac:dyDescent="0.35">
      <c r="A34" s="5" t="s">
        <v>40</v>
      </c>
      <c r="B34" s="3"/>
      <c r="C34" s="3"/>
      <c r="D34" s="3"/>
      <c r="E34" s="3"/>
      <c r="F34" s="3"/>
      <c r="G34" s="3"/>
      <c r="H34" s="3"/>
    </row>
    <row r="35" spans="1:8" x14ac:dyDescent="0.35">
      <c r="A35" s="5" t="s">
        <v>41</v>
      </c>
      <c r="B35" s="3"/>
      <c r="C35" s="3"/>
      <c r="D35" s="3"/>
      <c r="E35" s="3"/>
      <c r="F35" s="3"/>
      <c r="G35" s="3"/>
      <c r="H35" s="3"/>
    </row>
    <row r="36" spans="1:8" x14ac:dyDescent="0.35">
      <c r="A36" s="5" t="s">
        <v>42</v>
      </c>
      <c r="B36" s="3"/>
      <c r="C36" s="3"/>
      <c r="D36" s="3"/>
      <c r="E36" s="3"/>
      <c r="F36" s="3"/>
      <c r="G36" s="3"/>
      <c r="H36" s="3"/>
    </row>
    <row r="37" spans="1:8" x14ac:dyDescent="0.35">
      <c r="A37" s="5" t="s">
        <v>43</v>
      </c>
      <c r="B37" s="3"/>
      <c r="C37" s="3"/>
      <c r="D37" s="3"/>
      <c r="E37" s="3"/>
      <c r="F37" s="3"/>
      <c r="G37" s="3"/>
      <c r="H37" s="3"/>
    </row>
    <row r="38" spans="1:8" x14ac:dyDescent="0.35">
      <c r="A38" s="5" t="s">
        <v>44</v>
      </c>
      <c r="B38" s="3"/>
      <c r="C38" s="3"/>
      <c r="D38" s="3"/>
      <c r="E38" s="3"/>
      <c r="F38" s="3"/>
      <c r="G38" s="3"/>
      <c r="H38" s="3"/>
    </row>
    <row r="41" spans="1:8" x14ac:dyDescent="0.35">
      <c r="A41" s="13" t="s">
        <v>50</v>
      </c>
    </row>
    <row r="42" spans="1:8" x14ac:dyDescent="0.35">
      <c r="A42" s="14" t="s">
        <v>36</v>
      </c>
    </row>
    <row r="43" spans="1:8" x14ac:dyDescent="0.35">
      <c r="A43" s="21" t="s">
        <v>3</v>
      </c>
      <c r="B43" s="27" t="s">
        <v>56</v>
      </c>
      <c r="C43" s="28" t="s">
        <v>57</v>
      </c>
      <c r="D43" s="22" t="s">
        <v>9</v>
      </c>
      <c r="E43" s="22" t="s">
        <v>58</v>
      </c>
      <c r="F43" s="22" t="s">
        <v>59</v>
      </c>
      <c r="G43" s="22" t="s">
        <v>52</v>
      </c>
    </row>
    <row r="44" spans="1:8" x14ac:dyDescent="0.35">
      <c r="A44" s="6">
        <v>2009</v>
      </c>
      <c r="B44" s="31">
        <v>1430671</v>
      </c>
      <c r="C44" s="31">
        <v>694547</v>
      </c>
      <c r="D44" s="7">
        <v>2125218</v>
      </c>
      <c r="E44" s="7">
        <v>88463</v>
      </c>
      <c r="F44" s="7">
        <v>917171</v>
      </c>
      <c r="G44" s="7">
        <v>2922080</v>
      </c>
    </row>
    <row r="45" spans="1:8" x14ac:dyDescent="0.35">
      <c r="A45" s="6">
        <v>2010</v>
      </c>
      <c r="B45" s="31">
        <v>1828743</v>
      </c>
      <c r="C45" s="31">
        <v>649628</v>
      </c>
      <c r="D45" s="7">
        <v>2478371</v>
      </c>
      <c r="E45" s="8">
        <v>279</v>
      </c>
      <c r="F45" s="7">
        <v>1621959</v>
      </c>
      <c r="G45" s="7">
        <v>3761086</v>
      </c>
    </row>
    <row r="46" spans="1:8" x14ac:dyDescent="0.35">
      <c r="A46" s="6">
        <v>2011</v>
      </c>
      <c r="B46" s="31">
        <v>1580598</v>
      </c>
      <c r="C46" s="31">
        <v>704842</v>
      </c>
      <c r="D46" s="7">
        <v>2285439</v>
      </c>
      <c r="E46" s="7">
        <v>76566</v>
      </c>
      <c r="F46" s="7">
        <v>1991774</v>
      </c>
      <c r="G46" s="7">
        <v>4347465</v>
      </c>
    </row>
    <row r="47" spans="1:8" x14ac:dyDescent="0.35">
      <c r="A47" s="6">
        <v>2012</v>
      </c>
      <c r="B47" s="31">
        <v>1824297</v>
      </c>
      <c r="C47" s="31">
        <v>377242</v>
      </c>
      <c r="D47" s="7">
        <v>2201539</v>
      </c>
      <c r="E47" s="8">
        <v>205</v>
      </c>
      <c r="F47" s="7">
        <v>2573670</v>
      </c>
      <c r="G47" s="7">
        <v>5030547</v>
      </c>
    </row>
    <row r="48" spans="1:8" x14ac:dyDescent="0.35">
      <c r="A48" s="6">
        <v>2013</v>
      </c>
      <c r="B48" s="31">
        <v>1447055</v>
      </c>
      <c r="C48" s="31">
        <v>563935</v>
      </c>
      <c r="D48" s="7">
        <v>2010990</v>
      </c>
      <c r="E48" s="8">
        <v>286</v>
      </c>
      <c r="F48" s="7">
        <v>3299808</v>
      </c>
      <c r="G48" s="7">
        <v>5607430</v>
      </c>
    </row>
    <row r="49" spans="1:18" x14ac:dyDescent="0.35">
      <c r="A49" s="6">
        <v>2014</v>
      </c>
      <c r="B49" s="31">
        <v>1831683</v>
      </c>
      <c r="C49" s="31">
        <v>547445</v>
      </c>
      <c r="D49" s="7">
        <v>2379128</v>
      </c>
      <c r="E49" s="8">
        <v>483</v>
      </c>
      <c r="F49" s="7">
        <v>3604009</v>
      </c>
      <c r="G49" s="7">
        <v>6093138</v>
      </c>
    </row>
    <row r="50" spans="1:18" x14ac:dyDescent="0.35">
      <c r="A50" s="6">
        <v>2015</v>
      </c>
      <c r="B50" s="31">
        <v>1631599</v>
      </c>
      <c r="C50" s="31">
        <v>675808</v>
      </c>
      <c r="D50" s="7">
        <v>2307407</v>
      </c>
      <c r="E50" s="8">
        <v>408</v>
      </c>
      <c r="F50" s="7">
        <v>4237499</v>
      </c>
      <c r="G50" s="7">
        <v>6376990</v>
      </c>
    </row>
    <row r="51" spans="1:18" x14ac:dyDescent="0.35">
      <c r="A51" s="6">
        <v>2016</v>
      </c>
      <c r="B51" s="31">
        <v>1410169</v>
      </c>
      <c r="C51" s="31">
        <v>831398</v>
      </c>
      <c r="D51" s="7">
        <v>2241567</v>
      </c>
      <c r="E51" s="8">
        <v>494</v>
      </c>
      <c r="F51" s="7">
        <v>4475929</v>
      </c>
      <c r="G51" s="7">
        <v>6642633</v>
      </c>
    </row>
    <row r="52" spans="1:18" x14ac:dyDescent="0.35">
      <c r="A52" s="6">
        <v>2017</v>
      </c>
      <c r="B52" s="31">
        <v>1162575</v>
      </c>
      <c r="C52" s="31">
        <v>865366</v>
      </c>
      <c r="D52" s="7">
        <v>2027941</v>
      </c>
      <c r="E52" s="8">
        <v>372</v>
      </c>
      <c r="F52" s="7">
        <v>5461934</v>
      </c>
      <c r="G52" s="7">
        <v>7190871</v>
      </c>
    </row>
    <row r="53" spans="1:18" x14ac:dyDescent="0.35">
      <c r="A53" s="6">
        <v>2018</v>
      </c>
      <c r="B53" s="31">
        <v>1143958</v>
      </c>
      <c r="C53" s="31">
        <v>883305</v>
      </c>
      <c r="D53" s="7">
        <v>2027263</v>
      </c>
      <c r="E53" s="8">
        <v>434</v>
      </c>
      <c r="F53" s="7">
        <v>5566572</v>
      </c>
      <c r="G53" s="7">
        <v>7562893</v>
      </c>
    </row>
    <row r="54" spans="1:18" x14ac:dyDescent="0.35">
      <c r="A54" s="6">
        <v>2019</v>
      </c>
      <c r="B54" s="31">
        <v>1140297</v>
      </c>
      <c r="C54" s="31">
        <v>821697</v>
      </c>
      <c r="D54" s="7">
        <v>1961994</v>
      </c>
      <c r="E54" s="8">
        <v>457</v>
      </c>
      <c r="F54" s="7">
        <v>5714693</v>
      </c>
      <c r="G54" s="7">
        <v>7765541</v>
      </c>
    </row>
    <row r="55" spans="1:18" x14ac:dyDescent="0.35">
      <c r="B55" s="15" t="s">
        <v>54</v>
      </c>
    </row>
    <row r="56" spans="1:18" x14ac:dyDescent="0.35">
      <c r="A56" s="15" t="s">
        <v>38</v>
      </c>
      <c r="B56" s="15" t="s">
        <v>55</v>
      </c>
    </row>
    <row r="57" spans="1:18" x14ac:dyDescent="0.35">
      <c r="A57" s="15"/>
      <c r="B57" s="15" t="s">
        <v>108</v>
      </c>
    </row>
    <row r="60" spans="1:18" x14ac:dyDescent="0.35">
      <c r="A60" s="9" t="s">
        <v>60</v>
      </c>
      <c r="B60" s="3"/>
      <c r="C60" s="3"/>
      <c r="D60" s="3"/>
      <c r="E60" s="3"/>
      <c r="F60" s="3"/>
      <c r="G60" s="3"/>
      <c r="H60" s="3"/>
      <c r="I60" s="3"/>
      <c r="J60" s="3"/>
      <c r="K60" s="3"/>
      <c r="L60" s="3"/>
      <c r="M60" s="3"/>
      <c r="N60" s="3"/>
      <c r="O60" s="3"/>
      <c r="P60" s="3"/>
    </row>
    <row r="61" spans="1:18" x14ac:dyDescent="0.35">
      <c r="A61" s="3"/>
      <c r="B61" s="3"/>
      <c r="C61" s="3"/>
      <c r="D61" s="3"/>
      <c r="E61" s="3"/>
      <c r="F61" s="17"/>
      <c r="G61" s="3"/>
      <c r="H61" s="104" t="s">
        <v>61</v>
      </c>
      <c r="I61" s="104"/>
      <c r="J61" s="104"/>
      <c r="K61" s="104"/>
      <c r="L61" s="104"/>
      <c r="M61" s="104"/>
      <c r="N61" s="3"/>
      <c r="O61" s="3"/>
      <c r="P61" s="3"/>
    </row>
    <row r="62" spans="1:18" x14ac:dyDescent="0.35">
      <c r="A62" s="3"/>
      <c r="B62" s="96" t="s">
        <v>68</v>
      </c>
      <c r="C62" s="96" t="s">
        <v>69</v>
      </c>
      <c r="D62" s="96" t="s">
        <v>62</v>
      </c>
      <c r="E62" s="96" t="s">
        <v>63</v>
      </c>
      <c r="F62" s="96" t="s">
        <v>70</v>
      </c>
      <c r="G62" s="96" t="s">
        <v>71</v>
      </c>
      <c r="H62" s="30" t="s">
        <v>72</v>
      </c>
      <c r="I62" s="30" t="s">
        <v>53</v>
      </c>
      <c r="J62" s="30" t="s">
        <v>73</v>
      </c>
      <c r="K62" s="30" t="s">
        <v>74</v>
      </c>
      <c r="L62" s="30" t="s">
        <v>75</v>
      </c>
      <c r="M62" s="11" t="s">
        <v>76</v>
      </c>
      <c r="N62" s="96" t="s">
        <v>51</v>
      </c>
      <c r="O62" s="96" t="s">
        <v>77</v>
      </c>
      <c r="P62" s="96" t="s">
        <v>78</v>
      </c>
      <c r="R62" s="16" t="s">
        <v>83</v>
      </c>
    </row>
    <row r="63" spans="1:18" x14ac:dyDescent="0.35">
      <c r="A63" s="3"/>
      <c r="B63" s="96" t="s">
        <v>64</v>
      </c>
      <c r="C63" s="96" t="s">
        <v>64</v>
      </c>
      <c r="D63" s="96" t="s">
        <v>64</v>
      </c>
      <c r="E63" s="96" t="s">
        <v>64</v>
      </c>
      <c r="F63" s="96" t="s">
        <v>64</v>
      </c>
      <c r="G63" s="96" t="s">
        <v>64</v>
      </c>
      <c r="H63" s="29" t="s">
        <v>64</v>
      </c>
      <c r="I63" s="29" t="s">
        <v>64</v>
      </c>
      <c r="J63" s="29" t="s">
        <v>64</v>
      </c>
      <c r="K63" s="29" t="s">
        <v>64</v>
      </c>
      <c r="L63" s="29" t="s">
        <v>64</v>
      </c>
      <c r="M63" s="10" t="s">
        <v>64</v>
      </c>
      <c r="N63" s="96" t="s">
        <v>64</v>
      </c>
      <c r="O63" s="96" t="s">
        <v>79</v>
      </c>
      <c r="P63" s="96" t="s">
        <v>64</v>
      </c>
      <c r="R63" s="20" t="s">
        <v>82</v>
      </c>
    </row>
    <row r="64" spans="1:18" x14ac:dyDescent="0.35">
      <c r="A64" s="18">
        <v>2009</v>
      </c>
      <c r="B64" s="97">
        <v>3060897</v>
      </c>
      <c r="C64" s="97">
        <v>154800</v>
      </c>
      <c r="D64" s="97">
        <v>175024</v>
      </c>
      <c r="E64" s="97">
        <v>172922</v>
      </c>
      <c r="F64" s="97">
        <v>2733174</v>
      </c>
      <c r="G64" s="97">
        <v>1221502</v>
      </c>
      <c r="H64" s="46">
        <v>17806</v>
      </c>
      <c r="I64" s="46">
        <v>35566</v>
      </c>
      <c r="J64" s="46">
        <v>4790</v>
      </c>
      <c r="K64" s="46">
        <v>654428</v>
      </c>
      <c r="L64" s="46">
        <v>231521</v>
      </c>
      <c r="M64" s="47">
        <v>294109</v>
      </c>
      <c r="N64" s="97">
        <v>1049100</v>
      </c>
      <c r="O64" s="97">
        <v>1041319</v>
      </c>
      <c r="P64" s="98" t="s">
        <v>14</v>
      </c>
      <c r="R64" s="19">
        <v>8034</v>
      </c>
    </row>
    <row r="65" spans="1:18" x14ac:dyDescent="0.35">
      <c r="A65" s="18">
        <v>2010</v>
      </c>
      <c r="B65" s="97">
        <v>3407592</v>
      </c>
      <c r="C65" s="97">
        <v>174844</v>
      </c>
      <c r="D65" s="97">
        <v>205378</v>
      </c>
      <c r="E65" s="97">
        <v>184893</v>
      </c>
      <c r="F65" s="97">
        <v>3047855</v>
      </c>
      <c r="G65" s="97">
        <v>1427917</v>
      </c>
      <c r="H65" s="46">
        <v>20866</v>
      </c>
      <c r="I65" s="46">
        <v>34038</v>
      </c>
      <c r="J65" s="46">
        <v>6115</v>
      </c>
      <c r="K65" s="46">
        <v>635361</v>
      </c>
      <c r="L65" s="46">
        <v>269003</v>
      </c>
      <c r="M65" s="47">
        <v>333993</v>
      </c>
      <c r="N65" s="97">
        <v>1272862</v>
      </c>
      <c r="O65" s="97">
        <v>1210843</v>
      </c>
      <c r="P65" s="98" t="s">
        <v>14</v>
      </c>
      <c r="R65" s="19">
        <v>8431</v>
      </c>
    </row>
    <row r="66" spans="1:18" x14ac:dyDescent="0.35">
      <c r="A66" s="18">
        <v>2011</v>
      </c>
      <c r="B66" s="97">
        <v>3256379</v>
      </c>
      <c r="C66" s="97">
        <v>185997</v>
      </c>
      <c r="D66" s="97">
        <v>198463</v>
      </c>
      <c r="E66" s="97">
        <v>179460</v>
      </c>
      <c r="F66" s="97">
        <v>2890922</v>
      </c>
      <c r="G66" s="97">
        <v>1293151</v>
      </c>
      <c r="H66" s="46">
        <v>14289</v>
      </c>
      <c r="I66" s="46">
        <v>37476</v>
      </c>
      <c r="J66" s="46">
        <v>7896</v>
      </c>
      <c r="K66" s="46">
        <v>673223</v>
      </c>
      <c r="L66" s="46">
        <v>248871</v>
      </c>
      <c r="M66" s="47">
        <v>335510</v>
      </c>
      <c r="N66" s="97">
        <v>1156397</v>
      </c>
      <c r="O66" s="97">
        <v>1098238</v>
      </c>
      <c r="P66" s="98" t="s">
        <v>14</v>
      </c>
      <c r="R66" s="19">
        <v>4997</v>
      </c>
    </row>
    <row r="67" spans="1:18" x14ac:dyDescent="0.35">
      <c r="A67" s="18">
        <v>2012</v>
      </c>
      <c r="B67" s="97">
        <v>3174639</v>
      </c>
      <c r="C67" s="97">
        <v>191886</v>
      </c>
      <c r="D67" s="97">
        <v>189384</v>
      </c>
      <c r="E67" s="97">
        <v>230353</v>
      </c>
      <c r="F67" s="97">
        <v>2752401</v>
      </c>
      <c r="G67" s="97">
        <v>1019569</v>
      </c>
      <c r="H67" s="46">
        <v>28141</v>
      </c>
      <c r="I67" s="46">
        <v>39782</v>
      </c>
      <c r="J67" s="46">
        <v>9896</v>
      </c>
      <c r="K67" s="46">
        <v>694580</v>
      </c>
      <c r="L67" s="46">
        <v>289424</v>
      </c>
      <c r="M67" s="47">
        <v>358325</v>
      </c>
      <c r="N67" s="97">
        <v>958537</v>
      </c>
      <c r="O67" s="97">
        <v>949441</v>
      </c>
      <c r="P67" s="97">
        <v>37091</v>
      </c>
      <c r="R67" s="19">
        <v>5212</v>
      </c>
    </row>
    <row r="68" spans="1:18" x14ac:dyDescent="0.35">
      <c r="A68" s="18">
        <v>2013</v>
      </c>
      <c r="B68" s="97">
        <v>3120838</v>
      </c>
      <c r="C68" s="97">
        <v>156154</v>
      </c>
      <c r="D68" s="97">
        <v>217416</v>
      </c>
      <c r="E68" s="97">
        <v>237295</v>
      </c>
      <c r="F68" s="97">
        <v>2727389</v>
      </c>
      <c r="G68" s="97">
        <v>1040992</v>
      </c>
      <c r="H68" s="46">
        <v>26647</v>
      </c>
      <c r="I68" s="46">
        <v>38866</v>
      </c>
      <c r="J68" s="46">
        <v>8669</v>
      </c>
      <c r="K68" s="46">
        <v>697028</v>
      </c>
      <c r="L68" s="46">
        <v>302958</v>
      </c>
      <c r="M68" s="47">
        <v>335164</v>
      </c>
      <c r="N68" s="97">
        <v>1013158</v>
      </c>
      <c r="O68" s="97">
        <v>888134</v>
      </c>
      <c r="P68" s="97">
        <v>58610</v>
      </c>
      <c r="R68" s="19">
        <v>5159</v>
      </c>
    </row>
    <row r="69" spans="1:18" x14ac:dyDescent="0.35">
      <c r="A69" s="18">
        <v>2014</v>
      </c>
      <c r="B69" s="97">
        <v>3175791</v>
      </c>
      <c r="C69" s="97">
        <v>176267</v>
      </c>
      <c r="D69" s="97">
        <v>219652</v>
      </c>
      <c r="E69" s="97">
        <v>311614</v>
      </c>
      <c r="F69" s="97">
        <v>2687910</v>
      </c>
      <c r="G69" s="97">
        <v>978978</v>
      </c>
      <c r="H69" s="46">
        <v>29757</v>
      </c>
      <c r="I69" s="46">
        <v>41992</v>
      </c>
      <c r="J69" s="46">
        <v>8702</v>
      </c>
      <c r="K69" s="46">
        <v>691078</v>
      </c>
      <c r="L69" s="46">
        <v>319491</v>
      </c>
      <c r="M69" s="47">
        <v>342669</v>
      </c>
      <c r="N69" s="97">
        <v>957179</v>
      </c>
      <c r="O69" s="97">
        <v>834243</v>
      </c>
      <c r="P69" s="97">
        <v>76989</v>
      </c>
      <c r="R69" s="19">
        <v>5302</v>
      </c>
    </row>
    <row r="70" spans="1:18" x14ac:dyDescent="0.35">
      <c r="A70" s="18">
        <v>2015</v>
      </c>
      <c r="B70" s="97">
        <v>3116142</v>
      </c>
      <c r="C70" s="97">
        <v>168045</v>
      </c>
      <c r="D70" s="97">
        <v>214306</v>
      </c>
      <c r="E70" s="97">
        <v>273402</v>
      </c>
      <c r="F70" s="97">
        <v>2674695</v>
      </c>
      <c r="G70" s="97">
        <v>919723</v>
      </c>
      <c r="H70" s="46">
        <v>24801</v>
      </c>
      <c r="I70" s="46">
        <v>47384</v>
      </c>
      <c r="J70" s="46">
        <v>8847</v>
      </c>
      <c r="K70" s="46">
        <v>687560</v>
      </c>
      <c r="L70" s="46">
        <v>305484</v>
      </c>
      <c r="M70" s="47">
        <v>306679</v>
      </c>
      <c r="N70" s="97">
        <v>1003747</v>
      </c>
      <c r="O70" s="97">
        <v>811043</v>
      </c>
      <c r="P70" s="97">
        <v>106066</v>
      </c>
      <c r="R70" s="19">
        <v>4765</v>
      </c>
    </row>
    <row r="71" spans="1:18" x14ac:dyDescent="0.35">
      <c r="A71" s="18">
        <v>2016</v>
      </c>
      <c r="B71" s="97">
        <v>3070239</v>
      </c>
      <c r="C71" s="97">
        <v>170421</v>
      </c>
      <c r="D71" s="97">
        <v>202571</v>
      </c>
      <c r="E71" s="97">
        <v>262773</v>
      </c>
      <c r="F71" s="97">
        <v>2637045</v>
      </c>
      <c r="G71" s="97">
        <v>913303</v>
      </c>
      <c r="H71" s="46">
        <v>24805</v>
      </c>
      <c r="I71" s="46">
        <v>105138</v>
      </c>
      <c r="J71" s="46">
        <v>8701</v>
      </c>
      <c r="K71" s="46">
        <v>562243</v>
      </c>
      <c r="L71" s="46">
        <v>337055</v>
      </c>
      <c r="M71" s="47">
        <v>282741</v>
      </c>
      <c r="N71" s="97">
        <v>1064671</v>
      </c>
      <c r="O71" s="97">
        <v>747697</v>
      </c>
      <c r="P71" s="97">
        <v>151329</v>
      </c>
      <c r="R71" s="19">
        <v>4638</v>
      </c>
    </row>
    <row r="72" spans="1:18" x14ac:dyDescent="0.35">
      <c r="A72" s="18">
        <v>2017</v>
      </c>
      <c r="B72" s="97">
        <v>2963184</v>
      </c>
      <c r="C72" s="97">
        <v>182030</v>
      </c>
      <c r="D72" s="97">
        <v>212108</v>
      </c>
      <c r="E72" s="97">
        <v>229128</v>
      </c>
      <c r="F72" s="97">
        <v>2552026</v>
      </c>
      <c r="G72" s="97">
        <v>841862</v>
      </c>
      <c r="H72" s="46">
        <v>22418</v>
      </c>
      <c r="I72" s="46">
        <v>50033</v>
      </c>
      <c r="J72" s="46">
        <v>8691</v>
      </c>
      <c r="K72" s="46">
        <v>627499</v>
      </c>
      <c r="L72" s="46">
        <v>297649</v>
      </c>
      <c r="M72" s="47">
        <v>272356</v>
      </c>
      <c r="N72" s="97">
        <v>1011608</v>
      </c>
      <c r="O72" s="97">
        <v>689442</v>
      </c>
      <c r="P72" s="97">
        <v>146909</v>
      </c>
      <c r="R72" s="19">
        <v>4708</v>
      </c>
    </row>
    <row r="73" spans="1:18" x14ac:dyDescent="0.35">
      <c r="A73" s="18">
        <v>2018</v>
      </c>
      <c r="B73" s="97">
        <v>2996802</v>
      </c>
      <c r="C73" s="97">
        <v>163226</v>
      </c>
      <c r="D73" s="97">
        <v>222365</v>
      </c>
      <c r="E73" s="97">
        <v>270762</v>
      </c>
      <c r="F73" s="97">
        <v>2562814</v>
      </c>
      <c r="G73" s="97">
        <v>968994</v>
      </c>
      <c r="H73" s="46">
        <v>29842</v>
      </c>
      <c r="I73" s="46">
        <v>42322</v>
      </c>
      <c r="J73" s="46">
        <v>3065</v>
      </c>
      <c r="K73" s="46">
        <v>672298</v>
      </c>
      <c r="L73" s="46">
        <v>263534</v>
      </c>
      <c r="M73" s="47">
        <v>261180</v>
      </c>
      <c r="N73" s="97">
        <v>1003194</v>
      </c>
      <c r="O73" s="97">
        <v>696340</v>
      </c>
      <c r="P73" s="97">
        <v>147894</v>
      </c>
      <c r="R73" s="19">
        <v>4939</v>
      </c>
    </row>
    <row r="74" spans="1:18" x14ac:dyDescent="0.35">
      <c r="A74" s="18">
        <v>2019</v>
      </c>
      <c r="B74" s="97">
        <v>2809668</v>
      </c>
      <c r="C74" s="97">
        <v>168954</v>
      </c>
      <c r="D74" s="97">
        <v>213721</v>
      </c>
      <c r="E74" s="97">
        <v>269132</v>
      </c>
      <c r="F74" s="97">
        <v>2371582</v>
      </c>
      <c r="G74" s="97">
        <v>834243</v>
      </c>
      <c r="H74" s="46">
        <v>20167</v>
      </c>
      <c r="I74" s="46">
        <v>40917</v>
      </c>
      <c r="J74" s="46">
        <v>3457</v>
      </c>
      <c r="K74" s="46">
        <v>666518</v>
      </c>
      <c r="L74" s="46">
        <v>238703</v>
      </c>
      <c r="M74" s="47">
        <v>252237</v>
      </c>
      <c r="N74" s="97">
        <v>865034</v>
      </c>
      <c r="O74" s="97">
        <v>512517</v>
      </c>
      <c r="P74" s="97">
        <v>184752</v>
      </c>
      <c r="R74" s="19">
        <v>4837</v>
      </c>
    </row>
    <row r="75" spans="1:18" x14ac:dyDescent="0.35">
      <c r="A75" s="3"/>
      <c r="B75" s="5" t="s">
        <v>54</v>
      </c>
      <c r="C75" s="3"/>
      <c r="D75" s="3"/>
      <c r="E75" s="3"/>
      <c r="F75" s="3"/>
      <c r="G75" s="3"/>
      <c r="H75" s="3"/>
      <c r="I75" s="3"/>
      <c r="J75" s="3"/>
      <c r="K75" s="3"/>
      <c r="L75" s="3"/>
      <c r="M75" s="3"/>
      <c r="N75" s="3"/>
      <c r="O75" s="3"/>
      <c r="P75" s="3"/>
    </row>
    <row r="76" spans="1:18" x14ac:dyDescent="0.35">
      <c r="A76" s="5" t="s">
        <v>38</v>
      </c>
      <c r="B76" s="3"/>
      <c r="C76" s="3"/>
      <c r="D76" s="5" t="s">
        <v>65</v>
      </c>
      <c r="E76" s="3"/>
      <c r="F76" s="3"/>
      <c r="G76" s="3"/>
      <c r="H76" s="3"/>
      <c r="I76" s="3"/>
      <c r="J76" s="3"/>
      <c r="K76" s="3"/>
      <c r="L76" s="3"/>
      <c r="M76" s="3"/>
      <c r="N76" s="3"/>
      <c r="O76" s="3"/>
      <c r="P76" s="3"/>
    </row>
    <row r="77" spans="1:18" x14ac:dyDescent="0.35">
      <c r="A77" s="3"/>
      <c r="B77" s="3"/>
      <c r="C77" s="3"/>
      <c r="D77" s="5" t="s">
        <v>66</v>
      </c>
      <c r="E77" s="3"/>
      <c r="F77" s="3"/>
      <c r="G77" s="3"/>
      <c r="H77" s="3"/>
      <c r="I77" s="3"/>
      <c r="J77" s="3"/>
      <c r="K77" s="3"/>
      <c r="L77" s="3"/>
      <c r="M77" s="3"/>
      <c r="N77" s="3"/>
      <c r="O77" s="3"/>
      <c r="P77" s="3"/>
    </row>
    <row r="78" spans="1:18" x14ac:dyDescent="0.35">
      <c r="A78" s="3"/>
      <c r="B78" s="3"/>
      <c r="D78" s="5" t="s">
        <v>67</v>
      </c>
      <c r="E78" s="3"/>
      <c r="F78" s="3"/>
      <c r="G78" s="3"/>
      <c r="H78" s="3"/>
      <c r="I78" s="3"/>
      <c r="J78" s="3"/>
      <c r="K78" s="3"/>
      <c r="L78" s="3"/>
      <c r="M78" s="3"/>
      <c r="N78" s="3"/>
      <c r="O78" s="3"/>
      <c r="P78" s="3"/>
    </row>
    <row r="81" spans="1:5" x14ac:dyDescent="0.35">
      <c r="A81" s="16" t="s">
        <v>101</v>
      </c>
      <c r="D81">
        <v>1742.492</v>
      </c>
      <c r="E81" t="s">
        <v>102</v>
      </c>
    </row>
    <row r="82" spans="1:5" x14ac:dyDescent="0.35">
      <c r="D82">
        <f>D81*1000*365</f>
        <v>636009580</v>
      </c>
      <c r="E82" t="s">
        <v>103</v>
      </c>
    </row>
    <row r="83" spans="1:5" x14ac:dyDescent="0.35">
      <c r="A83" s="56" t="s">
        <v>97</v>
      </c>
    </row>
  </sheetData>
  <mergeCells count="10">
    <mergeCell ref="H61:M61"/>
    <mergeCell ref="L3:L4"/>
    <mergeCell ref="M3:M4"/>
    <mergeCell ref="N3:N4"/>
    <mergeCell ref="A3:A4"/>
    <mergeCell ref="B3:B4"/>
    <mergeCell ref="C3:C4"/>
    <mergeCell ref="D3:D4"/>
    <mergeCell ref="E3:E4"/>
    <mergeCell ref="F3:K3"/>
  </mergeCells>
  <phoneticPr fontId="28" type="noConversion"/>
  <hyperlinks>
    <hyperlink ref="A83" r:id="rId1" xr:uid="{274595F7-B791-45AA-8F8C-59EE7405C56F}"/>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05196-1A49-4C8B-90C7-A09BCF989CB1}">
  <dimension ref="A1:N13"/>
  <sheetViews>
    <sheetView workbookViewId="0">
      <selection activeCell="Q5" sqref="Q5"/>
    </sheetView>
  </sheetViews>
  <sheetFormatPr defaultRowHeight="14.5" x14ac:dyDescent="0.35"/>
  <sheetData>
    <row r="1" spans="1:14" x14ac:dyDescent="0.35">
      <c r="C1" s="16">
        <v>2000</v>
      </c>
      <c r="D1" s="16">
        <v>2005</v>
      </c>
      <c r="E1" s="16">
        <v>2010</v>
      </c>
      <c r="F1" s="16">
        <v>2015</v>
      </c>
      <c r="G1" s="16">
        <v>2016</v>
      </c>
      <c r="H1" s="16">
        <v>2020</v>
      </c>
      <c r="I1" s="16">
        <v>2025</v>
      </c>
      <c r="J1" s="16">
        <v>2030</v>
      </c>
      <c r="K1" s="16">
        <v>2035</v>
      </c>
      <c r="L1" s="16">
        <v>2040</v>
      </c>
      <c r="M1" s="16">
        <v>2045</v>
      </c>
      <c r="N1" s="16">
        <v>2050</v>
      </c>
    </row>
    <row r="2" spans="1:14" ht="16" x14ac:dyDescent="0.45">
      <c r="A2" s="32" t="s">
        <v>86</v>
      </c>
      <c r="B2" s="33"/>
      <c r="C2" s="34"/>
      <c r="D2" s="34"/>
      <c r="E2" s="34"/>
      <c r="F2" s="34"/>
      <c r="G2" s="35"/>
      <c r="H2" s="34"/>
      <c r="I2" s="34"/>
      <c r="J2" s="34"/>
      <c r="K2" s="34"/>
      <c r="L2" s="34"/>
      <c r="M2" s="34"/>
      <c r="N2" s="36"/>
    </row>
    <row r="3" spans="1:14" ht="16" x14ac:dyDescent="0.45">
      <c r="A3" s="37" t="s">
        <v>5</v>
      </c>
      <c r="B3" s="38"/>
      <c r="C3" s="39"/>
      <c r="D3" s="39"/>
      <c r="E3" s="39"/>
      <c r="F3" s="39"/>
      <c r="G3" s="40"/>
      <c r="H3" s="39"/>
      <c r="I3" s="39"/>
      <c r="J3" s="39"/>
      <c r="K3" s="39"/>
      <c r="L3" s="39"/>
      <c r="M3" s="39"/>
      <c r="N3" s="41"/>
    </row>
    <row r="4" spans="1:14" ht="16" x14ac:dyDescent="0.45">
      <c r="A4" s="42" t="s">
        <v>87</v>
      </c>
      <c r="B4" s="43"/>
      <c r="C4" s="65">
        <v>3.6429999999999998</v>
      </c>
      <c r="D4" s="65">
        <v>3.5230000000000001</v>
      </c>
      <c r="E4" s="65">
        <v>3.3210000000000002</v>
      </c>
      <c r="F4" s="65">
        <v>1.621</v>
      </c>
      <c r="G4" s="66">
        <v>2.101</v>
      </c>
      <c r="H4" s="65">
        <v>2.3140000000000001</v>
      </c>
      <c r="I4" s="65">
        <v>2.6880000000000002</v>
      </c>
      <c r="J4" s="65">
        <v>3.0960000000000001</v>
      </c>
      <c r="K4" s="65">
        <v>3.47</v>
      </c>
      <c r="L4" s="65">
        <v>3.7530000000000001</v>
      </c>
      <c r="M4" s="65">
        <v>3.8980000000000001</v>
      </c>
      <c r="N4" s="67">
        <v>3.8740000000000001</v>
      </c>
    </row>
    <row r="5" spans="1:14" ht="16" x14ac:dyDescent="0.45">
      <c r="A5" s="37" t="s">
        <v>7</v>
      </c>
      <c r="B5" s="38"/>
      <c r="C5" s="68"/>
      <c r="D5" s="68"/>
      <c r="E5" s="68"/>
      <c r="F5" s="68"/>
      <c r="G5" s="66"/>
      <c r="H5" s="68"/>
      <c r="I5" s="68"/>
      <c r="J5" s="68"/>
      <c r="K5" s="68"/>
      <c r="L5" s="68"/>
      <c r="M5" s="68"/>
      <c r="N5" s="69"/>
    </row>
    <row r="6" spans="1:14" ht="16" x14ac:dyDescent="0.45">
      <c r="A6" s="42" t="s">
        <v>88</v>
      </c>
      <c r="B6" s="43"/>
      <c r="C6" s="65"/>
      <c r="D6" s="65"/>
      <c r="E6" s="65"/>
      <c r="F6" s="65"/>
      <c r="G6" s="66"/>
      <c r="H6" s="65"/>
      <c r="I6" s="65"/>
      <c r="J6" s="65"/>
      <c r="K6" s="65"/>
      <c r="L6" s="65"/>
      <c r="M6" s="65"/>
      <c r="N6" s="67"/>
    </row>
    <row r="7" spans="1:14" ht="16" x14ac:dyDescent="0.45">
      <c r="A7" s="37" t="s">
        <v>75</v>
      </c>
      <c r="B7" s="38"/>
      <c r="C7" s="68">
        <v>0.156</v>
      </c>
      <c r="D7" s="68">
        <v>0.16200000000000001</v>
      </c>
      <c r="E7" s="68">
        <v>0.19900000000000001</v>
      </c>
      <c r="F7" s="68">
        <v>0.22600000000000001</v>
      </c>
      <c r="G7" s="66">
        <v>0.23200000000000001</v>
      </c>
      <c r="H7" s="68">
        <v>0.20499999999999999</v>
      </c>
      <c r="I7" s="68">
        <v>0.24299999999999999</v>
      </c>
      <c r="J7" s="68">
        <v>0.28199999999999997</v>
      </c>
      <c r="K7" s="68">
        <v>0.318</v>
      </c>
      <c r="L7" s="68">
        <v>0.34499999999999997</v>
      </c>
      <c r="M7" s="68">
        <v>0.35899999999999999</v>
      </c>
      <c r="N7" s="69">
        <v>0.35699999999999998</v>
      </c>
    </row>
    <row r="8" spans="1:14" ht="16" x14ac:dyDescent="0.45">
      <c r="A8" s="42" t="s">
        <v>89</v>
      </c>
      <c r="B8" s="43"/>
      <c r="C8" s="65"/>
      <c r="D8" s="65"/>
      <c r="E8" s="65"/>
      <c r="F8" s="65"/>
      <c r="G8" s="66"/>
      <c r="H8" s="65"/>
      <c r="I8" s="65"/>
      <c r="J8" s="65"/>
      <c r="K8" s="65"/>
      <c r="L8" s="65"/>
      <c r="M8" s="65"/>
      <c r="N8" s="67"/>
    </row>
    <row r="9" spans="1:14" ht="16" x14ac:dyDescent="0.45">
      <c r="A9" s="37" t="s">
        <v>90</v>
      </c>
      <c r="B9" s="38"/>
      <c r="C9" s="39"/>
      <c r="D9" s="39"/>
      <c r="E9" s="39"/>
      <c r="F9" s="44"/>
      <c r="G9" s="45"/>
      <c r="H9" s="39"/>
      <c r="I9" s="39"/>
      <c r="J9" s="39"/>
      <c r="K9" s="39"/>
      <c r="L9" s="39"/>
      <c r="M9" s="39"/>
      <c r="N9" s="41"/>
    </row>
    <row r="11" spans="1:14" x14ac:dyDescent="0.35">
      <c r="A11" s="16" t="s">
        <v>113</v>
      </c>
      <c r="C11" s="16">
        <v>2019</v>
      </c>
    </row>
    <row r="12" spans="1:14" x14ac:dyDescent="0.35">
      <c r="A12" s="16" t="s">
        <v>87</v>
      </c>
      <c r="C12">
        <f>TREND(G4:H4,G1:H1,C11)</f>
        <v>2.2607499999999874</v>
      </c>
    </row>
    <row r="13" spans="1:14" x14ac:dyDescent="0.35">
      <c r="A13" s="16" t="s">
        <v>16</v>
      </c>
      <c r="C13">
        <f>TREND(G7:H7,G1:H1,C11)</f>
        <v>0.21175000000000033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878E5-4CA5-4D57-BE76-7DC0C632170B}">
  <dimension ref="A1:K18"/>
  <sheetViews>
    <sheetView workbookViewId="0">
      <selection activeCell="A7" sqref="A7"/>
    </sheetView>
  </sheetViews>
  <sheetFormatPr defaultRowHeight="14.5" x14ac:dyDescent="0.35"/>
  <cols>
    <col min="1" max="1" width="32.6328125" customWidth="1"/>
    <col min="2" max="2" width="13.453125" customWidth="1"/>
    <col min="3" max="3" width="11.90625" bestFit="1" customWidth="1"/>
    <col min="4" max="9" width="11.08984375" bestFit="1" customWidth="1"/>
    <col min="10" max="10" width="11.90625" bestFit="1" customWidth="1"/>
    <col min="11" max="11" width="11.08984375" bestFit="1" customWidth="1"/>
  </cols>
  <sheetData>
    <row r="1" spans="1:11" x14ac:dyDescent="0.35">
      <c r="A1" s="16" t="s">
        <v>105</v>
      </c>
    </row>
    <row r="2" spans="1:11" ht="29" x14ac:dyDescent="0.35">
      <c r="A2" s="11"/>
      <c r="B2" s="71" t="s">
        <v>5</v>
      </c>
      <c r="C2" s="71" t="s">
        <v>18</v>
      </c>
      <c r="D2" s="71" t="s">
        <v>19</v>
      </c>
      <c r="E2" s="71" t="s">
        <v>16</v>
      </c>
      <c r="F2" s="71" t="s">
        <v>20</v>
      </c>
      <c r="G2" s="71" t="s">
        <v>21</v>
      </c>
      <c r="H2" s="71" t="s">
        <v>22</v>
      </c>
      <c r="I2" s="71" t="s">
        <v>23</v>
      </c>
      <c r="J2" s="71" t="s">
        <v>24</v>
      </c>
      <c r="K2" s="71" t="s">
        <v>25</v>
      </c>
    </row>
    <row r="3" spans="1:11" x14ac:dyDescent="0.35">
      <c r="A3" s="55" t="s">
        <v>27</v>
      </c>
      <c r="B3" s="70">
        <f>'Raw Data 2019'!E31*B14</f>
        <v>625433797883505.38</v>
      </c>
      <c r="C3" s="70"/>
      <c r="D3" s="70"/>
      <c r="E3" s="70"/>
      <c r="F3" s="70"/>
      <c r="G3" s="70">
        <v>0</v>
      </c>
      <c r="H3" s="70"/>
      <c r="I3" s="70">
        <v>0</v>
      </c>
      <c r="J3" s="70"/>
      <c r="K3" s="70">
        <v>0</v>
      </c>
    </row>
    <row r="4" spans="1:11" x14ac:dyDescent="0.35">
      <c r="A4" s="55" t="s">
        <v>28</v>
      </c>
      <c r="B4" s="70">
        <v>0</v>
      </c>
      <c r="C4" s="70">
        <f>('Raw Data 2019'!H74+'Raw Data 2019'!I74)*'Placed Data 2019'!B15</f>
        <v>61084000000000</v>
      </c>
      <c r="D4" s="70"/>
      <c r="E4" s="70"/>
      <c r="F4" s="70"/>
      <c r="G4" s="70">
        <v>0</v>
      </c>
      <c r="H4" s="70">
        <f>'Raw Data 2019'!D82*'Placed Data 2019'!B16</f>
        <v>3.6882195544199997E+18</v>
      </c>
      <c r="I4" s="70">
        <v>0</v>
      </c>
      <c r="J4" s="70">
        <f>'Raw Data 2019'!D54*'Placed Data 2019'!B18</f>
        <v>91138545288000</v>
      </c>
      <c r="K4" s="70">
        <v>0</v>
      </c>
    </row>
    <row r="5" spans="1:11" x14ac:dyDescent="0.35">
      <c r="A5" s="55" t="s">
        <v>29</v>
      </c>
      <c r="B5" s="70">
        <f>'Raw Data 2019'!C31*'Placed Data 2019'!B14</f>
        <v>279581079163672.69</v>
      </c>
      <c r="C5" s="70"/>
      <c r="D5" s="70"/>
      <c r="E5" s="70"/>
      <c r="F5" s="70"/>
      <c r="G5" s="70">
        <v>0</v>
      </c>
      <c r="H5" s="70"/>
      <c r="I5" s="70">
        <v>0</v>
      </c>
      <c r="J5" s="70"/>
      <c r="K5" s="70">
        <v>0</v>
      </c>
    </row>
    <row r="6" spans="1:11" x14ac:dyDescent="0.35">
      <c r="A6" s="49" t="s">
        <v>30</v>
      </c>
      <c r="B6" s="70">
        <f>'Raw Data 2019'!F31*'Placed Data 2019'!B14</f>
        <v>91806540153938.75</v>
      </c>
      <c r="C6" s="70"/>
      <c r="D6" s="70"/>
      <c r="E6" s="70"/>
      <c r="F6" s="70"/>
      <c r="G6" s="70">
        <v>0</v>
      </c>
      <c r="H6" s="70"/>
      <c r="I6" s="70">
        <v>0</v>
      </c>
      <c r="J6" s="70"/>
      <c r="K6" s="70">
        <v>0</v>
      </c>
    </row>
    <row r="7" spans="1:11" x14ac:dyDescent="0.35">
      <c r="A7" s="55" t="s">
        <v>31</v>
      </c>
      <c r="B7" s="70">
        <v>0</v>
      </c>
      <c r="C7" s="70">
        <v>0</v>
      </c>
      <c r="D7" s="70">
        <v>0</v>
      </c>
      <c r="E7" s="70">
        <v>0</v>
      </c>
      <c r="F7" s="70">
        <v>0</v>
      </c>
      <c r="G7" s="70">
        <v>0</v>
      </c>
      <c r="H7" s="70">
        <v>0</v>
      </c>
      <c r="I7" s="70">
        <v>0</v>
      </c>
      <c r="J7" s="70">
        <v>0</v>
      </c>
      <c r="K7" s="70">
        <v>0</v>
      </c>
    </row>
    <row r="8" spans="1:11" x14ac:dyDescent="0.35">
      <c r="A8" s="49" t="s">
        <v>32</v>
      </c>
      <c r="B8" s="70"/>
      <c r="C8" s="70"/>
      <c r="D8" s="70"/>
      <c r="E8" s="70"/>
      <c r="F8" s="70"/>
      <c r="G8" s="70">
        <v>0</v>
      </c>
      <c r="H8" s="70"/>
      <c r="I8" s="70">
        <v>0</v>
      </c>
      <c r="J8" s="70"/>
      <c r="K8" s="70">
        <v>0</v>
      </c>
    </row>
    <row r="9" spans="1:11" x14ac:dyDescent="0.35">
      <c r="A9" s="49" t="s">
        <v>33</v>
      </c>
      <c r="B9" s="70"/>
      <c r="C9" s="70"/>
      <c r="D9" s="70"/>
      <c r="E9" s="70">
        <f>'Agriculture (APEC)'!C13*'Placed Data 2019'!B17</f>
        <v>8402240.000000013</v>
      </c>
      <c r="F9" s="70">
        <f>'Agriculture (APEC)'!C12*'Placed Data 2019'!B17</f>
        <v>89706559.999999493</v>
      </c>
      <c r="G9" s="70">
        <v>0</v>
      </c>
      <c r="H9" s="70"/>
      <c r="I9" s="70">
        <v>0</v>
      </c>
      <c r="J9" s="70"/>
      <c r="K9" s="70">
        <v>0</v>
      </c>
    </row>
    <row r="10" spans="1:11" x14ac:dyDescent="0.35">
      <c r="A10" s="49" t="s">
        <v>34</v>
      </c>
      <c r="B10" s="70">
        <f>('Raw Data 2019'!G31+'Raw Data 2019'!H31)*'Placed Data 2019'!B14</f>
        <v>110639717211950.55</v>
      </c>
      <c r="C10" s="70">
        <f>'Raw Data 2019'!K74*'Placed Data 2019'!B15</f>
        <v>666518000000000</v>
      </c>
      <c r="D10" s="70">
        <f>'Raw Data 2019'!B15*'Placed Data 2019'!B16</f>
        <v>248556738000000</v>
      </c>
      <c r="E10" s="70">
        <f>'Raw Data 2019'!M15*'Placed Data 2019'!B16-'Placed Data 2019'!E9</f>
        <v>332526249597760</v>
      </c>
      <c r="F10" s="70">
        <f>'Raw Data 2019'!K15*'Placed Data 2019'!B17</f>
        <v>1058860800000</v>
      </c>
      <c r="G10" s="70">
        <v>0</v>
      </c>
      <c r="H10" s="70">
        <v>0</v>
      </c>
      <c r="I10" s="70">
        <v>0</v>
      </c>
      <c r="J10" s="70"/>
      <c r="K10" s="70">
        <v>0</v>
      </c>
    </row>
    <row r="13" spans="1:11" x14ac:dyDescent="0.35">
      <c r="A13" s="57" t="s">
        <v>104</v>
      </c>
      <c r="D13" s="16" t="s">
        <v>118</v>
      </c>
      <c r="E13">
        <v>0.05</v>
      </c>
    </row>
    <row r="14" spans="1:11" x14ac:dyDescent="0.35">
      <c r="A14" s="58" t="s">
        <v>106</v>
      </c>
      <c r="B14" s="72">
        <v>27778243.787841</v>
      </c>
    </row>
    <row r="15" spans="1:11" x14ac:dyDescent="0.35">
      <c r="A15" s="3" t="s">
        <v>109</v>
      </c>
      <c r="B15" s="73">
        <f>10^9</f>
        <v>1000000000</v>
      </c>
    </row>
    <row r="16" spans="1:11" x14ac:dyDescent="0.35">
      <c r="A16" s="3" t="s">
        <v>112</v>
      </c>
      <c r="B16" s="73">
        <v>5799000000</v>
      </c>
    </row>
    <row r="17" spans="1:2" x14ac:dyDescent="0.35">
      <c r="A17" s="3" t="s">
        <v>110</v>
      </c>
      <c r="B17" s="73">
        <v>39680000</v>
      </c>
    </row>
    <row r="18" spans="1:2" x14ac:dyDescent="0.35">
      <c r="A18" s="3" t="s">
        <v>111</v>
      </c>
      <c r="B18" s="74">
        <v>46452000</v>
      </c>
    </row>
  </sheetData>
  <conditionalFormatting sqref="B3:K10">
    <cfRule type="cellIs" dxfId="1" priority="1" operator="equal">
      <formula>0</formula>
    </cfRule>
    <cfRule type="notContainsBlanks" dxfId="0" priority="2">
      <formula>LEN(TRIM(B3))&gt;0</formula>
    </cfRule>
    <cfRule type="cellIs" priority="3" operator="notEqual">
      <formula>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FCD6E-1BFD-46FE-A151-3491493F1E92}">
  <sheetPr>
    <tabColor theme="3"/>
  </sheetPr>
  <dimension ref="A1:AI160"/>
  <sheetViews>
    <sheetView workbookViewId="0">
      <selection activeCell="C8" sqref="C8"/>
    </sheetView>
  </sheetViews>
  <sheetFormatPr defaultRowHeight="14.5" x14ac:dyDescent="0.35"/>
  <cols>
    <col min="1" max="1" width="39.90625" customWidth="1"/>
    <col min="2" max="2" width="12" bestFit="1" customWidth="1"/>
    <col min="3" max="35" width="9.54296875" bestFit="1" customWidth="1"/>
  </cols>
  <sheetData>
    <row r="1" spans="1:35" x14ac:dyDescent="0.35">
      <c r="A1" s="16" t="s">
        <v>117</v>
      </c>
      <c r="B1" s="16">
        <v>2019</v>
      </c>
      <c r="C1" s="16">
        <v>2020</v>
      </c>
      <c r="D1" s="16">
        <v>2021</v>
      </c>
      <c r="E1" s="16">
        <v>2022</v>
      </c>
      <c r="F1" s="16">
        <v>2023</v>
      </c>
      <c r="G1" s="16">
        <v>2024</v>
      </c>
      <c r="H1" s="16">
        <v>2025</v>
      </c>
      <c r="I1" s="16">
        <v>2026</v>
      </c>
      <c r="J1" s="16">
        <v>2027</v>
      </c>
      <c r="K1" s="16">
        <v>2028</v>
      </c>
      <c r="L1" s="16">
        <v>2029</v>
      </c>
      <c r="M1" s="16">
        <v>2030</v>
      </c>
      <c r="N1" s="16">
        <v>2031</v>
      </c>
      <c r="O1" s="16">
        <v>2032</v>
      </c>
      <c r="P1" s="16">
        <v>2033</v>
      </c>
      <c r="Q1" s="16">
        <v>2034</v>
      </c>
      <c r="R1" s="16">
        <v>2035</v>
      </c>
      <c r="S1" s="16">
        <v>2036</v>
      </c>
      <c r="T1" s="16">
        <v>2037</v>
      </c>
      <c r="U1" s="16">
        <v>2038</v>
      </c>
      <c r="V1" s="16">
        <v>2039</v>
      </c>
      <c r="W1" s="16">
        <v>2040</v>
      </c>
      <c r="X1" s="16">
        <v>2041</v>
      </c>
      <c r="Y1" s="16">
        <v>2042</v>
      </c>
      <c r="Z1" s="16">
        <v>2043</v>
      </c>
      <c r="AA1" s="16">
        <v>2044</v>
      </c>
      <c r="AB1" s="16">
        <v>2045</v>
      </c>
      <c r="AC1" s="16">
        <v>2046</v>
      </c>
      <c r="AD1" s="16">
        <v>2047</v>
      </c>
      <c r="AE1" s="16">
        <v>2048</v>
      </c>
      <c r="AF1" s="16">
        <v>2049</v>
      </c>
      <c r="AG1" s="16">
        <v>2050</v>
      </c>
      <c r="AH1" s="16"/>
      <c r="AI1" s="16"/>
    </row>
    <row r="2" spans="1:35" x14ac:dyDescent="0.35">
      <c r="A2" t="s">
        <v>27</v>
      </c>
      <c r="B2" s="93">
        <v>0</v>
      </c>
      <c r="C2" s="93">
        <v>0</v>
      </c>
      <c r="D2" s="93">
        <v>0</v>
      </c>
      <c r="E2" s="93">
        <v>0</v>
      </c>
      <c r="F2" s="93">
        <v>0</v>
      </c>
      <c r="G2" s="93">
        <v>0</v>
      </c>
      <c r="H2" s="93">
        <v>0</v>
      </c>
      <c r="I2" s="93">
        <v>0</v>
      </c>
      <c r="J2" s="93">
        <v>0</v>
      </c>
      <c r="K2" s="93">
        <v>0</v>
      </c>
      <c r="L2" s="93">
        <v>0</v>
      </c>
      <c r="M2" s="93">
        <v>0</v>
      </c>
      <c r="N2" s="93">
        <v>0</v>
      </c>
      <c r="O2" s="93">
        <v>0</v>
      </c>
      <c r="P2" s="93">
        <v>0</v>
      </c>
      <c r="Q2" s="93">
        <v>0</v>
      </c>
      <c r="R2" s="93">
        <v>0</v>
      </c>
      <c r="S2" s="93">
        <v>0</v>
      </c>
      <c r="T2" s="93">
        <v>0</v>
      </c>
      <c r="U2" s="93">
        <v>0</v>
      </c>
      <c r="V2" s="93">
        <v>0</v>
      </c>
      <c r="W2" s="93">
        <v>0</v>
      </c>
      <c r="X2" s="93">
        <v>0</v>
      </c>
      <c r="Y2" s="93">
        <v>0</v>
      </c>
      <c r="Z2" s="93">
        <v>0</v>
      </c>
      <c r="AA2" s="93">
        <v>0</v>
      </c>
      <c r="AB2" s="93">
        <v>0</v>
      </c>
      <c r="AC2" s="93">
        <v>0</v>
      </c>
      <c r="AD2" s="93">
        <v>0</v>
      </c>
      <c r="AE2" s="93">
        <v>0</v>
      </c>
      <c r="AF2" s="93">
        <v>0</v>
      </c>
      <c r="AG2" s="93">
        <v>0</v>
      </c>
      <c r="AH2" s="93"/>
      <c r="AI2" s="93"/>
    </row>
    <row r="3" spans="1:35" x14ac:dyDescent="0.35">
      <c r="A3" t="s">
        <v>28</v>
      </c>
      <c r="B3" s="93">
        <v>0</v>
      </c>
      <c r="C3" s="93">
        <v>0</v>
      </c>
      <c r="D3" s="93">
        <v>0</v>
      </c>
      <c r="E3" s="93">
        <v>0</v>
      </c>
      <c r="F3" s="93">
        <v>0</v>
      </c>
      <c r="G3" s="93">
        <v>0</v>
      </c>
      <c r="H3" s="93">
        <v>0</v>
      </c>
      <c r="I3" s="93">
        <v>0</v>
      </c>
      <c r="J3" s="93">
        <v>0</v>
      </c>
      <c r="K3" s="93">
        <v>0</v>
      </c>
      <c r="L3" s="93">
        <v>0</v>
      </c>
      <c r="M3" s="93">
        <v>0</v>
      </c>
      <c r="N3" s="93">
        <v>0</v>
      </c>
      <c r="O3" s="93">
        <v>0</v>
      </c>
      <c r="P3" s="93">
        <v>0</v>
      </c>
      <c r="Q3" s="93">
        <v>0</v>
      </c>
      <c r="R3" s="93">
        <v>0</v>
      </c>
      <c r="S3" s="93">
        <v>0</v>
      </c>
      <c r="T3" s="93">
        <v>0</v>
      </c>
      <c r="U3" s="93">
        <v>0</v>
      </c>
      <c r="V3" s="93">
        <v>0</v>
      </c>
      <c r="W3" s="93">
        <v>0</v>
      </c>
      <c r="X3" s="93">
        <v>0</v>
      </c>
      <c r="Y3" s="93">
        <v>0</v>
      </c>
      <c r="Z3" s="93">
        <v>0</v>
      </c>
      <c r="AA3" s="93">
        <v>0</v>
      </c>
      <c r="AB3" s="93">
        <v>0</v>
      </c>
      <c r="AC3" s="93">
        <v>0</v>
      </c>
      <c r="AD3" s="93">
        <v>0</v>
      </c>
      <c r="AE3" s="93">
        <v>0</v>
      </c>
      <c r="AF3" s="93">
        <v>0</v>
      </c>
      <c r="AG3" s="93">
        <v>0</v>
      </c>
      <c r="AH3" s="93"/>
      <c r="AI3" s="93"/>
    </row>
    <row r="4" spans="1:35" x14ac:dyDescent="0.35">
      <c r="A4" t="s">
        <v>29</v>
      </c>
      <c r="B4" s="93">
        <v>0</v>
      </c>
      <c r="C4" s="93">
        <v>0</v>
      </c>
      <c r="D4" s="93">
        <v>0</v>
      </c>
      <c r="E4" s="93">
        <v>0</v>
      </c>
      <c r="F4" s="93">
        <v>0</v>
      </c>
      <c r="G4" s="93">
        <v>0</v>
      </c>
      <c r="H4" s="93">
        <v>0</v>
      </c>
      <c r="I4" s="93">
        <v>0</v>
      </c>
      <c r="J4" s="93">
        <v>0</v>
      </c>
      <c r="K4" s="93">
        <v>0</v>
      </c>
      <c r="L4" s="93">
        <v>0</v>
      </c>
      <c r="M4" s="93">
        <v>0</v>
      </c>
      <c r="N4" s="93">
        <v>0</v>
      </c>
      <c r="O4" s="93">
        <v>0</v>
      </c>
      <c r="P4" s="93">
        <v>0</v>
      </c>
      <c r="Q4" s="93">
        <v>0</v>
      </c>
      <c r="R4" s="93">
        <v>0</v>
      </c>
      <c r="S4" s="93">
        <v>0</v>
      </c>
      <c r="T4" s="93">
        <v>0</v>
      </c>
      <c r="U4" s="93">
        <v>0</v>
      </c>
      <c r="V4" s="93">
        <v>0</v>
      </c>
      <c r="W4" s="93">
        <v>0</v>
      </c>
      <c r="X4" s="93">
        <v>0</v>
      </c>
      <c r="Y4" s="93">
        <v>0</v>
      </c>
      <c r="Z4" s="93">
        <v>0</v>
      </c>
      <c r="AA4" s="93">
        <v>0</v>
      </c>
      <c r="AB4" s="93">
        <v>0</v>
      </c>
      <c r="AC4" s="93">
        <v>0</v>
      </c>
      <c r="AD4" s="93">
        <v>0</v>
      </c>
      <c r="AE4" s="93">
        <v>0</v>
      </c>
      <c r="AF4" s="93">
        <v>0</v>
      </c>
      <c r="AG4" s="93">
        <v>0</v>
      </c>
      <c r="AH4" s="93"/>
      <c r="AI4" s="93"/>
    </row>
    <row r="5" spans="1:35" x14ac:dyDescent="0.35">
      <c r="A5" t="s">
        <v>30</v>
      </c>
      <c r="B5" s="93">
        <v>0</v>
      </c>
      <c r="C5" s="93">
        <v>0</v>
      </c>
      <c r="D5" s="93">
        <v>0</v>
      </c>
      <c r="E5" s="93">
        <v>0</v>
      </c>
      <c r="F5" s="93">
        <v>0</v>
      </c>
      <c r="G5" s="93">
        <v>0</v>
      </c>
      <c r="H5" s="93">
        <v>0</v>
      </c>
      <c r="I5" s="93">
        <v>0</v>
      </c>
      <c r="J5" s="93">
        <v>0</v>
      </c>
      <c r="K5" s="93">
        <v>0</v>
      </c>
      <c r="L5" s="93">
        <v>0</v>
      </c>
      <c r="M5" s="93">
        <v>0</v>
      </c>
      <c r="N5" s="93">
        <v>0</v>
      </c>
      <c r="O5" s="93">
        <v>0</v>
      </c>
      <c r="P5" s="93">
        <v>0</v>
      </c>
      <c r="Q5" s="93">
        <v>0</v>
      </c>
      <c r="R5" s="93">
        <v>0</v>
      </c>
      <c r="S5" s="93">
        <v>0</v>
      </c>
      <c r="T5" s="93">
        <v>0</v>
      </c>
      <c r="U5" s="93">
        <v>0</v>
      </c>
      <c r="V5" s="93">
        <v>0</v>
      </c>
      <c r="W5" s="93">
        <v>0</v>
      </c>
      <c r="X5" s="93">
        <v>0</v>
      </c>
      <c r="Y5" s="93">
        <v>0</v>
      </c>
      <c r="Z5" s="93">
        <v>0</v>
      </c>
      <c r="AA5" s="93">
        <v>0</v>
      </c>
      <c r="AB5" s="93">
        <v>0</v>
      </c>
      <c r="AC5" s="93">
        <v>0</v>
      </c>
      <c r="AD5" s="93">
        <v>0</v>
      </c>
      <c r="AE5" s="93">
        <v>0</v>
      </c>
      <c r="AF5" s="93">
        <v>0</v>
      </c>
      <c r="AG5" s="93">
        <v>0</v>
      </c>
      <c r="AH5" s="93"/>
      <c r="AI5" s="93"/>
    </row>
    <row r="6" spans="1:35" x14ac:dyDescent="0.35">
      <c r="A6" t="s">
        <v>116</v>
      </c>
      <c r="B6" s="93">
        <v>0</v>
      </c>
      <c r="C6" s="93">
        <v>0</v>
      </c>
      <c r="D6" s="93">
        <v>0</v>
      </c>
      <c r="E6" s="93">
        <v>0</v>
      </c>
      <c r="F6" s="93">
        <v>0</v>
      </c>
      <c r="G6" s="93">
        <v>0</v>
      </c>
      <c r="H6" s="93">
        <v>0</v>
      </c>
      <c r="I6" s="93">
        <v>0</v>
      </c>
      <c r="J6" s="93">
        <v>0</v>
      </c>
      <c r="K6" s="93">
        <v>0</v>
      </c>
      <c r="L6" s="93">
        <v>0</v>
      </c>
      <c r="M6" s="93">
        <v>0</v>
      </c>
      <c r="N6" s="93">
        <v>0</v>
      </c>
      <c r="O6" s="93">
        <v>0</v>
      </c>
      <c r="P6" s="93">
        <v>0</v>
      </c>
      <c r="Q6" s="93">
        <v>0</v>
      </c>
      <c r="R6" s="93">
        <v>0</v>
      </c>
      <c r="S6" s="93">
        <v>0</v>
      </c>
      <c r="T6" s="93">
        <v>0</v>
      </c>
      <c r="U6" s="93">
        <v>0</v>
      </c>
      <c r="V6" s="93">
        <v>0</v>
      </c>
      <c r="W6" s="93">
        <v>0</v>
      </c>
      <c r="X6" s="93">
        <v>0</v>
      </c>
      <c r="Y6" s="93">
        <v>0</v>
      </c>
      <c r="Z6" s="93">
        <v>0</v>
      </c>
      <c r="AA6" s="93">
        <v>0</v>
      </c>
      <c r="AB6" s="93">
        <v>0</v>
      </c>
      <c r="AC6" s="93">
        <v>0</v>
      </c>
      <c r="AD6" s="93">
        <v>0</v>
      </c>
      <c r="AE6" s="93">
        <v>0</v>
      </c>
      <c r="AF6" s="93">
        <v>0</v>
      </c>
      <c r="AG6" s="93">
        <v>0</v>
      </c>
      <c r="AH6" s="93"/>
      <c r="AI6" s="93"/>
    </row>
    <row r="7" spans="1:35" x14ac:dyDescent="0.35">
      <c r="A7" t="s">
        <v>115</v>
      </c>
      <c r="B7" s="93">
        <v>0</v>
      </c>
      <c r="C7" s="93">
        <v>0</v>
      </c>
      <c r="D7" s="93">
        <v>0</v>
      </c>
      <c r="E7" s="93">
        <v>0</v>
      </c>
      <c r="F7" s="93">
        <v>0</v>
      </c>
      <c r="G7" s="93">
        <v>0</v>
      </c>
      <c r="H7" s="93">
        <v>0</v>
      </c>
      <c r="I7" s="93">
        <v>0</v>
      </c>
      <c r="J7" s="93">
        <v>0</v>
      </c>
      <c r="K7" s="93">
        <v>0</v>
      </c>
      <c r="L7" s="93">
        <v>0</v>
      </c>
      <c r="M7" s="93">
        <v>0</v>
      </c>
      <c r="N7" s="93">
        <v>0</v>
      </c>
      <c r="O7" s="93">
        <v>0</v>
      </c>
      <c r="P7" s="93">
        <v>0</v>
      </c>
      <c r="Q7" s="93">
        <v>0</v>
      </c>
      <c r="R7" s="93">
        <v>0</v>
      </c>
      <c r="S7" s="93">
        <v>0</v>
      </c>
      <c r="T7" s="93">
        <v>0</v>
      </c>
      <c r="U7" s="93">
        <v>0</v>
      </c>
      <c r="V7" s="93">
        <v>0</v>
      </c>
      <c r="W7" s="93">
        <v>0</v>
      </c>
      <c r="X7" s="93">
        <v>0</v>
      </c>
      <c r="Y7" s="93">
        <v>0</v>
      </c>
      <c r="Z7" s="93">
        <v>0</v>
      </c>
      <c r="AA7" s="93">
        <v>0</v>
      </c>
      <c r="AB7" s="93">
        <v>0</v>
      </c>
      <c r="AC7" s="93">
        <v>0</v>
      </c>
      <c r="AD7" s="93">
        <v>0</v>
      </c>
      <c r="AE7" s="93">
        <v>0</v>
      </c>
      <c r="AF7" s="93">
        <v>0</v>
      </c>
      <c r="AG7" s="93">
        <v>0</v>
      </c>
      <c r="AH7" s="93"/>
      <c r="AI7" s="93"/>
    </row>
    <row r="8" spans="1:35" x14ac:dyDescent="0.35">
      <c r="A8" t="s">
        <v>33</v>
      </c>
      <c r="B8" s="93">
        <f>'Placed Data 2019'!E9</f>
        <v>8402240.000000013</v>
      </c>
      <c r="C8" s="93">
        <f>B8*(1+'Placed Data 2019'!E13)</f>
        <v>8822352.0000000149</v>
      </c>
      <c r="D8" s="93">
        <f>C8*(1+'Placed Data 2019'!F13)</f>
        <v>8822352.0000000149</v>
      </c>
      <c r="E8" s="93">
        <f>D8*(1+'Placed Data 2019'!G13)</f>
        <v>8822352.0000000149</v>
      </c>
      <c r="F8" s="93">
        <f>E8*(1+'Placed Data 2019'!H13)</f>
        <v>8822352.0000000149</v>
      </c>
      <c r="G8" s="93">
        <f>F8*(1+'Placed Data 2019'!I13)</f>
        <v>8822352.0000000149</v>
      </c>
      <c r="H8" s="93">
        <f>G8*(1+'Placed Data 2019'!J13)</f>
        <v>8822352.0000000149</v>
      </c>
      <c r="I8" s="93">
        <f>H8*(1+'Placed Data 2019'!K13)</f>
        <v>8822352.0000000149</v>
      </c>
      <c r="J8" s="93">
        <f>I8*(1+'Placed Data 2019'!L13)</f>
        <v>8822352.0000000149</v>
      </c>
      <c r="K8" s="93">
        <f>J8*(1+'Placed Data 2019'!M13)</f>
        <v>8822352.0000000149</v>
      </c>
      <c r="L8" s="93">
        <f>K8*(1+'Placed Data 2019'!N13)</f>
        <v>8822352.0000000149</v>
      </c>
      <c r="M8" s="93">
        <f>L8*(1+'Placed Data 2019'!O13)</f>
        <v>8822352.0000000149</v>
      </c>
      <c r="N8" s="93">
        <f>M8*(1+'Placed Data 2019'!P13)</f>
        <v>8822352.0000000149</v>
      </c>
      <c r="O8" s="93">
        <f>N8*(1+'Placed Data 2019'!Q13)</f>
        <v>8822352.0000000149</v>
      </c>
      <c r="P8" s="93">
        <f>O8*(1+'Placed Data 2019'!R13)</f>
        <v>8822352.0000000149</v>
      </c>
      <c r="Q8" s="93">
        <f>P8*(1+'Placed Data 2019'!S13)</f>
        <v>8822352.0000000149</v>
      </c>
      <c r="R8" s="93">
        <f>Q8*(1+'Placed Data 2019'!T13)</f>
        <v>8822352.0000000149</v>
      </c>
      <c r="S8" s="93">
        <f>R8*(1+'Placed Data 2019'!U13)</f>
        <v>8822352.0000000149</v>
      </c>
      <c r="T8" s="93">
        <f>S8*(1+'Placed Data 2019'!V13)</f>
        <v>8822352.0000000149</v>
      </c>
      <c r="U8" s="93">
        <f>T8*(1+'Placed Data 2019'!W13)</f>
        <v>8822352.0000000149</v>
      </c>
      <c r="V8" s="93">
        <f>U8*(1+'Placed Data 2019'!X13)</f>
        <v>8822352.0000000149</v>
      </c>
      <c r="W8" s="93">
        <f>V8*(1+'Placed Data 2019'!Y13)</f>
        <v>8822352.0000000149</v>
      </c>
      <c r="X8" s="93">
        <f>W8*(1+'Placed Data 2019'!Z13)</f>
        <v>8822352.0000000149</v>
      </c>
      <c r="Y8" s="93">
        <f>X8*(1+'Placed Data 2019'!AA13)</f>
        <v>8822352.0000000149</v>
      </c>
      <c r="Z8" s="93">
        <f>Y8*(1+'Placed Data 2019'!AB13)</f>
        <v>8822352.0000000149</v>
      </c>
      <c r="AA8" s="93">
        <f>Z8*(1+'Placed Data 2019'!AC13)</f>
        <v>8822352.0000000149</v>
      </c>
      <c r="AB8" s="93">
        <f>AA8*(1+'Placed Data 2019'!AD13)</f>
        <v>8822352.0000000149</v>
      </c>
      <c r="AC8" s="93">
        <f>AB8*(1+'Placed Data 2019'!AE13)</f>
        <v>8822352.0000000149</v>
      </c>
      <c r="AD8" s="93">
        <f>AC8*(1+'Placed Data 2019'!AF13)</f>
        <v>8822352.0000000149</v>
      </c>
      <c r="AE8" s="93">
        <f>AD8*(1+'Placed Data 2019'!AG13)</f>
        <v>8822352.0000000149</v>
      </c>
      <c r="AF8" s="93">
        <f>AE8*(1+'Placed Data 2019'!AH13)</f>
        <v>8822352.0000000149</v>
      </c>
      <c r="AG8" s="93">
        <f>AF8*(1+'Placed Data 2019'!AI13)</f>
        <v>8822352.0000000149</v>
      </c>
      <c r="AH8" s="93"/>
      <c r="AI8" s="93"/>
    </row>
    <row r="9" spans="1:35" x14ac:dyDescent="0.35">
      <c r="A9" t="s">
        <v>114</v>
      </c>
      <c r="B9" s="93">
        <f>'Placed Data 2019'!E10</f>
        <v>332526249597760</v>
      </c>
      <c r="C9" s="93">
        <f>B9*(1+'Placed Data 2019'!E13)</f>
        <v>349152562077648</v>
      </c>
      <c r="D9" s="93">
        <f>C9*(1+'Placed Data 2019'!F13)</f>
        <v>349152562077648</v>
      </c>
      <c r="E9" s="93">
        <f>D9*(1+'Placed Data 2019'!G13)</f>
        <v>349152562077648</v>
      </c>
      <c r="F9" s="93">
        <f>E9*(1+'Placed Data 2019'!H13)</f>
        <v>349152562077648</v>
      </c>
      <c r="G9" s="93">
        <f>F9*(1+'Placed Data 2019'!I13)</f>
        <v>349152562077648</v>
      </c>
      <c r="H9" s="93">
        <f>G9*(1+'Placed Data 2019'!J13)</f>
        <v>349152562077648</v>
      </c>
      <c r="I9" s="93">
        <f>H9*(1+'Placed Data 2019'!K13)</f>
        <v>349152562077648</v>
      </c>
      <c r="J9" s="93">
        <f>I9*(1+'Placed Data 2019'!L13)</f>
        <v>349152562077648</v>
      </c>
      <c r="K9" s="93">
        <f>J9*(1+'Placed Data 2019'!M13)</f>
        <v>349152562077648</v>
      </c>
      <c r="L9" s="93">
        <f>K9*(1+'Placed Data 2019'!N13)</f>
        <v>349152562077648</v>
      </c>
      <c r="M9" s="93">
        <f>L9*(1+'Placed Data 2019'!O13)</f>
        <v>349152562077648</v>
      </c>
      <c r="N9" s="93">
        <f>M9*(1+'Placed Data 2019'!P13)</f>
        <v>349152562077648</v>
      </c>
      <c r="O9" s="93">
        <f>N9*(1+'Placed Data 2019'!Q13)</f>
        <v>349152562077648</v>
      </c>
      <c r="P9" s="93">
        <f>O9*(1+'Placed Data 2019'!R13)</f>
        <v>349152562077648</v>
      </c>
      <c r="Q9" s="93">
        <f>P9*(1+'Placed Data 2019'!S13)</f>
        <v>349152562077648</v>
      </c>
      <c r="R9" s="93">
        <f>Q9*(1+'Placed Data 2019'!T13)</f>
        <v>349152562077648</v>
      </c>
      <c r="S9" s="93">
        <f>R9*(1+'Placed Data 2019'!U13)</f>
        <v>349152562077648</v>
      </c>
      <c r="T9" s="93">
        <f>S9*(1+'Placed Data 2019'!V13)</f>
        <v>349152562077648</v>
      </c>
      <c r="U9" s="93">
        <f>T9*(1+'Placed Data 2019'!W13)</f>
        <v>349152562077648</v>
      </c>
      <c r="V9" s="93">
        <f>U9*(1+'Placed Data 2019'!X13)</f>
        <v>349152562077648</v>
      </c>
      <c r="W9" s="93">
        <f>V9*(1+'Placed Data 2019'!Y13)</f>
        <v>349152562077648</v>
      </c>
      <c r="X9" s="93">
        <f>W9*(1+'Placed Data 2019'!Z13)</f>
        <v>349152562077648</v>
      </c>
      <c r="Y9" s="93">
        <f>X9*(1+'Placed Data 2019'!AA13)</f>
        <v>349152562077648</v>
      </c>
      <c r="Z9" s="93">
        <f>Y9*(1+'Placed Data 2019'!AB13)</f>
        <v>349152562077648</v>
      </c>
      <c r="AA9" s="93">
        <f>Z9*(1+'Placed Data 2019'!AC13)</f>
        <v>349152562077648</v>
      </c>
      <c r="AB9" s="93">
        <f>AA9*(1+'Placed Data 2019'!AD13)</f>
        <v>349152562077648</v>
      </c>
      <c r="AC9" s="93">
        <f>AB9*(1+'Placed Data 2019'!AE13)</f>
        <v>349152562077648</v>
      </c>
      <c r="AD9" s="93">
        <f>AC9*(1+'Placed Data 2019'!AF13)</f>
        <v>349152562077648</v>
      </c>
      <c r="AE9" s="93">
        <f>AD9*(1+'Placed Data 2019'!AG13)</f>
        <v>349152562077648</v>
      </c>
      <c r="AF9" s="93">
        <f>AE9*(1+'Placed Data 2019'!AH13)</f>
        <v>349152562077648</v>
      </c>
      <c r="AG9" s="93">
        <f>AF9*(1+'Placed Data 2019'!AI13)</f>
        <v>349152562077648</v>
      </c>
      <c r="AH9" s="93"/>
      <c r="AI9" s="93"/>
    </row>
    <row r="11" spans="1:35" x14ac:dyDescent="0.35">
      <c r="B11" s="93"/>
    </row>
    <row r="18" spans="2:3" x14ac:dyDescent="0.35">
      <c r="B18" s="93"/>
    </row>
    <row r="24" spans="2:3" x14ac:dyDescent="0.35">
      <c r="B24" s="93"/>
    </row>
    <row r="27" spans="2:3" x14ac:dyDescent="0.35">
      <c r="B27" s="94"/>
    </row>
    <row r="29" spans="2:3" x14ac:dyDescent="0.35">
      <c r="B29" s="93"/>
    </row>
    <row r="31" spans="2:3" x14ac:dyDescent="0.35">
      <c r="B31" s="89"/>
      <c r="C31" s="92"/>
    </row>
    <row r="32" spans="2:3" x14ac:dyDescent="0.35">
      <c r="B32" s="89"/>
      <c r="C32" s="91"/>
    </row>
    <row r="33" spans="1:35" x14ac:dyDescent="0.35">
      <c r="B33" s="89"/>
    </row>
    <row r="35" spans="1:35" x14ac:dyDescent="0.35">
      <c r="A35" s="16"/>
      <c r="B35" s="90"/>
      <c r="C35" s="16"/>
    </row>
    <row r="36" spans="1:35" x14ac:dyDescent="0.35">
      <c r="B36" s="89"/>
    </row>
    <row r="37" spans="1:35" x14ac:dyDescent="0.35">
      <c r="A37" s="16"/>
      <c r="B37" s="89"/>
    </row>
    <row r="38" spans="1:35" x14ac:dyDescent="0.35">
      <c r="B38" s="89"/>
    </row>
    <row r="39" spans="1:35" x14ac:dyDescent="0.35">
      <c r="A39" s="16"/>
      <c r="B39" s="89"/>
    </row>
    <row r="40" spans="1:35" x14ac:dyDescent="0.35">
      <c r="B40" s="89"/>
    </row>
    <row r="42" spans="1:35" x14ac:dyDescent="0.35">
      <c r="A42" s="16"/>
    </row>
    <row r="43" spans="1:35" x14ac:dyDescent="0.35">
      <c r="A43" s="79"/>
      <c r="B43" s="82"/>
      <c r="C43" s="82"/>
      <c r="D43" s="82"/>
      <c r="E43" s="82"/>
      <c r="F43" s="82"/>
      <c r="G43" s="82"/>
      <c r="H43" s="82"/>
      <c r="I43" s="82"/>
      <c r="J43" s="82"/>
      <c r="K43" s="82"/>
      <c r="L43" s="82"/>
      <c r="M43" s="82"/>
      <c r="N43" s="82"/>
      <c r="O43" s="82"/>
      <c r="P43" s="82"/>
      <c r="Q43" s="82"/>
      <c r="R43" s="82"/>
      <c r="S43" s="82"/>
      <c r="T43" s="82"/>
      <c r="U43" s="82"/>
      <c r="V43" s="82"/>
      <c r="W43" s="82"/>
      <c r="X43" s="82"/>
      <c r="Y43" s="82"/>
      <c r="Z43" s="82"/>
      <c r="AA43" s="82"/>
      <c r="AB43" s="82"/>
      <c r="AC43" s="82"/>
      <c r="AD43" s="82"/>
      <c r="AE43" s="82"/>
      <c r="AF43" s="82"/>
      <c r="AG43" s="82"/>
      <c r="AH43" s="82"/>
      <c r="AI43" s="82"/>
    </row>
    <row r="44" spans="1:35" x14ac:dyDescent="0.35">
      <c r="A44" s="79"/>
      <c r="B44" s="82"/>
      <c r="C44" s="82"/>
      <c r="D44" s="82"/>
      <c r="E44" s="82"/>
      <c r="F44" s="82"/>
      <c r="G44" s="82"/>
      <c r="H44" s="82"/>
      <c r="I44" s="82"/>
      <c r="J44" s="82"/>
      <c r="K44" s="82"/>
      <c r="L44" s="82"/>
      <c r="M44" s="82"/>
      <c r="N44" s="82"/>
      <c r="O44" s="82"/>
      <c r="P44" s="82"/>
      <c r="Q44" s="82"/>
      <c r="R44" s="82"/>
      <c r="S44" s="82"/>
      <c r="T44" s="82"/>
      <c r="U44" s="82"/>
      <c r="V44" s="82"/>
      <c r="W44" s="82"/>
      <c r="X44" s="82"/>
      <c r="Y44" s="82"/>
      <c r="Z44" s="82"/>
      <c r="AA44" s="82"/>
      <c r="AB44" s="82"/>
      <c r="AC44" s="82"/>
      <c r="AD44" s="82"/>
      <c r="AE44" s="82"/>
      <c r="AF44" s="82"/>
      <c r="AG44" s="82"/>
      <c r="AH44" s="82"/>
      <c r="AI44" s="82"/>
    </row>
    <row r="45" spans="1:35" x14ac:dyDescent="0.35">
      <c r="A45" s="79"/>
      <c r="B45" s="82"/>
      <c r="C45" s="82"/>
      <c r="D45" s="82"/>
      <c r="E45" s="82"/>
      <c r="F45" s="82"/>
      <c r="G45" s="82"/>
      <c r="H45" s="82"/>
      <c r="I45" s="82"/>
      <c r="J45" s="82"/>
      <c r="K45" s="82"/>
      <c r="L45" s="82"/>
      <c r="M45" s="82"/>
      <c r="N45" s="82"/>
      <c r="O45" s="82"/>
      <c r="P45" s="82"/>
      <c r="Q45" s="82"/>
      <c r="R45" s="82"/>
      <c r="S45" s="82"/>
      <c r="T45" s="82"/>
      <c r="U45" s="82"/>
      <c r="V45" s="82"/>
      <c r="W45" s="82"/>
      <c r="X45" s="82"/>
      <c r="Y45" s="82"/>
      <c r="Z45" s="82"/>
      <c r="AA45" s="82"/>
      <c r="AB45" s="82"/>
      <c r="AC45" s="82"/>
      <c r="AD45" s="82"/>
      <c r="AE45" s="82"/>
      <c r="AF45" s="82"/>
      <c r="AG45" s="82"/>
      <c r="AH45" s="82"/>
      <c r="AI45" s="82"/>
    </row>
    <row r="46" spans="1:35" x14ac:dyDescent="0.35">
      <c r="A46" s="79"/>
      <c r="B46" s="82"/>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row>
    <row r="47" spans="1:35" x14ac:dyDescent="0.35">
      <c r="A47" s="79"/>
      <c r="B47" s="82"/>
      <c r="C47" s="82"/>
      <c r="D47" s="82"/>
      <c r="E47" s="82"/>
      <c r="F47" s="82"/>
      <c r="G47" s="82"/>
      <c r="H47" s="82"/>
      <c r="I47" s="82"/>
      <c r="J47" s="82"/>
      <c r="K47" s="82"/>
      <c r="L47" s="82"/>
      <c r="M47" s="82"/>
      <c r="N47" s="82"/>
      <c r="O47" s="82"/>
      <c r="P47" s="82"/>
      <c r="Q47" s="82"/>
      <c r="R47" s="82"/>
      <c r="S47" s="82"/>
      <c r="T47" s="82"/>
      <c r="U47" s="82"/>
      <c r="V47" s="82"/>
      <c r="W47" s="82"/>
      <c r="X47" s="82"/>
      <c r="Y47" s="82"/>
      <c r="Z47" s="82"/>
      <c r="AA47" s="82"/>
      <c r="AB47" s="82"/>
      <c r="AC47" s="82"/>
      <c r="AD47" s="82"/>
      <c r="AE47" s="82"/>
      <c r="AF47" s="82"/>
      <c r="AG47" s="82"/>
      <c r="AH47" s="82"/>
      <c r="AI47" s="82"/>
    </row>
    <row r="48" spans="1:35" x14ac:dyDescent="0.35">
      <c r="A48" s="79"/>
      <c r="B48" s="82"/>
      <c r="C48" s="82"/>
      <c r="D48" s="82"/>
      <c r="E48" s="82"/>
      <c r="F48" s="82"/>
      <c r="G48" s="82"/>
      <c r="H48" s="82"/>
      <c r="I48" s="82"/>
      <c r="J48" s="82"/>
      <c r="K48" s="82"/>
      <c r="L48" s="82"/>
      <c r="M48" s="82"/>
      <c r="N48" s="82"/>
      <c r="O48" s="82"/>
      <c r="P48" s="82"/>
      <c r="Q48" s="82"/>
      <c r="R48" s="82"/>
      <c r="S48" s="82"/>
      <c r="T48" s="82"/>
      <c r="U48" s="82"/>
      <c r="V48" s="82"/>
      <c r="W48" s="82"/>
      <c r="X48" s="82"/>
      <c r="Y48" s="82"/>
      <c r="Z48" s="82"/>
      <c r="AA48" s="82"/>
      <c r="AB48" s="82"/>
      <c r="AC48" s="82"/>
      <c r="AD48" s="82"/>
      <c r="AE48" s="82"/>
      <c r="AF48" s="82"/>
      <c r="AG48" s="82"/>
      <c r="AH48" s="82"/>
      <c r="AI48" s="82"/>
    </row>
    <row r="49" spans="1:35" x14ac:dyDescent="0.35">
      <c r="A49" s="79"/>
      <c r="B49" s="82"/>
      <c r="C49" s="82"/>
      <c r="D49" s="82"/>
      <c r="E49" s="82"/>
      <c r="F49" s="82"/>
      <c r="G49" s="82"/>
      <c r="H49" s="82"/>
      <c r="I49" s="82"/>
      <c r="J49" s="82"/>
      <c r="K49" s="82"/>
      <c r="L49" s="82"/>
      <c r="M49" s="82"/>
      <c r="N49" s="82"/>
      <c r="O49" s="82"/>
      <c r="P49" s="82"/>
      <c r="Q49" s="82"/>
      <c r="R49" s="82"/>
      <c r="S49" s="82"/>
      <c r="T49" s="82"/>
      <c r="U49" s="82"/>
      <c r="V49" s="82"/>
      <c r="W49" s="82"/>
      <c r="X49" s="82"/>
      <c r="Y49" s="82"/>
      <c r="Z49" s="82"/>
      <c r="AA49" s="82"/>
      <c r="AB49" s="82"/>
      <c r="AC49" s="82"/>
      <c r="AD49" s="82"/>
      <c r="AE49" s="82"/>
      <c r="AF49" s="82"/>
      <c r="AG49" s="82"/>
      <c r="AH49" s="82"/>
      <c r="AI49" s="82"/>
    </row>
    <row r="50" spans="1:35" x14ac:dyDescent="0.35">
      <c r="A50" s="79"/>
      <c r="B50" s="82"/>
      <c r="C50" s="82"/>
      <c r="D50" s="82"/>
      <c r="E50" s="82"/>
      <c r="F50" s="82"/>
      <c r="G50" s="82"/>
      <c r="H50" s="82"/>
      <c r="I50" s="82"/>
      <c r="J50" s="82"/>
      <c r="K50" s="82"/>
      <c r="L50" s="82"/>
      <c r="M50" s="82"/>
      <c r="N50" s="82"/>
      <c r="O50" s="82"/>
      <c r="P50" s="82"/>
      <c r="Q50" s="82"/>
      <c r="R50" s="82"/>
      <c r="S50" s="82"/>
      <c r="T50" s="82"/>
      <c r="U50" s="82"/>
      <c r="V50" s="82"/>
      <c r="W50" s="82"/>
      <c r="X50" s="82"/>
      <c r="Y50" s="82"/>
      <c r="Z50" s="82"/>
      <c r="AA50" s="82"/>
      <c r="AB50" s="82"/>
      <c r="AC50" s="82"/>
      <c r="AD50" s="82"/>
      <c r="AE50" s="82"/>
      <c r="AF50" s="82"/>
      <c r="AG50" s="82"/>
      <c r="AH50" s="82"/>
      <c r="AI50" s="82"/>
    </row>
    <row r="51" spans="1:35" x14ac:dyDescent="0.35">
      <c r="A51" s="79"/>
      <c r="B51" s="82"/>
      <c r="C51" s="82"/>
      <c r="D51" s="82"/>
      <c r="E51" s="82"/>
      <c r="F51" s="82"/>
      <c r="G51" s="82"/>
      <c r="H51" s="82"/>
      <c r="I51" s="82"/>
      <c r="J51" s="82"/>
      <c r="K51" s="82"/>
      <c r="L51" s="82"/>
      <c r="M51" s="82"/>
      <c r="N51" s="82"/>
      <c r="O51" s="82"/>
      <c r="P51" s="82"/>
      <c r="Q51" s="82"/>
      <c r="R51" s="82"/>
      <c r="S51" s="82"/>
      <c r="T51" s="82"/>
      <c r="U51" s="82"/>
      <c r="V51" s="82"/>
      <c r="W51" s="82"/>
      <c r="X51" s="82"/>
      <c r="Y51" s="82"/>
      <c r="Z51" s="82"/>
      <c r="AA51" s="82"/>
      <c r="AB51" s="82"/>
      <c r="AC51" s="82"/>
      <c r="AD51" s="82"/>
      <c r="AE51" s="82"/>
      <c r="AF51" s="82"/>
      <c r="AG51" s="82"/>
      <c r="AH51" s="82"/>
      <c r="AI51" s="82"/>
    </row>
    <row r="52" spans="1:35" x14ac:dyDescent="0.35">
      <c r="A52" s="79"/>
      <c r="B52" s="82"/>
      <c r="C52" s="82"/>
      <c r="D52" s="82"/>
      <c r="E52" s="82"/>
      <c r="F52" s="82"/>
      <c r="G52" s="82"/>
      <c r="H52" s="82"/>
      <c r="I52" s="82"/>
      <c r="J52" s="82"/>
      <c r="K52" s="82"/>
      <c r="L52" s="82"/>
      <c r="M52" s="82"/>
      <c r="N52" s="82"/>
      <c r="O52" s="82"/>
      <c r="P52" s="82"/>
      <c r="Q52" s="82"/>
      <c r="R52" s="82"/>
      <c r="S52" s="82"/>
      <c r="T52" s="82"/>
      <c r="U52" s="82"/>
      <c r="V52" s="82"/>
      <c r="W52" s="82"/>
      <c r="X52" s="82"/>
      <c r="Y52" s="82"/>
      <c r="Z52" s="82"/>
      <c r="AA52" s="82"/>
      <c r="AB52" s="82"/>
      <c r="AC52" s="82"/>
      <c r="AD52" s="82"/>
      <c r="AE52" s="82"/>
      <c r="AF52" s="82"/>
      <c r="AG52" s="82"/>
      <c r="AH52" s="82"/>
      <c r="AI52" s="82"/>
    </row>
    <row r="53" spans="1:35" x14ac:dyDescent="0.35">
      <c r="A53" s="79"/>
      <c r="B53" s="82"/>
      <c r="C53" s="82"/>
      <c r="D53" s="82"/>
      <c r="E53" s="82"/>
      <c r="F53" s="82"/>
      <c r="G53" s="82"/>
      <c r="H53" s="82"/>
      <c r="I53" s="82"/>
      <c r="J53" s="82"/>
      <c r="K53" s="82"/>
      <c r="L53" s="82"/>
      <c r="M53" s="82"/>
      <c r="N53" s="82"/>
      <c r="O53" s="82"/>
      <c r="P53" s="82"/>
      <c r="Q53" s="82"/>
      <c r="R53" s="82"/>
      <c r="S53" s="82"/>
      <c r="T53" s="82"/>
      <c r="U53" s="82"/>
      <c r="V53" s="82"/>
      <c r="W53" s="82"/>
      <c r="X53" s="82"/>
      <c r="Y53" s="82"/>
      <c r="Z53" s="82"/>
      <c r="AA53" s="82"/>
      <c r="AB53" s="82"/>
      <c r="AC53" s="82"/>
      <c r="AD53" s="82"/>
      <c r="AE53" s="82"/>
      <c r="AF53" s="82"/>
      <c r="AG53" s="82"/>
      <c r="AH53" s="82"/>
      <c r="AI53" s="82"/>
    </row>
    <row r="54" spans="1:35" x14ac:dyDescent="0.35">
      <c r="A54" s="79"/>
      <c r="B54" s="82"/>
      <c r="C54" s="82"/>
      <c r="D54" s="82"/>
      <c r="E54" s="82"/>
      <c r="F54" s="82"/>
      <c r="G54" s="82"/>
      <c r="H54" s="82"/>
      <c r="I54" s="82"/>
      <c r="J54" s="82"/>
      <c r="K54" s="82"/>
      <c r="L54" s="82"/>
      <c r="M54" s="82"/>
      <c r="N54" s="82"/>
      <c r="O54" s="82"/>
      <c r="P54" s="82"/>
      <c r="Q54" s="82"/>
      <c r="R54" s="82"/>
      <c r="S54" s="82"/>
      <c r="T54" s="82"/>
      <c r="U54" s="82"/>
      <c r="V54" s="82"/>
      <c r="W54" s="82"/>
      <c r="X54" s="82"/>
      <c r="Y54" s="82"/>
      <c r="Z54" s="82"/>
      <c r="AA54" s="82"/>
      <c r="AB54" s="82"/>
      <c r="AC54" s="82"/>
      <c r="AD54" s="82"/>
      <c r="AE54" s="82"/>
      <c r="AF54" s="82"/>
      <c r="AG54" s="82"/>
      <c r="AH54" s="82"/>
      <c r="AI54" s="82"/>
    </row>
    <row r="55" spans="1:35" x14ac:dyDescent="0.35">
      <c r="A55" s="77"/>
      <c r="B55" s="81"/>
      <c r="C55" s="81"/>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row>
    <row r="56" spans="1:35" x14ac:dyDescent="0.35">
      <c r="A56" s="16"/>
    </row>
    <row r="57" spans="1:35" x14ac:dyDescent="0.35">
      <c r="A57" s="79"/>
      <c r="B57" s="82"/>
      <c r="C57" s="82"/>
      <c r="D57" s="82"/>
      <c r="E57" s="82"/>
      <c r="F57" s="82"/>
      <c r="G57" s="82"/>
      <c r="H57" s="82"/>
      <c r="I57" s="82"/>
      <c r="J57" s="82"/>
      <c r="K57" s="82"/>
      <c r="L57" s="82"/>
      <c r="M57" s="82"/>
      <c r="N57" s="82"/>
      <c r="O57" s="82"/>
      <c r="P57" s="82"/>
      <c r="Q57" s="82"/>
      <c r="R57" s="82"/>
      <c r="S57" s="82"/>
      <c r="T57" s="82"/>
      <c r="U57" s="82"/>
      <c r="V57" s="82"/>
      <c r="W57" s="82"/>
      <c r="X57" s="82"/>
      <c r="Y57" s="82"/>
      <c r="Z57" s="82"/>
      <c r="AA57" s="82"/>
      <c r="AB57" s="82"/>
      <c r="AC57" s="82"/>
      <c r="AD57" s="82"/>
      <c r="AE57" s="82"/>
      <c r="AF57" s="82"/>
      <c r="AG57" s="82"/>
      <c r="AH57" s="82"/>
      <c r="AI57" s="82"/>
    </row>
    <row r="58" spans="1:35" x14ac:dyDescent="0.35">
      <c r="A58" s="79"/>
      <c r="B58" s="82"/>
      <c r="C58" s="82"/>
      <c r="D58" s="82"/>
      <c r="E58" s="82"/>
      <c r="F58" s="82"/>
      <c r="G58" s="82"/>
      <c r="H58" s="82"/>
      <c r="I58" s="82"/>
      <c r="J58" s="82"/>
      <c r="K58" s="82"/>
      <c r="L58" s="82"/>
      <c r="M58" s="82"/>
      <c r="N58" s="82"/>
      <c r="O58" s="82"/>
      <c r="P58" s="82"/>
      <c r="Q58" s="82"/>
      <c r="R58" s="82"/>
      <c r="S58" s="82"/>
      <c r="T58" s="82"/>
      <c r="U58" s="82"/>
      <c r="V58" s="82"/>
      <c r="W58" s="82"/>
      <c r="X58" s="82"/>
      <c r="Y58" s="82"/>
      <c r="Z58" s="82"/>
      <c r="AA58" s="82"/>
      <c r="AB58" s="82"/>
      <c r="AC58" s="82"/>
      <c r="AD58" s="82"/>
      <c r="AE58" s="82"/>
      <c r="AF58" s="82"/>
      <c r="AG58" s="82"/>
      <c r="AH58" s="82"/>
      <c r="AI58" s="82"/>
    </row>
    <row r="59" spans="1:35" x14ac:dyDescent="0.35">
      <c r="A59" s="80"/>
      <c r="B59" s="82"/>
      <c r="C59" s="82"/>
      <c r="D59" s="82"/>
      <c r="E59" s="82"/>
      <c r="F59" s="82"/>
      <c r="G59" s="82"/>
      <c r="H59" s="82"/>
      <c r="I59" s="82"/>
      <c r="J59" s="82"/>
      <c r="K59" s="82"/>
      <c r="L59" s="82"/>
      <c r="M59" s="82"/>
      <c r="N59" s="82"/>
      <c r="O59" s="82"/>
      <c r="P59" s="82"/>
      <c r="Q59" s="82"/>
      <c r="R59" s="82"/>
      <c r="S59" s="82"/>
      <c r="T59" s="82"/>
      <c r="U59" s="82"/>
      <c r="V59" s="82"/>
      <c r="W59" s="82"/>
      <c r="X59" s="82"/>
      <c r="Y59" s="82"/>
      <c r="Z59" s="82"/>
      <c r="AA59" s="82"/>
      <c r="AB59" s="82"/>
      <c r="AC59" s="82"/>
      <c r="AD59" s="82"/>
      <c r="AE59" s="82"/>
      <c r="AF59" s="82"/>
      <c r="AG59" s="82"/>
      <c r="AH59" s="82"/>
      <c r="AI59" s="82"/>
    </row>
    <row r="60" spans="1:35" x14ac:dyDescent="0.35">
      <c r="A60" s="79"/>
      <c r="B60" s="82"/>
      <c r="C60" s="82"/>
      <c r="D60" s="82"/>
      <c r="E60" s="82"/>
      <c r="F60" s="82"/>
      <c r="G60" s="82"/>
      <c r="H60" s="82"/>
      <c r="I60" s="82"/>
      <c r="J60" s="82"/>
      <c r="K60" s="82"/>
      <c r="L60" s="82"/>
      <c r="M60" s="82"/>
      <c r="N60" s="82"/>
      <c r="O60" s="82"/>
      <c r="P60" s="82"/>
      <c r="Q60" s="82"/>
      <c r="R60" s="82"/>
      <c r="S60" s="82"/>
      <c r="T60" s="82"/>
      <c r="U60" s="82"/>
      <c r="V60" s="82"/>
      <c r="W60" s="82"/>
      <c r="X60" s="82"/>
      <c r="Y60" s="82"/>
      <c r="Z60" s="82"/>
      <c r="AA60" s="82"/>
      <c r="AB60" s="82"/>
      <c r="AC60" s="82"/>
      <c r="AD60" s="82"/>
      <c r="AE60" s="82"/>
      <c r="AF60" s="82"/>
      <c r="AG60" s="82"/>
      <c r="AH60" s="82"/>
      <c r="AI60" s="82"/>
    </row>
    <row r="61" spans="1:35" x14ac:dyDescent="0.35">
      <c r="A61" s="79"/>
      <c r="B61" s="82"/>
      <c r="C61" s="82"/>
      <c r="D61" s="82"/>
      <c r="E61" s="82"/>
      <c r="F61" s="82"/>
      <c r="G61" s="82"/>
      <c r="H61" s="82"/>
      <c r="I61" s="82"/>
      <c r="J61" s="82"/>
      <c r="K61" s="82"/>
      <c r="L61" s="82"/>
      <c r="M61" s="82"/>
      <c r="N61" s="82"/>
      <c r="O61" s="82"/>
      <c r="P61" s="82"/>
      <c r="Q61" s="82"/>
      <c r="R61" s="82"/>
      <c r="S61" s="82"/>
      <c r="T61" s="82"/>
      <c r="U61" s="82"/>
      <c r="V61" s="82"/>
      <c r="W61" s="82"/>
      <c r="X61" s="82"/>
      <c r="Y61" s="82"/>
      <c r="Z61" s="82"/>
      <c r="AA61" s="82"/>
      <c r="AB61" s="82"/>
      <c r="AC61" s="82"/>
      <c r="AD61" s="82"/>
      <c r="AE61" s="82"/>
      <c r="AF61" s="82"/>
      <c r="AG61" s="82"/>
      <c r="AH61" s="82"/>
      <c r="AI61" s="82"/>
    </row>
    <row r="62" spans="1:35" x14ac:dyDescent="0.35">
      <c r="A62" s="79"/>
      <c r="B62" s="82"/>
      <c r="C62" s="82"/>
      <c r="D62" s="82"/>
      <c r="E62" s="82"/>
      <c r="F62" s="82"/>
      <c r="G62" s="82"/>
      <c r="H62" s="82"/>
      <c r="I62" s="82"/>
      <c r="J62" s="82"/>
      <c r="K62" s="82"/>
      <c r="L62" s="82"/>
      <c r="M62" s="82"/>
      <c r="N62" s="82"/>
      <c r="O62" s="82"/>
      <c r="P62" s="82"/>
      <c r="Q62" s="82"/>
      <c r="R62" s="82"/>
      <c r="S62" s="82"/>
      <c r="T62" s="82"/>
      <c r="U62" s="82"/>
      <c r="V62" s="82"/>
      <c r="W62" s="82"/>
      <c r="X62" s="82"/>
      <c r="Y62" s="82"/>
      <c r="Z62" s="82"/>
      <c r="AA62" s="82"/>
      <c r="AB62" s="82"/>
      <c r="AC62" s="82"/>
      <c r="AD62" s="82"/>
      <c r="AE62" s="82"/>
      <c r="AF62" s="82"/>
      <c r="AG62" s="82"/>
      <c r="AH62" s="82"/>
      <c r="AI62" s="82"/>
    </row>
    <row r="63" spans="1:35" x14ac:dyDescent="0.35">
      <c r="A63" s="79"/>
      <c r="B63" s="82"/>
      <c r="C63" s="82"/>
      <c r="D63" s="82"/>
      <c r="E63" s="82"/>
      <c r="F63" s="82"/>
      <c r="G63" s="82"/>
      <c r="H63" s="82"/>
      <c r="I63" s="82"/>
      <c r="J63" s="82"/>
      <c r="K63" s="82"/>
      <c r="L63" s="82"/>
      <c r="M63" s="82"/>
      <c r="N63" s="82"/>
      <c r="O63" s="82"/>
      <c r="P63" s="82"/>
      <c r="Q63" s="82"/>
      <c r="R63" s="82"/>
      <c r="S63" s="82"/>
      <c r="T63" s="82"/>
      <c r="U63" s="82"/>
      <c r="V63" s="82"/>
      <c r="W63" s="82"/>
      <c r="X63" s="82"/>
      <c r="Y63" s="82"/>
      <c r="Z63" s="82"/>
      <c r="AA63" s="82"/>
      <c r="AB63" s="82"/>
      <c r="AC63" s="82"/>
      <c r="AD63" s="82"/>
      <c r="AE63" s="82"/>
      <c r="AF63" s="82"/>
      <c r="AG63" s="82"/>
      <c r="AH63" s="82"/>
      <c r="AI63" s="82"/>
    </row>
    <row r="64" spans="1:35" x14ac:dyDescent="0.35">
      <c r="A64" s="79"/>
      <c r="B64" s="82"/>
      <c r="C64" s="82"/>
      <c r="D64" s="82"/>
      <c r="E64" s="82"/>
      <c r="F64" s="82"/>
      <c r="G64" s="82"/>
      <c r="H64" s="82"/>
      <c r="I64" s="82"/>
      <c r="J64" s="82"/>
      <c r="K64" s="82"/>
      <c r="L64" s="82"/>
      <c r="M64" s="82"/>
      <c r="N64" s="82"/>
      <c r="O64" s="82"/>
      <c r="P64" s="82"/>
      <c r="Q64" s="82"/>
      <c r="R64" s="82"/>
      <c r="S64" s="82"/>
      <c r="T64" s="82"/>
      <c r="U64" s="82"/>
      <c r="V64" s="82"/>
      <c r="W64" s="82"/>
      <c r="X64" s="82"/>
      <c r="Y64" s="82"/>
      <c r="Z64" s="82"/>
      <c r="AA64" s="82"/>
      <c r="AB64" s="82"/>
      <c r="AC64" s="82"/>
      <c r="AD64" s="82"/>
      <c r="AE64" s="82"/>
      <c r="AF64" s="82"/>
      <c r="AG64" s="82"/>
      <c r="AH64" s="82"/>
      <c r="AI64" s="82"/>
    </row>
    <row r="65" spans="1:35" x14ac:dyDescent="0.35">
      <c r="A65" s="79"/>
      <c r="B65" s="82"/>
      <c r="C65" s="82"/>
      <c r="D65" s="82"/>
      <c r="E65" s="82"/>
      <c r="F65" s="82"/>
      <c r="G65" s="82"/>
      <c r="H65" s="82"/>
      <c r="I65" s="82"/>
      <c r="J65" s="82"/>
      <c r="K65" s="82"/>
      <c r="L65" s="82"/>
      <c r="M65" s="82"/>
      <c r="N65" s="82"/>
      <c r="O65" s="82"/>
      <c r="P65" s="82"/>
      <c r="Q65" s="82"/>
      <c r="R65" s="82"/>
      <c r="S65" s="82"/>
      <c r="T65" s="82"/>
      <c r="U65" s="82"/>
      <c r="V65" s="82"/>
      <c r="W65" s="82"/>
      <c r="X65" s="82"/>
      <c r="Y65" s="82"/>
      <c r="Z65" s="82"/>
      <c r="AA65" s="82"/>
      <c r="AB65" s="82"/>
      <c r="AC65" s="82"/>
      <c r="AD65" s="82"/>
      <c r="AE65" s="82"/>
      <c r="AF65" s="82"/>
      <c r="AG65" s="82"/>
      <c r="AH65" s="82"/>
      <c r="AI65" s="82"/>
    </row>
    <row r="66" spans="1:35" x14ac:dyDescent="0.35">
      <c r="A66" s="79"/>
      <c r="B66" s="82"/>
      <c r="C66" s="82"/>
      <c r="D66" s="82"/>
      <c r="E66" s="82"/>
      <c r="F66" s="82"/>
      <c r="G66" s="82"/>
      <c r="H66" s="82"/>
      <c r="I66" s="82"/>
      <c r="J66" s="82"/>
      <c r="K66" s="82"/>
      <c r="L66" s="82"/>
      <c r="M66" s="82"/>
      <c r="N66" s="82"/>
      <c r="O66" s="82"/>
      <c r="P66" s="82"/>
      <c r="Q66" s="82"/>
      <c r="R66" s="82"/>
      <c r="S66" s="82"/>
      <c r="T66" s="82"/>
      <c r="U66" s="82"/>
      <c r="V66" s="82"/>
      <c r="W66" s="82"/>
      <c r="X66" s="82"/>
      <c r="Y66" s="82"/>
      <c r="Z66" s="82"/>
      <c r="AA66" s="82"/>
      <c r="AB66" s="82"/>
      <c r="AC66" s="82"/>
      <c r="AD66" s="82"/>
      <c r="AE66" s="82"/>
      <c r="AF66" s="82"/>
      <c r="AG66" s="82"/>
      <c r="AH66" s="82"/>
      <c r="AI66" s="82"/>
    </row>
    <row r="67" spans="1:35" x14ac:dyDescent="0.35">
      <c r="A67" s="79"/>
      <c r="B67" s="82"/>
      <c r="C67" s="82"/>
      <c r="D67" s="82"/>
      <c r="E67" s="82"/>
      <c r="F67" s="82"/>
      <c r="G67" s="82"/>
      <c r="H67" s="82"/>
      <c r="I67" s="82"/>
      <c r="J67" s="82"/>
      <c r="K67" s="82"/>
      <c r="L67" s="82"/>
      <c r="M67" s="82"/>
      <c r="N67" s="82"/>
      <c r="O67" s="82"/>
      <c r="P67" s="82"/>
      <c r="Q67" s="82"/>
      <c r="R67" s="82"/>
      <c r="S67" s="82"/>
      <c r="T67" s="82"/>
      <c r="U67" s="82"/>
      <c r="V67" s="82"/>
      <c r="W67" s="82"/>
      <c r="X67" s="82"/>
      <c r="Y67" s="82"/>
      <c r="Z67" s="82"/>
      <c r="AA67" s="82"/>
      <c r="AB67" s="82"/>
      <c r="AC67" s="82"/>
      <c r="AD67" s="82"/>
      <c r="AE67" s="82"/>
      <c r="AF67" s="82"/>
      <c r="AG67" s="82"/>
      <c r="AH67" s="82"/>
      <c r="AI67" s="82"/>
    </row>
    <row r="68" spans="1:35" x14ac:dyDescent="0.35">
      <c r="A68" s="79"/>
      <c r="B68" s="82"/>
      <c r="C68" s="82"/>
      <c r="D68" s="82"/>
      <c r="E68" s="82"/>
      <c r="F68" s="82"/>
      <c r="G68" s="82"/>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c r="AH68" s="82"/>
      <c r="AI68" s="82"/>
    </row>
    <row r="69" spans="1:35" x14ac:dyDescent="0.35">
      <c r="A69" s="79"/>
      <c r="B69" s="82"/>
      <c r="C69" s="82"/>
      <c r="D69" s="82"/>
      <c r="E69" s="82"/>
      <c r="F69" s="82"/>
      <c r="G69" s="82"/>
      <c r="H69" s="82"/>
      <c r="I69" s="82"/>
      <c r="J69" s="82"/>
      <c r="K69" s="82"/>
      <c r="L69" s="82"/>
      <c r="M69" s="82"/>
      <c r="N69" s="82"/>
      <c r="O69" s="82"/>
      <c r="P69" s="82"/>
      <c r="Q69" s="82"/>
      <c r="R69" s="82"/>
      <c r="S69" s="82"/>
      <c r="T69" s="82"/>
      <c r="U69" s="82"/>
      <c r="V69" s="82"/>
      <c r="W69" s="82"/>
      <c r="X69" s="82"/>
      <c r="Y69" s="82"/>
      <c r="Z69" s="82"/>
      <c r="AA69" s="82"/>
      <c r="AB69" s="82"/>
      <c r="AC69" s="82"/>
      <c r="AD69" s="82"/>
      <c r="AE69" s="82"/>
      <c r="AF69" s="82"/>
      <c r="AG69" s="82"/>
      <c r="AH69" s="82"/>
      <c r="AI69" s="82"/>
    </row>
    <row r="70" spans="1:35" x14ac:dyDescent="0.35">
      <c r="A70" s="79"/>
      <c r="B70" s="82"/>
      <c r="C70" s="82"/>
      <c r="D70" s="82"/>
      <c r="E70" s="82"/>
      <c r="F70" s="82"/>
      <c r="G70" s="82"/>
      <c r="H70" s="82"/>
      <c r="I70" s="82"/>
      <c r="J70" s="82"/>
      <c r="K70" s="82"/>
      <c r="L70" s="82"/>
      <c r="M70" s="82"/>
      <c r="N70" s="82"/>
      <c r="O70" s="82"/>
      <c r="P70" s="82"/>
      <c r="Q70" s="82"/>
      <c r="R70" s="82"/>
      <c r="S70" s="82"/>
      <c r="T70" s="82"/>
      <c r="U70" s="82"/>
      <c r="V70" s="82"/>
      <c r="W70" s="82"/>
      <c r="X70" s="82"/>
      <c r="Y70" s="82"/>
      <c r="Z70" s="82"/>
      <c r="AA70" s="82"/>
      <c r="AB70" s="82"/>
      <c r="AC70" s="82"/>
      <c r="AD70" s="82"/>
      <c r="AE70" s="82"/>
      <c r="AF70" s="82"/>
      <c r="AG70" s="82"/>
      <c r="AH70" s="82"/>
      <c r="AI70" s="82"/>
    </row>
    <row r="71" spans="1:35" x14ac:dyDescent="0.35">
      <c r="A71" s="77"/>
      <c r="B71" s="81"/>
      <c r="C71" s="81"/>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row>
    <row r="72" spans="1:35" x14ac:dyDescent="0.35">
      <c r="A72" s="87"/>
    </row>
    <row r="73" spans="1:35" x14ac:dyDescent="0.35">
      <c r="A73" s="79"/>
      <c r="B73" s="82"/>
      <c r="C73" s="82"/>
      <c r="D73" s="82"/>
      <c r="E73" s="82"/>
      <c r="F73" s="82"/>
      <c r="G73" s="82"/>
      <c r="H73" s="82"/>
      <c r="I73" s="82"/>
      <c r="J73" s="82"/>
      <c r="K73" s="82"/>
      <c r="L73" s="82"/>
      <c r="M73" s="82"/>
      <c r="N73" s="82"/>
      <c r="O73" s="82"/>
      <c r="P73" s="82"/>
      <c r="Q73" s="82"/>
      <c r="R73" s="82"/>
      <c r="S73" s="82"/>
      <c r="T73" s="82"/>
      <c r="U73" s="82"/>
      <c r="V73" s="82"/>
      <c r="W73" s="82"/>
      <c r="X73" s="82"/>
      <c r="Y73" s="82"/>
      <c r="Z73" s="82"/>
      <c r="AA73" s="82"/>
      <c r="AB73" s="82"/>
      <c r="AC73" s="82"/>
      <c r="AD73" s="82"/>
      <c r="AE73" s="82"/>
      <c r="AF73" s="82"/>
      <c r="AG73" s="82"/>
      <c r="AH73" s="82"/>
      <c r="AI73" s="82"/>
    </row>
    <row r="74" spans="1:35" x14ac:dyDescent="0.35">
      <c r="A74" s="79"/>
      <c r="B74" s="82"/>
      <c r="C74" s="82"/>
      <c r="D74" s="82"/>
      <c r="E74" s="82"/>
      <c r="F74" s="82"/>
      <c r="G74" s="82"/>
      <c r="H74" s="82"/>
      <c r="I74" s="82"/>
      <c r="J74" s="82"/>
      <c r="K74" s="82"/>
      <c r="L74" s="82"/>
      <c r="M74" s="82"/>
      <c r="N74" s="82"/>
      <c r="O74" s="82"/>
      <c r="P74" s="82"/>
      <c r="Q74" s="82"/>
      <c r="R74" s="82"/>
      <c r="S74" s="82"/>
      <c r="T74" s="82"/>
      <c r="U74" s="82"/>
      <c r="V74" s="82"/>
      <c r="W74" s="82"/>
      <c r="X74" s="82"/>
      <c r="Y74" s="82"/>
      <c r="Z74" s="82"/>
      <c r="AA74" s="82"/>
      <c r="AB74" s="82"/>
      <c r="AC74" s="82"/>
      <c r="AD74" s="82"/>
      <c r="AE74" s="82"/>
      <c r="AF74" s="82"/>
      <c r="AG74" s="82"/>
      <c r="AH74" s="82"/>
      <c r="AI74" s="82"/>
    </row>
    <row r="75" spans="1:35" x14ac:dyDescent="0.35">
      <c r="A75" s="79"/>
      <c r="B75" s="82"/>
      <c r="C75" s="82"/>
      <c r="D75" s="82"/>
      <c r="E75" s="82"/>
      <c r="F75" s="82"/>
      <c r="G75" s="82"/>
      <c r="H75" s="82"/>
      <c r="I75" s="82"/>
      <c r="J75" s="82"/>
      <c r="K75" s="82"/>
      <c r="L75" s="82"/>
      <c r="M75" s="82"/>
      <c r="N75" s="82"/>
      <c r="O75" s="82"/>
      <c r="P75" s="82"/>
      <c r="Q75" s="82"/>
      <c r="R75" s="82"/>
      <c r="S75" s="82"/>
      <c r="T75" s="82"/>
      <c r="U75" s="82"/>
      <c r="V75" s="82"/>
      <c r="W75" s="82"/>
      <c r="X75" s="82"/>
      <c r="Y75" s="82"/>
      <c r="Z75" s="82"/>
      <c r="AA75" s="82"/>
      <c r="AB75" s="82"/>
      <c r="AC75" s="82"/>
      <c r="AD75" s="82"/>
      <c r="AE75" s="82"/>
      <c r="AF75" s="82"/>
      <c r="AG75" s="82"/>
      <c r="AH75" s="82"/>
      <c r="AI75" s="82"/>
    </row>
    <row r="76" spans="1:35" x14ac:dyDescent="0.35">
      <c r="A76" s="79"/>
      <c r="B76" s="82"/>
      <c r="C76" s="82"/>
      <c r="D76" s="82"/>
      <c r="E76" s="82"/>
      <c r="F76" s="82"/>
      <c r="G76" s="82"/>
      <c r="H76" s="82"/>
      <c r="I76" s="82"/>
      <c r="J76" s="82"/>
      <c r="K76" s="82"/>
      <c r="L76" s="82"/>
      <c r="M76" s="82"/>
      <c r="N76" s="82"/>
      <c r="O76" s="82"/>
      <c r="P76" s="82"/>
      <c r="Q76" s="82"/>
      <c r="R76" s="82"/>
      <c r="S76" s="82"/>
      <c r="T76" s="82"/>
      <c r="U76" s="82"/>
      <c r="V76" s="82"/>
      <c r="W76" s="82"/>
      <c r="X76" s="82"/>
      <c r="Y76" s="82"/>
      <c r="Z76" s="82"/>
      <c r="AA76" s="82"/>
      <c r="AB76" s="82"/>
      <c r="AC76" s="82"/>
      <c r="AD76" s="82"/>
      <c r="AE76" s="82"/>
      <c r="AF76" s="82"/>
      <c r="AG76" s="82"/>
      <c r="AH76" s="82"/>
      <c r="AI76" s="82"/>
    </row>
    <row r="77" spans="1:35" x14ac:dyDescent="0.35">
      <c r="A77" s="79"/>
      <c r="B77" s="82"/>
      <c r="C77" s="82"/>
      <c r="D77" s="82"/>
      <c r="E77" s="82"/>
      <c r="F77" s="82"/>
      <c r="G77" s="82"/>
      <c r="H77" s="82"/>
      <c r="I77" s="82"/>
      <c r="J77" s="82"/>
      <c r="K77" s="82"/>
      <c r="L77" s="82"/>
      <c r="M77" s="82"/>
      <c r="N77" s="82"/>
      <c r="O77" s="82"/>
      <c r="P77" s="82"/>
      <c r="Q77" s="82"/>
      <c r="R77" s="82"/>
      <c r="S77" s="82"/>
      <c r="T77" s="82"/>
      <c r="U77" s="82"/>
      <c r="V77" s="82"/>
      <c r="W77" s="82"/>
      <c r="X77" s="82"/>
      <c r="Y77" s="82"/>
      <c r="Z77" s="82"/>
      <c r="AA77" s="82"/>
      <c r="AB77" s="82"/>
      <c r="AC77" s="82"/>
      <c r="AD77" s="82"/>
      <c r="AE77" s="82"/>
      <c r="AF77" s="82"/>
      <c r="AG77" s="82"/>
      <c r="AH77" s="82"/>
      <c r="AI77" s="82"/>
    </row>
    <row r="78" spans="1:35" x14ac:dyDescent="0.35">
      <c r="A78" s="79"/>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row>
    <row r="79" spans="1:35" x14ac:dyDescent="0.35">
      <c r="A79" s="79"/>
      <c r="B79" s="82"/>
      <c r="C79" s="82"/>
      <c r="D79" s="82"/>
      <c r="E79" s="82"/>
      <c r="F79" s="82"/>
      <c r="G79" s="82"/>
      <c r="H79" s="82"/>
      <c r="I79" s="82"/>
      <c r="J79" s="82"/>
      <c r="K79" s="82"/>
      <c r="L79" s="82"/>
      <c r="M79" s="82"/>
      <c r="N79" s="82"/>
      <c r="O79" s="82"/>
      <c r="P79" s="82"/>
      <c r="Q79" s="82"/>
      <c r="R79" s="82"/>
      <c r="S79" s="82"/>
      <c r="T79" s="82"/>
      <c r="U79" s="82"/>
      <c r="V79" s="82"/>
      <c r="W79" s="82"/>
      <c r="X79" s="82"/>
      <c r="Y79" s="82"/>
      <c r="Z79" s="82"/>
      <c r="AA79" s="82"/>
      <c r="AB79" s="82"/>
      <c r="AC79" s="82"/>
      <c r="AD79" s="82"/>
      <c r="AE79" s="82"/>
      <c r="AF79" s="82"/>
      <c r="AG79" s="82"/>
      <c r="AH79" s="82"/>
      <c r="AI79" s="82"/>
    </row>
    <row r="80" spans="1:35" x14ac:dyDescent="0.35">
      <c r="A80" s="79"/>
      <c r="B80" s="82"/>
      <c r="C80" s="82"/>
      <c r="D80" s="82"/>
      <c r="E80" s="82"/>
      <c r="F80" s="82"/>
      <c r="G80" s="82"/>
      <c r="H80" s="82"/>
      <c r="I80" s="82"/>
      <c r="J80" s="82"/>
      <c r="K80" s="82"/>
      <c r="L80" s="82"/>
      <c r="M80" s="82"/>
      <c r="N80" s="82"/>
      <c r="O80" s="82"/>
      <c r="P80" s="82"/>
      <c r="Q80" s="82"/>
      <c r="R80" s="82"/>
      <c r="S80" s="82"/>
      <c r="T80" s="82"/>
      <c r="U80" s="82"/>
      <c r="V80" s="82"/>
      <c r="W80" s="82"/>
      <c r="X80" s="82"/>
      <c r="Y80" s="82"/>
      <c r="Z80" s="82"/>
      <c r="AA80" s="82"/>
      <c r="AB80" s="82"/>
      <c r="AC80" s="82"/>
      <c r="AD80" s="82"/>
      <c r="AE80" s="82"/>
      <c r="AF80" s="82"/>
      <c r="AG80" s="82"/>
      <c r="AH80" s="82"/>
      <c r="AI80" s="82"/>
    </row>
    <row r="81" spans="1:35" x14ac:dyDescent="0.35">
      <c r="A81" s="79"/>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row>
    <row r="82" spans="1:35" x14ac:dyDescent="0.35">
      <c r="A82" s="79"/>
      <c r="B82" s="82"/>
      <c r="C82" s="82"/>
      <c r="D82" s="82"/>
      <c r="E82" s="82"/>
      <c r="F82" s="82"/>
      <c r="G82" s="82"/>
      <c r="H82" s="82"/>
      <c r="I82" s="82"/>
      <c r="J82" s="82"/>
      <c r="K82" s="82"/>
      <c r="L82" s="82"/>
      <c r="M82" s="82"/>
      <c r="N82" s="82"/>
      <c r="O82" s="82"/>
      <c r="P82" s="82"/>
      <c r="Q82" s="82"/>
      <c r="R82" s="82"/>
      <c r="S82" s="82"/>
      <c r="T82" s="82"/>
      <c r="U82" s="82"/>
      <c r="V82" s="82"/>
      <c r="W82" s="82"/>
      <c r="X82" s="82"/>
      <c r="Y82" s="82"/>
      <c r="Z82" s="82"/>
      <c r="AA82" s="82"/>
      <c r="AB82" s="82"/>
      <c r="AC82" s="82"/>
      <c r="AD82" s="82"/>
      <c r="AE82" s="82"/>
      <c r="AF82" s="82"/>
      <c r="AG82" s="82"/>
      <c r="AH82" s="82"/>
      <c r="AI82" s="82"/>
    </row>
    <row r="83" spans="1:35" x14ac:dyDescent="0.35">
      <c r="A83" s="79"/>
      <c r="B83" s="82"/>
      <c r="C83" s="82"/>
      <c r="D83" s="82"/>
      <c r="E83" s="82"/>
      <c r="F83" s="82"/>
      <c r="G83" s="82"/>
      <c r="H83" s="82"/>
      <c r="I83" s="82"/>
      <c r="J83" s="82"/>
      <c r="K83" s="82"/>
      <c r="L83" s="82"/>
      <c r="M83" s="82"/>
      <c r="N83" s="82"/>
      <c r="O83" s="82"/>
      <c r="P83" s="82"/>
      <c r="Q83" s="82"/>
      <c r="R83" s="82"/>
      <c r="S83" s="82"/>
      <c r="T83" s="82"/>
      <c r="U83" s="82"/>
      <c r="V83" s="82"/>
      <c r="W83" s="82"/>
      <c r="X83" s="82"/>
      <c r="Y83" s="82"/>
      <c r="Z83" s="82"/>
      <c r="AA83" s="82"/>
      <c r="AB83" s="82"/>
      <c r="AC83" s="82"/>
      <c r="AD83" s="82"/>
      <c r="AE83" s="82"/>
      <c r="AF83" s="82"/>
      <c r="AG83" s="82"/>
      <c r="AH83" s="82"/>
      <c r="AI83" s="82"/>
    </row>
    <row r="84" spans="1:35" x14ac:dyDescent="0.35">
      <c r="A84" s="79"/>
      <c r="B84" s="82"/>
      <c r="C84" s="82"/>
      <c r="D84" s="82"/>
      <c r="E84" s="82"/>
      <c r="F84" s="82"/>
      <c r="G84" s="82"/>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c r="AH84" s="82"/>
      <c r="AI84" s="82"/>
    </row>
    <row r="85" spans="1:35" x14ac:dyDescent="0.35">
      <c r="A85" s="77"/>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row>
    <row r="86" spans="1:35" x14ac:dyDescent="0.35">
      <c r="A86" s="87"/>
    </row>
    <row r="87" spans="1:35" x14ac:dyDescent="0.35">
      <c r="A87" s="87"/>
    </row>
    <row r="88" spans="1:35" x14ac:dyDescent="0.35">
      <c r="A88" s="79"/>
      <c r="B88" s="82"/>
      <c r="C88" s="82"/>
      <c r="D88" s="82"/>
      <c r="E88" s="82"/>
      <c r="F88" s="82"/>
      <c r="G88" s="82"/>
      <c r="H88" s="82"/>
      <c r="I88" s="82"/>
      <c r="J88" s="82"/>
      <c r="K88" s="82"/>
      <c r="L88" s="82"/>
      <c r="M88" s="82"/>
      <c r="N88" s="82"/>
      <c r="O88" s="82"/>
      <c r="P88" s="82"/>
      <c r="Q88" s="82"/>
      <c r="R88" s="82"/>
      <c r="S88" s="82"/>
      <c r="T88" s="82"/>
      <c r="U88" s="82"/>
      <c r="V88" s="82"/>
      <c r="W88" s="82"/>
      <c r="X88" s="82"/>
      <c r="Y88" s="82"/>
      <c r="Z88" s="82"/>
      <c r="AA88" s="82"/>
      <c r="AB88" s="82"/>
      <c r="AC88" s="82"/>
      <c r="AD88" s="82"/>
      <c r="AE88" s="82"/>
      <c r="AF88" s="82"/>
      <c r="AG88" s="82"/>
      <c r="AH88" s="82"/>
      <c r="AI88" s="82"/>
    </row>
    <row r="89" spans="1:35" x14ac:dyDescent="0.35">
      <c r="A89" s="79"/>
      <c r="B89" s="82"/>
      <c r="C89" s="82"/>
      <c r="D89" s="82"/>
      <c r="E89" s="82"/>
      <c r="F89" s="82"/>
      <c r="G89" s="82"/>
      <c r="H89" s="82"/>
      <c r="I89" s="82"/>
      <c r="J89" s="82"/>
      <c r="K89" s="82"/>
      <c r="L89" s="82"/>
      <c r="M89" s="82"/>
      <c r="N89" s="82"/>
      <c r="O89" s="82"/>
      <c r="P89" s="82"/>
      <c r="Q89" s="82"/>
      <c r="R89" s="82"/>
      <c r="S89" s="82"/>
      <c r="T89" s="82"/>
      <c r="U89" s="82"/>
      <c r="V89" s="82"/>
      <c r="W89" s="82"/>
      <c r="X89" s="82"/>
      <c r="Y89" s="82"/>
      <c r="Z89" s="82"/>
      <c r="AA89" s="82"/>
      <c r="AB89" s="82"/>
      <c r="AC89" s="82"/>
      <c r="AD89" s="82"/>
      <c r="AE89" s="82"/>
      <c r="AF89" s="82"/>
      <c r="AG89" s="82"/>
      <c r="AH89" s="82"/>
      <c r="AI89" s="82"/>
    </row>
    <row r="90" spans="1:35" x14ac:dyDescent="0.35">
      <c r="A90" s="79"/>
      <c r="B90" s="82"/>
      <c r="C90" s="82"/>
      <c r="D90" s="82"/>
      <c r="E90" s="82"/>
      <c r="F90" s="82"/>
      <c r="G90" s="82"/>
      <c r="H90" s="82"/>
      <c r="I90" s="82"/>
      <c r="J90" s="82"/>
      <c r="K90" s="82"/>
      <c r="L90" s="82"/>
      <c r="M90" s="82"/>
      <c r="N90" s="82"/>
      <c r="O90" s="82"/>
      <c r="P90" s="82"/>
      <c r="Q90" s="82"/>
      <c r="R90" s="82"/>
      <c r="S90" s="82"/>
      <c r="T90" s="82"/>
      <c r="U90" s="82"/>
      <c r="V90" s="82"/>
      <c r="W90" s="82"/>
      <c r="X90" s="82"/>
      <c r="Y90" s="82"/>
      <c r="Z90" s="82"/>
      <c r="AA90" s="82"/>
      <c r="AB90" s="82"/>
      <c r="AC90" s="82"/>
      <c r="AD90" s="82"/>
      <c r="AE90" s="82"/>
      <c r="AF90" s="82"/>
      <c r="AG90" s="82"/>
      <c r="AH90" s="82"/>
      <c r="AI90" s="82"/>
    </row>
    <row r="91" spans="1:35" x14ac:dyDescent="0.35">
      <c r="A91" s="79"/>
      <c r="B91" s="82"/>
      <c r="C91" s="82"/>
      <c r="D91" s="82"/>
      <c r="E91" s="82"/>
      <c r="F91" s="82"/>
      <c r="G91" s="82"/>
      <c r="H91" s="82"/>
      <c r="I91" s="82"/>
      <c r="J91" s="82"/>
      <c r="K91" s="82"/>
      <c r="L91" s="82"/>
      <c r="M91" s="82"/>
      <c r="N91" s="82"/>
      <c r="O91" s="82"/>
      <c r="P91" s="82"/>
      <c r="Q91" s="82"/>
      <c r="R91" s="82"/>
      <c r="S91" s="82"/>
      <c r="T91" s="82"/>
      <c r="U91" s="82"/>
      <c r="V91" s="82"/>
      <c r="W91" s="82"/>
      <c r="X91" s="82"/>
      <c r="Y91" s="82"/>
      <c r="Z91" s="82"/>
      <c r="AA91" s="82"/>
      <c r="AB91" s="82"/>
      <c r="AC91" s="82"/>
      <c r="AD91" s="82"/>
      <c r="AE91" s="82"/>
      <c r="AF91" s="82"/>
      <c r="AG91" s="82"/>
      <c r="AH91" s="82"/>
      <c r="AI91" s="82"/>
    </row>
    <row r="92" spans="1:35" x14ac:dyDescent="0.35">
      <c r="A92" s="79"/>
      <c r="B92" s="82"/>
      <c r="C92" s="82"/>
      <c r="D92" s="82"/>
      <c r="E92" s="82"/>
      <c r="F92" s="82"/>
      <c r="G92" s="82"/>
      <c r="H92" s="82"/>
      <c r="I92" s="82"/>
      <c r="J92" s="82"/>
      <c r="K92" s="82"/>
      <c r="L92" s="82"/>
      <c r="M92" s="82"/>
      <c r="N92" s="82"/>
      <c r="O92" s="82"/>
      <c r="P92" s="82"/>
      <c r="Q92" s="82"/>
      <c r="R92" s="82"/>
      <c r="S92" s="82"/>
      <c r="T92" s="82"/>
      <c r="U92" s="82"/>
      <c r="V92" s="82"/>
      <c r="W92" s="82"/>
      <c r="X92" s="82"/>
      <c r="Y92" s="82"/>
      <c r="Z92" s="82"/>
      <c r="AA92" s="82"/>
      <c r="AB92" s="82"/>
      <c r="AC92" s="82"/>
      <c r="AD92" s="82"/>
      <c r="AE92" s="82"/>
      <c r="AF92" s="82"/>
      <c r="AG92" s="82"/>
      <c r="AH92" s="82"/>
      <c r="AI92" s="82"/>
    </row>
    <row r="93" spans="1:35" x14ac:dyDescent="0.35">
      <c r="A93" s="79"/>
      <c r="B93" s="82"/>
      <c r="C93" s="82"/>
      <c r="D93" s="82"/>
      <c r="E93" s="82"/>
      <c r="F93" s="82"/>
      <c r="G93" s="82"/>
      <c r="H93" s="82"/>
      <c r="I93" s="82"/>
      <c r="J93" s="82"/>
      <c r="K93" s="82"/>
      <c r="L93" s="82"/>
      <c r="M93" s="82"/>
      <c r="N93" s="82"/>
      <c r="O93" s="82"/>
      <c r="P93" s="82"/>
      <c r="Q93" s="82"/>
      <c r="R93" s="82"/>
      <c r="S93" s="82"/>
      <c r="T93" s="82"/>
      <c r="U93" s="82"/>
      <c r="V93" s="82"/>
      <c r="W93" s="82"/>
      <c r="X93" s="82"/>
      <c r="Y93" s="82"/>
      <c r="Z93" s="82"/>
      <c r="AA93" s="82"/>
      <c r="AB93" s="82"/>
      <c r="AC93" s="82"/>
      <c r="AD93" s="82"/>
      <c r="AE93" s="82"/>
      <c r="AF93" s="82"/>
      <c r="AG93" s="82"/>
      <c r="AH93" s="82"/>
      <c r="AI93" s="82"/>
    </row>
    <row r="94" spans="1:35" x14ac:dyDescent="0.35">
      <c r="A94" s="79"/>
      <c r="B94" s="82"/>
      <c r="C94" s="82"/>
      <c r="D94" s="82"/>
      <c r="E94" s="82"/>
      <c r="F94" s="82"/>
      <c r="G94" s="82"/>
      <c r="H94" s="82"/>
      <c r="I94" s="82"/>
      <c r="J94" s="82"/>
      <c r="K94" s="82"/>
      <c r="L94" s="82"/>
      <c r="M94" s="82"/>
      <c r="N94" s="82"/>
      <c r="O94" s="82"/>
      <c r="P94" s="82"/>
      <c r="Q94" s="82"/>
      <c r="R94" s="82"/>
      <c r="S94" s="82"/>
      <c r="T94" s="82"/>
      <c r="U94" s="82"/>
      <c r="V94" s="82"/>
      <c r="W94" s="82"/>
      <c r="X94" s="82"/>
      <c r="Y94" s="82"/>
      <c r="Z94" s="82"/>
      <c r="AA94" s="82"/>
      <c r="AB94" s="82"/>
      <c r="AC94" s="82"/>
      <c r="AD94" s="82"/>
      <c r="AE94" s="82"/>
      <c r="AF94" s="82"/>
      <c r="AG94" s="82"/>
      <c r="AH94" s="82"/>
      <c r="AI94" s="82"/>
    </row>
    <row r="95" spans="1:35" x14ac:dyDescent="0.35">
      <c r="A95" s="79"/>
      <c r="B95" s="82"/>
      <c r="C95" s="82"/>
      <c r="D95" s="82"/>
      <c r="E95" s="82"/>
      <c r="F95" s="82"/>
      <c r="G95" s="82"/>
      <c r="H95" s="82"/>
      <c r="I95" s="82"/>
      <c r="J95" s="82"/>
      <c r="K95" s="82"/>
      <c r="L95" s="82"/>
      <c r="M95" s="82"/>
      <c r="N95" s="82"/>
      <c r="O95" s="82"/>
      <c r="P95" s="82"/>
      <c r="Q95" s="82"/>
      <c r="R95" s="82"/>
      <c r="S95" s="82"/>
      <c r="T95" s="82"/>
      <c r="U95" s="82"/>
      <c r="V95" s="82"/>
      <c r="W95" s="82"/>
      <c r="X95" s="82"/>
      <c r="Y95" s="82"/>
      <c r="Z95" s="82"/>
      <c r="AA95" s="82"/>
      <c r="AB95" s="82"/>
      <c r="AC95" s="82"/>
      <c r="AD95" s="82"/>
      <c r="AE95" s="82"/>
      <c r="AF95" s="82"/>
      <c r="AG95" s="82"/>
      <c r="AH95" s="82"/>
      <c r="AI95" s="82"/>
    </row>
    <row r="96" spans="1:35" x14ac:dyDescent="0.35">
      <c r="A96" s="79"/>
      <c r="B96" s="82"/>
      <c r="C96" s="82"/>
      <c r="D96" s="82"/>
      <c r="E96" s="82"/>
      <c r="F96" s="82"/>
      <c r="G96" s="82"/>
      <c r="H96" s="82"/>
      <c r="I96" s="82"/>
      <c r="J96" s="82"/>
      <c r="K96" s="82"/>
      <c r="L96" s="82"/>
      <c r="M96" s="82"/>
      <c r="N96" s="82"/>
      <c r="O96" s="82"/>
      <c r="P96" s="82"/>
      <c r="Q96" s="82"/>
      <c r="R96" s="82"/>
      <c r="S96" s="82"/>
      <c r="T96" s="82"/>
      <c r="U96" s="82"/>
      <c r="V96" s="82"/>
      <c r="W96" s="82"/>
      <c r="X96" s="82"/>
      <c r="Y96" s="82"/>
      <c r="Z96" s="82"/>
      <c r="AA96" s="82"/>
      <c r="AB96" s="82"/>
      <c r="AC96" s="82"/>
      <c r="AD96" s="82"/>
      <c r="AE96" s="82"/>
      <c r="AF96" s="82"/>
      <c r="AG96" s="82"/>
      <c r="AH96" s="82"/>
      <c r="AI96" s="82"/>
    </row>
    <row r="97" spans="1:35" x14ac:dyDescent="0.35">
      <c r="A97" s="79"/>
      <c r="B97" s="82"/>
      <c r="C97" s="82"/>
      <c r="D97" s="82"/>
      <c r="E97" s="82"/>
      <c r="F97" s="82"/>
      <c r="G97" s="82"/>
      <c r="H97" s="82"/>
      <c r="I97" s="82"/>
      <c r="J97" s="82"/>
      <c r="K97" s="82"/>
      <c r="L97" s="82"/>
      <c r="M97" s="82"/>
      <c r="N97" s="82"/>
      <c r="O97" s="82"/>
      <c r="P97" s="82"/>
      <c r="Q97" s="82"/>
      <c r="R97" s="82"/>
      <c r="S97" s="82"/>
      <c r="T97" s="82"/>
      <c r="U97" s="82"/>
      <c r="V97" s="82"/>
      <c r="W97" s="82"/>
      <c r="X97" s="82"/>
      <c r="Y97" s="82"/>
      <c r="Z97" s="82"/>
      <c r="AA97" s="82"/>
      <c r="AB97" s="82"/>
      <c r="AC97" s="82"/>
      <c r="AD97" s="82"/>
      <c r="AE97" s="82"/>
      <c r="AF97" s="82"/>
      <c r="AG97" s="82"/>
      <c r="AH97" s="82"/>
      <c r="AI97" s="82"/>
    </row>
    <row r="98" spans="1:35" x14ac:dyDescent="0.35">
      <c r="A98" s="79"/>
      <c r="B98" s="82"/>
      <c r="C98" s="82"/>
      <c r="D98" s="82"/>
      <c r="E98" s="82"/>
      <c r="F98" s="82"/>
      <c r="G98" s="82"/>
      <c r="H98" s="82"/>
      <c r="I98" s="82"/>
      <c r="J98" s="82"/>
      <c r="K98" s="82"/>
      <c r="L98" s="82"/>
      <c r="M98" s="82"/>
      <c r="N98" s="82"/>
      <c r="O98" s="82"/>
      <c r="P98" s="82"/>
      <c r="Q98" s="82"/>
      <c r="R98" s="82"/>
      <c r="S98" s="82"/>
      <c r="T98" s="82"/>
      <c r="U98" s="82"/>
      <c r="V98" s="82"/>
      <c r="W98" s="82"/>
      <c r="X98" s="82"/>
      <c r="Y98" s="82"/>
      <c r="Z98" s="82"/>
      <c r="AA98" s="82"/>
      <c r="AB98" s="82"/>
      <c r="AC98" s="82"/>
      <c r="AD98" s="82"/>
      <c r="AE98" s="82"/>
      <c r="AF98" s="82"/>
      <c r="AG98" s="82"/>
      <c r="AH98" s="82"/>
      <c r="AI98" s="82"/>
    </row>
    <row r="99" spans="1:35" x14ac:dyDescent="0.35">
      <c r="A99" s="88"/>
      <c r="B99" s="82"/>
      <c r="C99" s="82"/>
      <c r="D99" s="82"/>
      <c r="E99" s="82"/>
      <c r="F99" s="82"/>
      <c r="G99" s="82"/>
      <c r="H99" s="82"/>
      <c r="I99" s="82"/>
      <c r="J99" s="82"/>
      <c r="K99" s="82"/>
      <c r="L99" s="82"/>
      <c r="M99" s="82"/>
      <c r="N99" s="82"/>
      <c r="O99" s="82"/>
      <c r="P99" s="82"/>
      <c r="Q99" s="82"/>
      <c r="R99" s="82"/>
      <c r="S99" s="82"/>
      <c r="T99" s="82"/>
      <c r="U99" s="82"/>
      <c r="V99" s="82"/>
      <c r="W99" s="82"/>
      <c r="X99" s="82"/>
      <c r="Y99" s="82"/>
      <c r="Z99" s="82"/>
      <c r="AA99" s="82"/>
      <c r="AB99" s="82"/>
      <c r="AC99" s="82"/>
      <c r="AD99" s="82"/>
      <c r="AE99" s="82"/>
      <c r="AF99" s="82"/>
      <c r="AG99" s="82"/>
      <c r="AH99" s="82"/>
      <c r="AI99" s="82"/>
    </row>
    <row r="100" spans="1:35" x14ac:dyDescent="0.35">
      <c r="A100" s="80"/>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c r="AA100" s="82"/>
      <c r="AB100" s="82"/>
      <c r="AC100" s="82"/>
      <c r="AD100" s="82"/>
      <c r="AE100" s="82"/>
      <c r="AF100" s="82"/>
      <c r="AG100" s="82"/>
      <c r="AH100" s="82"/>
      <c r="AI100" s="82"/>
    </row>
    <row r="101" spans="1:35" x14ac:dyDescent="0.35">
      <c r="A101" s="79"/>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82"/>
      <c r="AF101" s="82"/>
      <c r="AG101" s="82"/>
      <c r="AH101" s="82"/>
      <c r="AI101" s="82"/>
    </row>
    <row r="102" spans="1:35" x14ac:dyDescent="0.35">
      <c r="A102" s="79"/>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c r="AA102" s="82"/>
      <c r="AB102" s="82"/>
      <c r="AC102" s="82"/>
      <c r="AD102" s="82"/>
      <c r="AE102" s="82"/>
      <c r="AF102" s="82"/>
      <c r="AG102" s="82"/>
      <c r="AH102" s="82"/>
      <c r="AI102" s="82"/>
    </row>
    <row r="103" spans="1:35" x14ac:dyDescent="0.35">
      <c r="A103" s="79"/>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c r="AA103" s="82"/>
      <c r="AB103" s="82"/>
      <c r="AC103" s="82"/>
      <c r="AD103" s="82"/>
      <c r="AE103" s="82"/>
      <c r="AF103" s="82"/>
      <c r="AG103" s="82"/>
      <c r="AH103" s="82"/>
      <c r="AI103" s="82"/>
    </row>
    <row r="104" spans="1:35" x14ac:dyDescent="0.35">
      <c r="A104" s="87"/>
    </row>
    <row r="105" spans="1:35" x14ac:dyDescent="0.35">
      <c r="A105" s="79"/>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c r="AA105" s="82"/>
      <c r="AB105" s="82"/>
      <c r="AC105" s="82"/>
      <c r="AD105" s="82"/>
      <c r="AE105" s="82"/>
      <c r="AF105" s="82"/>
      <c r="AG105" s="82"/>
      <c r="AH105" s="82"/>
      <c r="AI105" s="82"/>
    </row>
    <row r="106" spans="1:35" x14ac:dyDescent="0.35">
      <c r="A106" s="79"/>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c r="AA106" s="82"/>
      <c r="AB106" s="82"/>
      <c r="AC106" s="82"/>
      <c r="AD106" s="82"/>
      <c r="AE106" s="82"/>
      <c r="AF106" s="82"/>
      <c r="AG106" s="82"/>
      <c r="AH106" s="82"/>
      <c r="AI106" s="82"/>
    </row>
    <row r="107" spans="1:35" x14ac:dyDescent="0.35">
      <c r="A107" s="79"/>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c r="AA107" s="82"/>
      <c r="AB107" s="82"/>
      <c r="AC107" s="82"/>
      <c r="AD107" s="82"/>
      <c r="AE107" s="82"/>
      <c r="AF107" s="82"/>
      <c r="AG107" s="82"/>
      <c r="AH107" s="82"/>
      <c r="AI107" s="82"/>
    </row>
    <row r="108" spans="1:35" x14ac:dyDescent="0.35">
      <c r="A108" s="79"/>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c r="AA108" s="82"/>
      <c r="AB108" s="82"/>
      <c r="AC108" s="82"/>
      <c r="AD108" s="82"/>
      <c r="AE108" s="82"/>
      <c r="AF108" s="82"/>
      <c r="AG108" s="82"/>
      <c r="AH108" s="82"/>
      <c r="AI108" s="82"/>
    </row>
    <row r="109" spans="1:35" x14ac:dyDescent="0.35">
      <c r="A109" s="79"/>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c r="AA109" s="82"/>
      <c r="AB109" s="82"/>
      <c r="AC109" s="82"/>
      <c r="AD109" s="82"/>
      <c r="AE109" s="82"/>
      <c r="AF109" s="82"/>
      <c r="AG109" s="82"/>
      <c r="AH109" s="82"/>
      <c r="AI109" s="82"/>
    </row>
    <row r="110" spans="1:35" x14ac:dyDescent="0.35">
      <c r="A110" s="79"/>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c r="AA110" s="82"/>
      <c r="AB110" s="82"/>
      <c r="AC110" s="82"/>
      <c r="AD110" s="82"/>
      <c r="AE110" s="82"/>
      <c r="AF110" s="82"/>
      <c r="AG110" s="82"/>
      <c r="AH110" s="82"/>
      <c r="AI110" s="82"/>
    </row>
    <row r="111" spans="1:35" x14ac:dyDescent="0.35">
      <c r="A111" s="79"/>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c r="AA111" s="82"/>
      <c r="AB111" s="82"/>
      <c r="AC111" s="82"/>
      <c r="AD111" s="82"/>
      <c r="AE111" s="82"/>
      <c r="AF111" s="82"/>
      <c r="AG111" s="82"/>
      <c r="AH111" s="82"/>
      <c r="AI111" s="82"/>
    </row>
    <row r="112" spans="1:35" x14ac:dyDescent="0.35">
      <c r="A112" s="79"/>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c r="AA112" s="82"/>
      <c r="AB112" s="82"/>
      <c r="AC112" s="82"/>
      <c r="AD112" s="82"/>
      <c r="AE112" s="82"/>
      <c r="AF112" s="82"/>
      <c r="AG112" s="82"/>
      <c r="AH112" s="82"/>
      <c r="AI112" s="82"/>
    </row>
    <row r="113" spans="1:35" x14ac:dyDescent="0.35">
      <c r="A113" s="79"/>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c r="AA113" s="82"/>
      <c r="AB113" s="82"/>
      <c r="AC113" s="82"/>
      <c r="AD113" s="82"/>
      <c r="AE113" s="82"/>
      <c r="AF113" s="82"/>
      <c r="AG113" s="82"/>
      <c r="AH113" s="82"/>
      <c r="AI113" s="82"/>
    </row>
    <row r="114" spans="1:35" x14ac:dyDescent="0.35">
      <c r="A114" s="79"/>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c r="AA114" s="82"/>
      <c r="AB114" s="82"/>
      <c r="AC114" s="82"/>
      <c r="AD114" s="82"/>
      <c r="AE114" s="82"/>
      <c r="AF114" s="82"/>
      <c r="AG114" s="82"/>
      <c r="AH114" s="82"/>
      <c r="AI114" s="82"/>
    </row>
    <row r="115" spans="1:35" x14ac:dyDescent="0.35">
      <c r="A115" s="79"/>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c r="AA115" s="82"/>
      <c r="AB115" s="82"/>
      <c r="AC115" s="82"/>
      <c r="AD115" s="82"/>
      <c r="AE115" s="82"/>
      <c r="AF115" s="82"/>
      <c r="AG115" s="82"/>
      <c r="AH115" s="82"/>
      <c r="AI115" s="82"/>
    </row>
    <row r="116" spans="1:35" x14ac:dyDescent="0.35">
      <c r="A116" s="77"/>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c r="AA116" s="81"/>
      <c r="AB116" s="81"/>
      <c r="AC116" s="81"/>
      <c r="AD116" s="81"/>
      <c r="AE116" s="81"/>
      <c r="AF116" s="81"/>
      <c r="AG116" s="81"/>
      <c r="AH116" s="81"/>
      <c r="AI116" s="81"/>
    </row>
    <row r="117" spans="1:35" x14ac:dyDescent="0.35">
      <c r="A117" s="16"/>
    </row>
    <row r="118" spans="1:35" x14ac:dyDescent="0.35">
      <c r="A118" s="84"/>
      <c r="B118" s="86"/>
      <c r="C118" s="86"/>
      <c r="D118" s="86"/>
      <c r="E118" s="86"/>
      <c r="F118" s="86"/>
      <c r="G118" s="86"/>
      <c r="H118" s="86"/>
      <c r="I118" s="86"/>
      <c r="J118" s="86"/>
      <c r="K118" s="86"/>
      <c r="L118" s="86"/>
      <c r="M118" s="86"/>
      <c r="N118" s="86"/>
      <c r="O118" s="86"/>
      <c r="P118" s="86"/>
      <c r="Q118" s="86"/>
      <c r="R118" s="86"/>
      <c r="S118" s="86"/>
      <c r="T118" s="86"/>
      <c r="U118" s="86"/>
      <c r="V118" s="86"/>
      <c r="W118" s="86"/>
      <c r="X118" s="86"/>
      <c r="Y118" s="86"/>
      <c r="Z118" s="86"/>
      <c r="AA118" s="86"/>
      <c r="AB118" s="86"/>
      <c r="AC118" s="86"/>
      <c r="AD118" s="86"/>
      <c r="AE118" s="86"/>
      <c r="AF118" s="86"/>
      <c r="AG118" s="86"/>
      <c r="AH118" s="86"/>
      <c r="AI118" s="86"/>
    </row>
    <row r="119" spans="1:35" x14ac:dyDescent="0.35">
      <c r="A119" s="84"/>
      <c r="B119" s="86"/>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row>
    <row r="120" spans="1:35" x14ac:dyDescent="0.35">
      <c r="A120" s="84"/>
      <c r="B120" s="85"/>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row>
    <row r="121" spans="1:35" x14ac:dyDescent="0.35">
      <c r="A121" s="84"/>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c r="AA121" s="83"/>
      <c r="AB121" s="83"/>
      <c r="AC121" s="83"/>
      <c r="AD121" s="83"/>
      <c r="AE121" s="83"/>
      <c r="AF121" s="83"/>
      <c r="AG121" s="83"/>
      <c r="AH121" s="83"/>
      <c r="AI121" s="83"/>
    </row>
    <row r="122" spans="1:35" x14ac:dyDescent="0.35">
      <c r="A122" s="16"/>
    </row>
    <row r="123" spans="1:35" x14ac:dyDescent="0.35">
      <c r="A123" s="79"/>
      <c r="B123" s="82"/>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c r="AA123" s="82"/>
      <c r="AB123" s="82"/>
      <c r="AC123" s="82"/>
      <c r="AD123" s="82"/>
      <c r="AE123" s="82"/>
      <c r="AF123" s="82"/>
      <c r="AG123" s="82"/>
      <c r="AH123" s="82"/>
      <c r="AI123" s="82"/>
    </row>
    <row r="124" spans="1:35" x14ac:dyDescent="0.35">
      <c r="A124" s="79"/>
      <c r="B124" s="82"/>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c r="AA124" s="82"/>
      <c r="AB124" s="82"/>
      <c r="AC124" s="82"/>
      <c r="AD124" s="82"/>
      <c r="AE124" s="82"/>
      <c r="AF124" s="82"/>
      <c r="AG124" s="82"/>
      <c r="AH124" s="82"/>
      <c r="AI124" s="82"/>
    </row>
    <row r="125" spans="1:35" x14ac:dyDescent="0.35">
      <c r="A125" s="79"/>
      <c r="B125" s="82"/>
      <c r="C125" s="82"/>
      <c r="D125" s="82"/>
      <c r="E125" s="82"/>
      <c r="F125" s="82"/>
      <c r="G125" s="82"/>
      <c r="H125" s="82"/>
      <c r="I125" s="82"/>
      <c r="J125" s="82"/>
      <c r="K125" s="82"/>
      <c r="L125" s="82"/>
      <c r="M125" s="82"/>
      <c r="N125" s="82"/>
      <c r="O125" s="82"/>
      <c r="P125" s="82"/>
      <c r="Q125" s="82"/>
      <c r="R125" s="82"/>
      <c r="S125" s="82"/>
      <c r="T125" s="82"/>
      <c r="U125" s="82"/>
      <c r="V125" s="82"/>
      <c r="W125" s="82"/>
      <c r="X125" s="82"/>
      <c r="Y125" s="82"/>
      <c r="Z125" s="82"/>
      <c r="AA125" s="82"/>
      <c r="AB125" s="82"/>
      <c r="AC125" s="82"/>
      <c r="AD125" s="82"/>
      <c r="AE125" s="82"/>
      <c r="AF125" s="82"/>
      <c r="AG125" s="82"/>
      <c r="AH125" s="82"/>
      <c r="AI125" s="82"/>
    </row>
    <row r="126" spans="1:35" x14ac:dyDescent="0.35">
      <c r="A126" s="79"/>
      <c r="B126" s="82"/>
      <c r="C126" s="82"/>
      <c r="D126" s="82"/>
      <c r="E126" s="82"/>
      <c r="F126" s="82"/>
      <c r="G126" s="82"/>
      <c r="H126" s="82"/>
      <c r="I126" s="82"/>
      <c r="J126" s="82"/>
      <c r="K126" s="82"/>
      <c r="L126" s="82"/>
      <c r="M126" s="82"/>
      <c r="N126" s="82"/>
      <c r="O126" s="82"/>
      <c r="P126" s="82"/>
      <c r="Q126" s="82"/>
      <c r="R126" s="82"/>
      <c r="S126" s="82"/>
      <c r="T126" s="82"/>
      <c r="U126" s="82"/>
      <c r="V126" s="82"/>
      <c r="W126" s="82"/>
      <c r="X126" s="82"/>
      <c r="Y126" s="82"/>
      <c r="Z126" s="82"/>
      <c r="AA126" s="82"/>
      <c r="AB126" s="82"/>
      <c r="AC126" s="82"/>
      <c r="AD126" s="82"/>
      <c r="AE126" s="82"/>
      <c r="AF126" s="82"/>
      <c r="AG126" s="82"/>
      <c r="AH126" s="82"/>
      <c r="AI126" s="82"/>
    </row>
    <row r="127" spans="1:35" x14ac:dyDescent="0.35">
      <c r="A127" s="79"/>
      <c r="B127" s="82"/>
      <c r="C127" s="82"/>
      <c r="D127" s="82"/>
      <c r="E127" s="82"/>
      <c r="F127" s="82"/>
      <c r="G127" s="82"/>
      <c r="H127" s="82"/>
      <c r="I127" s="82"/>
      <c r="J127" s="82"/>
      <c r="K127" s="82"/>
      <c r="L127" s="82"/>
      <c r="M127" s="82"/>
      <c r="N127" s="82"/>
      <c r="O127" s="82"/>
      <c r="P127" s="82"/>
      <c r="Q127" s="82"/>
      <c r="R127" s="82"/>
      <c r="S127" s="82"/>
      <c r="T127" s="82"/>
      <c r="U127" s="82"/>
      <c r="V127" s="82"/>
      <c r="W127" s="82"/>
      <c r="X127" s="82"/>
      <c r="Y127" s="82"/>
      <c r="Z127" s="82"/>
      <c r="AA127" s="82"/>
      <c r="AB127" s="82"/>
      <c r="AC127" s="82"/>
      <c r="AD127" s="82"/>
      <c r="AE127" s="82"/>
      <c r="AF127" s="82"/>
      <c r="AG127" s="82"/>
      <c r="AH127" s="82"/>
      <c r="AI127" s="82"/>
    </row>
    <row r="128" spans="1:35" x14ac:dyDescent="0.35">
      <c r="A128" s="79"/>
      <c r="B128" s="82"/>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c r="AA128" s="82"/>
      <c r="AB128" s="82"/>
      <c r="AC128" s="82"/>
      <c r="AD128" s="82"/>
      <c r="AE128" s="82"/>
      <c r="AF128" s="82"/>
      <c r="AG128" s="82"/>
      <c r="AH128" s="82"/>
      <c r="AI128" s="82"/>
    </row>
    <row r="129" spans="1:35" x14ac:dyDescent="0.35">
      <c r="A129" s="79"/>
      <c r="B129" s="82"/>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c r="AA129" s="82"/>
      <c r="AB129" s="82"/>
      <c r="AC129" s="82"/>
      <c r="AD129" s="82"/>
      <c r="AE129" s="82"/>
      <c r="AF129" s="82"/>
      <c r="AG129" s="82"/>
      <c r="AH129" s="82"/>
      <c r="AI129" s="82"/>
    </row>
    <row r="130" spans="1:35" x14ac:dyDescent="0.35">
      <c r="A130" s="79"/>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c r="AA130" s="82"/>
      <c r="AB130" s="82"/>
      <c r="AC130" s="82"/>
      <c r="AD130" s="82"/>
      <c r="AE130" s="82"/>
      <c r="AF130" s="82"/>
      <c r="AG130" s="82"/>
      <c r="AH130" s="82"/>
      <c r="AI130" s="82"/>
    </row>
    <row r="131" spans="1:35" x14ac:dyDescent="0.35">
      <c r="A131" s="79"/>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c r="AA131" s="82"/>
      <c r="AB131" s="82"/>
      <c r="AC131" s="82"/>
      <c r="AD131" s="82"/>
      <c r="AE131" s="82"/>
      <c r="AF131" s="82"/>
      <c r="AG131" s="82"/>
      <c r="AH131" s="82"/>
      <c r="AI131" s="82"/>
    </row>
    <row r="132" spans="1:35" x14ac:dyDescent="0.35">
      <c r="A132" s="79"/>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c r="AA132" s="82"/>
      <c r="AB132" s="82"/>
      <c r="AC132" s="82"/>
      <c r="AD132" s="82"/>
      <c r="AE132" s="82"/>
      <c r="AF132" s="82"/>
      <c r="AG132" s="82"/>
      <c r="AH132" s="82"/>
      <c r="AI132" s="82"/>
    </row>
    <row r="133" spans="1:35" x14ac:dyDescent="0.35">
      <c r="A133" s="77"/>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c r="AA133" s="81"/>
      <c r="AB133" s="81"/>
      <c r="AC133" s="81"/>
      <c r="AD133" s="81"/>
      <c r="AE133" s="81"/>
      <c r="AF133" s="81"/>
      <c r="AG133" s="81"/>
      <c r="AH133" s="81"/>
      <c r="AI133" s="81"/>
    </row>
    <row r="134" spans="1:35" x14ac:dyDescent="0.35">
      <c r="A134" s="16"/>
    </row>
    <row r="135" spans="1:35" x14ac:dyDescent="0.35">
      <c r="A135" s="80"/>
      <c r="B135" s="78"/>
      <c r="C135" s="78"/>
      <c r="D135" s="78"/>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c r="AD135" s="78"/>
      <c r="AE135" s="78"/>
      <c r="AF135" s="78"/>
      <c r="AG135" s="78"/>
      <c r="AH135" s="78"/>
      <c r="AI135" s="78"/>
    </row>
    <row r="136" spans="1:35" x14ac:dyDescent="0.35">
      <c r="A136" s="79"/>
      <c r="B136" s="78"/>
      <c r="C136" s="78"/>
      <c r="D136" s="78"/>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c r="AD136" s="78"/>
      <c r="AE136" s="78"/>
      <c r="AF136" s="78"/>
      <c r="AG136" s="78"/>
      <c r="AH136" s="78"/>
      <c r="AI136" s="78"/>
    </row>
    <row r="137" spans="1:35" x14ac:dyDescent="0.35">
      <c r="A137" s="79"/>
      <c r="B137" s="78"/>
      <c r="C137" s="78"/>
      <c r="D137" s="78"/>
      <c r="E137" s="78"/>
      <c r="F137" s="78"/>
      <c r="G137" s="78"/>
      <c r="H137" s="78"/>
      <c r="I137" s="78"/>
      <c r="J137" s="78"/>
      <c r="K137" s="78"/>
      <c r="L137" s="78"/>
      <c r="M137" s="78"/>
      <c r="N137" s="78"/>
      <c r="O137" s="78"/>
      <c r="P137" s="78"/>
      <c r="Q137" s="78"/>
      <c r="R137" s="78"/>
      <c r="S137" s="78"/>
      <c r="T137" s="78"/>
      <c r="U137" s="78"/>
      <c r="V137" s="78"/>
      <c r="W137" s="78"/>
      <c r="X137" s="78"/>
      <c r="Y137" s="78"/>
      <c r="Z137" s="78"/>
      <c r="AA137" s="78"/>
      <c r="AB137" s="78"/>
      <c r="AC137" s="78"/>
      <c r="AD137" s="78"/>
      <c r="AE137" s="78"/>
      <c r="AF137" s="78"/>
      <c r="AG137" s="78"/>
      <c r="AH137" s="78"/>
      <c r="AI137" s="78"/>
    </row>
    <row r="138" spans="1:35" x14ac:dyDescent="0.35">
      <c r="A138" s="79"/>
      <c r="B138" s="78"/>
      <c r="C138" s="78"/>
      <c r="D138" s="78"/>
      <c r="E138" s="78"/>
      <c r="F138" s="78"/>
      <c r="G138" s="78"/>
      <c r="H138" s="78"/>
      <c r="I138" s="78"/>
      <c r="J138" s="78"/>
      <c r="K138" s="78"/>
      <c r="L138" s="78"/>
      <c r="M138" s="78"/>
      <c r="N138" s="78"/>
      <c r="O138" s="78"/>
      <c r="P138" s="78"/>
      <c r="Q138" s="78"/>
      <c r="R138" s="78"/>
      <c r="S138" s="78"/>
      <c r="T138" s="78"/>
      <c r="U138" s="78"/>
      <c r="V138" s="78"/>
      <c r="W138" s="78"/>
      <c r="X138" s="78"/>
      <c r="Y138" s="78"/>
      <c r="Z138" s="78"/>
      <c r="AA138" s="78"/>
      <c r="AB138" s="78"/>
      <c r="AC138" s="78"/>
      <c r="AD138" s="78"/>
      <c r="AE138" s="78"/>
      <c r="AF138" s="78"/>
      <c r="AG138" s="78"/>
      <c r="AH138" s="78"/>
      <c r="AI138" s="78"/>
    </row>
    <row r="139" spans="1:35" x14ac:dyDescent="0.35">
      <c r="A139" s="79"/>
      <c r="B139" s="78"/>
      <c r="C139" s="78"/>
      <c r="D139" s="78"/>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c r="AC139" s="78"/>
      <c r="AD139" s="78"/>
      <c r="AE139" s="78"/>
      <c r="AF139" s="78"/>
      <c r="AG139" s="78"/>
      <c r="AH139" s="78"/>
      <c r="AI139" s="78"/>
    </row>
    <row r="140" spans="1:35" x14ac:dyDescent="0.35">
      <c r="A140" s="79"/>
      <c r="B140" s="78"/>
      <c r="C140" s="78"/>
      <c r="D140" s="78"/>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row>
    <row r="141" spans="1:35" x14ac:dyDescent="0.35">
      <c r="A141" s="79"/>
      <c r="B141" s="78"/>
      <c r="C141" s="78"/>
      <c r="D141" s="78"/>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row>
    <row r="142" spans="1:35" x14ac:dyDescent="0.35">
      <c r="A142" s="79"/>
      <c r="B142" s="78"/>
      <c r="C142" s="78"/>
      <c r="D142" s="78"/>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row>
    <row r="143" spans="1:35" x14ac:dyDescent="0.35">
      <c r="A143" s="79"/>
      <c r="B143" s="78"/>
      <c r="C143" s="78"/>
      <c r="D143" s="78"/>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c r="AC143" s="78"/>
      <c r="AD143" s="78"/>
      <c r="AE143" s="78"/>
      <c r="AF143" s="78"/>
      <c r="AG143" s="78"/>
      <c r="AH143" s="78"/>
      <c r="AI143" s="78"/>
    </row>
    <row r="144" spans="1:35" x14ac:dyDescent="0.35">
      <c r="A144" s="79"/>
      <c r="B144" s="78"/>
      <c r="C144" s="78"/>
      <c r="D144" s="78"/>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c r="AC144" s="78"/>
      <c r="AD144" s="78"/>
      <c r="AE144" s="78"/>
      <c r="AF144" s="78"/>
      <c r="AG144" s="78"/>
      <c r="AH144" s="78"/>
      <c r="AI144" s="78"/>
    </row>
    <row r="145" spans="1:35" x14ac:dyDescent="0.35">
      <c r="A145" s="79"/>
      <c r="B145" s="78"/>
      <c r="C145" s="78"/>
      <c r="D145" s="78"/>
      <c r="E145" s="78"/>
      <c r="F145" s="78"/>
      <c r="G145" s="78"/>
      <c r="H145" s="78"/>
      <c r="I145" s="78"/>
      <c r="J145" s="78"/>
      <c r="K145" s="78"/>
      <c r="L145" s="78"/>
      <c r="M145" s="78"/>
      <c r="N145" s="78"/>
      <c r="O145" s="78"/>
      <c r="P145" s="78"/>
      <c r="Q145" s="78"/>
      <c r="R145" s="78"/>
      <c r="S145" s="78"/>
      <c r="T145" s="78"/>
      <c r="U145" s="78"/>
      <c r="V145" s="78"/>
      <c r="W145" s="78"/>
      <c r="X145" s="78"/>
      <c r="Y145" s="78"/>
      <c r="Z145" s="78"/>
      <c r="AA145" s="78"/>
      <c r="AB145" s="78"/>
      <c r="AC145" s="78"/>
      <c r="AD145" s="78"/>
      <c r="AE145" s="78"/>
      <c r="AF145" s="78"/>
      <c r="AG145" s="78"/>
      <c r="AH145" s="78"/>
      <c r="AI145" s="78"/>
    </row>
    <row r="146" spans="1:35" x14ac:dyDescent="0.35">
      <c r="A146" s="79"/>
      <c r="B146" s="78"/>
      <c r="C146" s="78"/>
      <c r="D146" s="78"/>
      <c r="E146" s="78"/>
      <c r="F146" s="78"/>
      <c r="G146" s="78"/>
      <c r="H146" s="78"/>
      <c r="I146" s="78"/>
      <c r="J146" s="78"/>
      <c r="K146" s="78"/>
      <c r="L146" s="78"/>
      <c r="M146" s="78"/>
      <c r="N146" s="78"/>
      <c r="O146" s="78"/>
      <c r="P146" s="78"/>
      <c r="Q146" s="78"/>
      <c r="R146" s="78"/>
      <c r="S146" s="78"/>
      <c r="T146" s="78"/>
      <c r="U146" s="78"/>
      <c r="V146" s="78"/>
      <c r="W146" s="78"/>
      <c r="X146" s="78"/>
      <c r="Y146" s="78"/>
      <c r="Z146" s="78"/>
      <c r="AA146" s="78"/>
      <c r="AB146" s="78"/>
      <c r="AC146" s="78"/>
      <c r="AD146" s="78"/>
      <c r="AE146" s="78"/>
      <c r="AF146" s="78"/>
      <c r="AG146" s="78"/>
      <c r="AH146" s="78"/>
      <c r="AI146" s="78"/>
    </row>
    <row r="147" spans="1:35" x14ac:dyDescent="0.35">
      <c r="A147" s="79"/>
      <c r="B147" s="78"/>
      <c r="C147" s="78"/>
      <c r="D147" s="78"/>
      <c r="E147" s="78"/>
      <c r="F147" s="78"/>
      <c r="G147" s="78"/>
      <c r="H147" s="78"/>
      <c r="I147" s="78"/>
      <c r="J147" s="78"/>
      <c r="K147" s="78"/>
      <c r="L147" s="78"/>
      <c r="M147" s="78"/>
      <c r="N147" s="78"/>
      <c r="O147" s="78"/>
      <c r="P147" s="78"/>
      <c r="Q147" s="78"/>
      <c r="R147" s="78"/>
      <c r="S147" s="78"/>
      <c r="T147" s="78"/>
      <c r="U147" s="78"/>
      <c r="V147" s="78"/>
      <c r="W147" s="78"/>
      <c r="X147" s="78"/>
      <c r="Y147" s="78"/>
      <c r="Z147" s="78"/>
      <c r="AA147" s="78"/>
      <c r="AB147" s="78"/>
      <c r="AC147" s="78"/>
      <c r="AD147" s="78"/>
      <c r="AE147" s="78"/>
      <c r="AF147" s="78"/>
      <c r="AG147" s="78"/>
      <c r="AH147" s="78"/>
      <c r="AI147" s="78"/>
    </row>
    <row r="148" spans="1:35" x14ac:dyDescent="0.35">
      <c r="A148" s="79"/>
      <c r="B148" s="78"/>
      <c r="C148" s="78"/>
      <c r="D148" s="78"/>
      <c r="E148" s="78"/>
      <c r="F148" s="78"/>
      <c r="G148" s="78"/>
      <c r="H148" s="78"/>
      <c r="I148" s="78"/>
      <c r="J148" s="78"/>
      <c r="K148" s="78"/>
      <c r="L148" s="78"/>
      <c r="M148" s="78"/>
      <c r="N148" s="78"/>
      <c r="O148" s="78"/>
      <c r="P148" s="78"/>
      <c r="Q148" s="78"/>
      <c r="R148" s="78"/>
      <c r="S148" s="78"/>
      <c r="T148" s="78"/>
      <c r="U148" s="78"/>
      <c r="V148" s="78"/>
      <c r="W148" s="78"/>
      <c r="X148" s="78"/>
      <c r="Y148" s="78"/>
      <c r="Z148" s="78"/>
      <c r="AA148" s="78"/>
      <c r="AB148" s="78"/>
      <c r="AC148" s="78"/>
      <c r="AD148" s="78"/>
      <c r="AE148" s="78"/>
      <c r="AF148" s="78"/>
      <c r="AG148" s="78"/>
      <c r="AH148" s="78"/>
      <c r="AI148" s="78"/>
    </row>
    <row r="149" spans="1:35" x14ac:dyDescent="0.35">
      <c r="A149" s="79"/>
      <c r="B149" s="78"/>
      <c r="C149" s="78"/>
      <c r="D149" s="78"/>
      <c r="E149" s="78"/>
      <c r="F149" s="78"/>
      <c r="G149" s="78"/>
      <c r="H149" s="78"/>
      <c r="I149" s="78"/>
      <c r="J149" s="78"/>
      <c r="K149" s="78"/>
      <c r="L149" s="78"/>
      <c r="M149" s="78"/>
      <c r="N149" s="78"/>
      <c r="O149" s="78"/>
      <c r="P149" s="78"/>
      <c r="Q149" s="78"/>
      <c r="R149" s="78"/>
      <c r="S149" s="78"/>
      <c r="T149" s="78"/>
      <c r="U149" s="78"/>
      <c r="V149" s="78"/>
      <c r="W149" s="78"/>
      <c r="X149" s="78"/>
      <c r="Y149" s="78"/>
      <c r="Z149" s="78"/>
      <c r="AA149" s="78"/>
      <c r="AB149" s="78"/>
      <c r="AC149" s="78"/>
      <c r="AD149" s="78"/>
      <c r="AE149" s="78"/>
      <c r="AF149" s="78"/>
      <c r="AG149" s="78"/>
      <c r="AH149" s="78"/>
      <c r="AI149" s="78"/>
    </row>
    <row r="150" spans="1:35" x14ac:dyDescent="0.35">
      <c r="A150" s="79"/>
      <c r="B150" s="78"/>
      <c r="C150" s="78"/>
      <c r="D150" s="78"/>
      <c r="E150" s="78"/>
      <c r="F150" s="78"/>
      <c r="G150" s="78"/>
      <c r="H150" s="78"/>
      <c r="I150" s="78"/>
      <c r="J150" s="78"/>
      <c r="K150" s="78"/>
      <c r="L150" s="78"/>
      <c r="M150" s="78"/>
      <c r="N150" s="78"/>
      <c r="O150" s="78"/>
      <c r="P150" s="78"/>
      <c r="Q150" s="78"/>
      <c r="R150" s="78"/>
      <c r="S150" s="78"/>
      <c r="T150" s="78"/>
      <c r="U150" s="78"/>
      <c r="V150" s="78"/>
      <c r="W150" s="78"/>
      <c r="X150" s="78"/>
      <c r="Y150" s="78"/>
      <c r="Z150" s="78"/>
      <c r="AA150" s="78"/>
      <c r="AB150" s="78"/>
      <c r="AC150" s="78"/>
      <c r="AD150" s="78"/>
      <c r="AE150" s="78"/>
      <c r="AF150" s="78"/>
      <c r="AG150" s="78"/>
      <c r="AH150" s="78"/>
      <c r="AI150" s="78"/>
    </row>
    <row r="151" spans="1:35" x14ac:dyDescent="0.35">
      <c r="A151" s="79"/>
      <c r="B151" s="78"/>
      <c r="C151" s="78"/>
      <c r="D151" s="78"/>
      <c r="E151" s="78"/>
      <c r="F151" s="78"/>
      <c r="G151" s="78"/>
      <c r="H151" s="78"/>
      <c r="I151" s="78"/>
      <c r="J151" s="78"/>
      <c r="K151" s="78"/>
      <c r="L151" s="78"/>
      <c r="M151" s="78"/>
      <c r="N151" s="78"/>
      <c r="O151" s="78"/>
      <c r="P151" s="78"/>
      <c r="Q151" s="78"/>
      <c r="R151" s="78"/>
      <c r="S151" s="78"/>
      <c r="T151" s="78"/>
      <c r="U151" s="78"/>
      <c r="V151" s="78"/>
      <c r="W151" s="78"/>
      <c r="X151" s="78"/>
      <c r="Y151" s="78"/>
      <c r="Z151" s="78"/>
      <c r="AA151" s="78"/>
      <c r="AB151" s="78"/>
      <c r="AC151" s="78"/>
      <c r="AD151" s="78"/>
      <c r="AE151" s="78"/>
      <c r="AF151" s="78"/>
      <c r="AG151" s="78"/>
      <c r="AH151" s="78"/>
      <c r="AI151" s="78"/>
    </row>
    <row r="152" spans="1:35" x14ac:dyDescent="0.35">
      <c r="A152" s="79"/>
      <c r="B152" s="78"/>
      <c r="C152" s="78"/>
      <c r="D152" s="78"/>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row>
    <row r="153" spans="1:35" x14ac:dyDescent="0.35">
      <c r="A153" s="79"/>
      <c r="B153" s="78"/>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c r="AC153" s="78"/>
      <c r="AD153" s="78"/>
      <c r="AE153" s="78"/>
      <c r="AF153" s="78"/>
      <c r="AG153" s="78"/>
      <c r="AH153" s="78"/>
      <c r="AI153" s="78"/>
    </row>
    <row r="154" spans="1:35" x14ac:dyDescent="0.35">
      <c r="A154" s="79"/>
      <c r="B154" s="78"/>
      <c r="C154" s="78"/>
      <c r="D154" s="78"/>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row>
    <row r="155" spans="1:35" x14ac:dyDescent="0.35">
      <c r="A155" s="77"/>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c r="AA155" s="76"/>
      <c r="AB155" s="76"/>
      <c r="AC155" s="76"/>
      <c r="AD155" s="76"/>
      <c r="AE155" s="76"/>
      <c r="AF155" s="76"/>
      <c r="AG155" s="76"/>
      <c r="AH155" s="76"/>
      <c r="AI155" s="76"/>
    </row>
    <row r="156" spans="1:35" x14ac:dyDescent="0.35">
      <c r="A156" s="79"/>
      <c r="B156" s="78"/>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row>
    <row r="157" spans="1:35" x14ac:dyDescent="0.35">
      <c r="A157" s="77"/>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c r="AE157" s="76"/>
      <c r="AF157" s="76"/>
      <c r="AG157" s="76"/>
      <c r="AH157" s="76"/>
      <c r="AI157" s="76"/>
    </row>
    <row r="159" spans="1:35" x14ac:dyDescent="0.35">
      <c r="B159" s="75"/>
      <c r="C159" s="75"/>
      <c r="D159" s="75"/>
      <c r="E159" s="75"/>
      <c r="F159" s="75"/>
      <c r="G159" s="75"/>
      <c r="H159" s="75"/>
      <c r="I159" s="75"/>
      <c r="J159" s="75"/>
      <c r="K159" s="75"/>
      <c r="L159" s="75"/>
    </row>
    <row r="160" spans="1:35" x14ac:dyDescent="0.35">
      <c r="B160" s="75"/>
      <c r="C160" s="75"/>
      <c r="D160" s="75"/>
      <c r="E160" s="75"/>
      <c r="F160" s="75"/>
      <c r="G160" s="75"/>
      <c r="H160" s="75"/>
      <c r="I160" s="75"/>
      <c r="J160" s="75"/>
      <c r="K160" s="75"/>
      <c r="L160" s="7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CC96D-FD55-4C23-86EA-73A66188B7D9}">
  <sheetPr>
    <tabColor theme="3"/>
  </sheetPr>
  <dimension ref="A1:AI12"/>
  <sheetViews>
    <sheetView workbookViewId="0">
      <selection activeCell="AD17" sqref="AD17"/>
    </sheetView>
  </sheetViews>
  <sheetFormatPr defaultColWidth="9.08984375" defaultRowHeight="14.5" x14ac:dyDescent="0.35"/>
  <cols>
    <col min="1" max="1" width="39.90625" customWidth="1"/>
    <col min="2" max="2" width="9.54296875" customWidth="1"/>
    <col min="3" max="35" width="9.54296875" bestFit="1" customWidth="1"/>
  </cols>
  <sheetData>
    <row r="1" spans="1:35" x14ac:dyDescent="0.35">
      <c r="A1" s="16" t="s">
        <v>117</v>
      </c>
      <c r="B1" s="16">
        <v>2019</v>
      </c>
      <c r="C1" s="16">
        <v>2020</v>
      </c>
      <c r="D1" s="16">
        <v>2021</v>
      </c>
      <c r="E1" s="16">
        <v>2022</v>
      </c>
      <c r="F1" s="16">
        <v>2023</v>
      </c>
      <c r="G1" s="16">
        <v>2024</v>
      </c>
      <c r="H1" s="16">
        <v>2025</v>
      </c>
      <c r="I1" s="16">
        <v>2026</v>
      </c>
      <c r="J1" s="16">
        <v>2027</v>
      </c>
      <c r="K1" s="16">
        <v>2028</v>
      </c>
      <c r="L1" s="16">
        <v>2029</v>
      </c>
      <c r="M1" s="16">
        <v>2030</v>
      </c>
      <c r="N1" s="16">
        <v>2031</v>
      </c>
      <c r="O1" s="16">
        <v>2032</v>
      </c>
      <c r="P1" s="16">
        <v>2033</v>
      </c>
      <c r="Q1" s="16">
        <v>2034</v>
      </c>
      <c r="R1" s="16">
        <v>2035</v>
      </c>
      <c r="S1" s="16">
        <v>2036</v>
      </c>
      <c r="T1" s="16">
        <v>2037</v>
      </c>
      <c r="U1" s="16">
        <v>2038</v>
      </c>
      <c r="V1" s="16">
        <v>2039</v>
      </c>
      <c r="W1" s="16">
        <v>2040</v>
      </c>
      <c r="X1" s="16">
        <v>2041</v>
      </c>
      <c r="Y1" s="16">
        <v>2042</v>
      </c>
      <c r="Z1" s="16">
        <v>2043</v>
      </c>
      <c r="AA1" s="16">
        <v>2044</v>
      </c>
      <c r="AB1" s="16">
        <v>2045</v>
      </c>
      <c r="AC1" s="16">
        <v>2046</v>
      </c>
      <c r="AD1" s="16">
        <v>2047</v>
      </c>
      <c r="AE1" s="16">
        <v>2048</v>
      </c>
      <c r="AF1" s="16">
        <v>2049</v>
      </c>
      <c r="AG1" s="16">
        <v>2050</v>
      </c>
      <c r="AH1" s="16"/>
      <c r="AI1" s="16"/>
    </row>
    <row r="2" spans="1:35" x14ac:dyDescent="0.35">
      <c r="A2" t="s">
        <v>27</v>
      </c>
      <c r="B2" s="93">
        <f>'Placed Data 2019'!B3</f>
        <v>625433797883505.38</v>
      </c>
      <c r="C2" s="93">
        <f>B2*(1+'Placed Data 2019'!E13)</f>
        <v>656705487777680.63</v>
      </c>
      <c r="D2" s="93">
        <f>C2*(1+'Placed Data 2019'!F13)</f>
        <v>656705487777680.63</v>
      </c>
      <c r="E2" s="93">
        <f>D2*(1+'Placed Data 2019'!G13)</f>
        <v>656705487777680.63</v>
      </c>
      <c r="F2" s="93">
        <f>E2*(1+'Placed Data 2019'!H13)</f>
        <v>656705487777680.63</v>
      </c>
      <c r="G2" s="93">
        <f>F2*(1+'Placed Data 2019'!I13)</f>
        <v>656705487777680.63</v>
      </c>
      <c r="H2" s="93">
        <f>G2*(1+'Placed Data 2019'!J13)</f>
        <v>656705487777680.63</v>
      </c>
      <c r="I2" s="93">
        <f>H2*(1+'Placed Data 2019'!K13)</f>
        <v>656705487777680.63</v>
      </c>
      <c r="J2" s="93">
        <f>I2*(1+'Placed Data 2019'!L13)</f>
        <v>656705487777680.63</v>
      </c>
      <c r="K2" s="93">
        <f>J2*(1+'Placed Data 2019'!M13)</f>
        <v>656705487777680.63</v>
      </c>
      <c r="L2" s="93">
        <f>K2*(1+'Placed Data 2019'!N13)</f>
        <v>656705487777680.63</v>
      </c>
      <c r="M2" s="93">
        <f>L2*(1+'Placed Data 2019'!O13)</f>
        <v>656705487777680.63</v>
      </c>
      <c r="N2" s="93">
        <f>M2*(1+'Placed Data 2019'!P13)</f>
        <v>656705487777680.63</v>
      </c>
      <c r="O2" s="93">
        <f>N2*(1+'Placed Data 2019'!Q13)</f>
        <v>656705487777680.63</v>
      </c>
      <c r="P2" s="93">
        <f>O2*(1+'Placed Data 2019'!R13)</f>
        <v>656705487777680.63</v>
      </c>
      <c r="Q2" s="93">
        <f>P2*(1+'Placed Data 2019'!S13)</f>
        <v>656705487777680.63</v>
      </c>
      <c r="R2" s="93">
        <f>Q2*(1+'Placed Data 2019'!T13)</f>
        <v>656705487777680.63</v>
      </c>
      <c r="S2" s="93">
        <f>R2*(1+'Placed Data 2019'!U13)</f>
        <v>656705487777680.63</v>
      </c>
      <c r="T2" s="93">
        <f>S2*(1+'Placed Data 2019'!V13)</f>
        <v>656705487777680.63</v>
      </c>
      <c r="U2" s="93">
        <f>T2*(1+'Placed Data 2019'!W13)</f>
        <v>656705487777680.63</v>
      </c>
      <c r="V2" s="93">
        <f>U2*(1+'Placed Data 2019'!X13)</f>
        <v>656705487777680.63</v>
      </c>
      <c r="W2" s="93">
        <f>V2*(1+'Placed Data 2019'!Y13)</f>
        <v>656705487777680.63</v>
      </c>
      <c r="X2" s="93">
        <f>W2*(1+'Placed Data 2019'!Z13)</f>
        <v>656705487777680.63</v>
      </c>
      <c r="Y2" s="93">
        <f>X2*(1+'Placed Data 2019'!AA13)</f>
        <v>656705487777680.63</v>
      </c>
      <c r="Z2" s="93">
        <f>Y2*(1+'Placed Data 2019'!AB13)</f>
        <v>656705487777680.63</v>
      </c>
      <c r="AA2" s="93">
        <f>Z2*(1+'Placed Data 2019'!AC13)</f>
        <v>656705487777680.63</v>
      </c>
      <c r="AB2" s="93">
        <f>AA2*(1+'Placed Data 2019'!AD13)</f>
        <v>656705487777680.63</v>
      </c>
      <c r="AC2" s="93">
        <f>AB2*(1+'Placed Data 2019'!AE13)</f>
        <v>656705487777680.63</v>
      </c>
      <c r="AD2" s="93">
        <f>AC2*(1+'Placed Data 2019'!AF13)</f>
        <v>656705487777680.63</v>
      </c>
      <c r="AE2" s="93">
        <f>AD2*(1+'Placed Data 2019'!AG13)</f>
        <v>656705487777680.63</v>
      </c>
      <c r="AF2" s="93">
        <f>AE2*(1+'Placed Data 2019'!AH13)</f>
        <v>656705487777680.63</v>
      </c>
      <c r="AG2" s="93">
        <f>AF2*(1+'Placed Data 2019'!AI13)</f>
        <v>656705487777680.63</v>
      </c>
      <c r="AH2" s="93"/>
      <c r="AI2" s="93"/>
    </row>
    <row r="3" spans="1:35" x14ac:dyDescent="0.35">
      <c r="A3" t="s">
        <v>28</v>
      </c>
      <c r="B3" s="93">
        <v>0</v>
      </c>
      <c r="C3" s="93">
        <f>B3*(1+'Placed Data 2019'!E14)</f>
        <v>0</v>
      </c>
      <c r="D3" s="93">
        <f>C3*(1+'Placed Data 2019'!F14)</f>
        <v>0</v>
      </c>
      <c r="E3" s="93">
        <f>D3*(1+'Placed Data 2019'!G14)</f>
        <v>0</v>
      </c>
      <c r="F3" s="93">
        <f>E3*(1+'Placed Data 2019'!H14)</f>
        <v>0</v>
      </c>
      <c r="G3" s="93">
        <f>F3*(1+'Placed Data 2019'!I14)</f>
        <v>0</v>
      </c>
      <c r="H3" s="93">
        <f>G3*(1+'Placed Data 2019'!J14)</f>
        <v>0</v>
      </c>
      <c r="I3" s="93">
        <f>H3*(1+'Placed Data 2019'!K14)</f>
        <v>0</v>
      </c>
      <c r="J3" s="93">
        <f>I3*(1+'Placed Data 2019'!L14)</f>
        <v>0</v>
      </c>
      <c r="K3" s="93">
        <f>J3*(1+'Placed Data 2019'!M14)</f>
        <v>0</v>
      </c>
      <c r="L3" s="93">
        <f>K3*(1+'Placed Data 2019'!N14)</f>
        <v>0</v>
      </c>
      <c r="M3" s="93">
        <f>L3*(1+'Placed Data 2019'!O14)</f>
        <v>0</v>
      </c>
      <c r="N3" s="93">
        <f>M3*(1+'Placed Data 2019'!P14)</f>
        <v>0</v>
      </c>
      <c r="O3" s="93">
        <f>N3*(1+'Placed Data 2019'!Q14)</f>
        <v>0</v>
      </c>
      <c r="P3" s="93">
        <f>O3*(1+'Placed Data 2019'!R14)</f>
        <v>0</v>
      </c>
      <c r="Q3" s="93">
        <f>P3*(1+'Placed Data 2019'!S14)</f>
        <v>0</v>
      </c>
      <c r="R3" s="93">
        <f>Q3*(1+'Placed Data 2019'!T14)</f>
        <v>0</v>
      </c>
      <c r="S3" s="93">
        <f>R3*(1+'Placed Data 2019'!U14)</f>
        <v>0</v>
      </c>
      <c r="T3" s="93">
        <f>S3*(1+'Placed Data 2019'!V14)</f>
        <v>0</v>
      </c>
      <c r="U3" s="93">
        <f>T3*(1+'Placed Data 2019'!W14)</f>
        <v>0</v>
      </c>
      <c r="V3" s="93">
        <f>U3*(1+'Placed Data 2019'!X14)</f>
        <v>0</v>
      </c>
      <c r="W3" s="93">
        <f>V3*(1+'Placed Data 2019'!Y14)</f>
        <v>0</v>
      </c>
      <c r="X3" s="93">
        <f>W3*(1+'Placed Data 2019'!Z14)</f>
        <v>0</v>
      </c>
      <c r="Y3" s="93">
        <f>X3*(1+'Placed Data 2019'!AA14)</f>
        <v>0</v>
      </c>
      <c r="Z3" s="93">
        <f>Y3*(1+'Placed Data 2019'!AB14)</f>
        <v>0</v>
      </c>
      <c r="AA3" s="93">
        <f>Z3*(1+'Placed Data 2019'!AC14)</f>
        <v>0</v>
      </c>
      <c r="AB3" s="93">
        <f>AA3*(1+'Placed Data 2019'!AD14)</f>
        <v>0</v>
      </c>
      <c r="AC3" s="93">
        <f>AB3*(1+'Placed Data 2019'!AE14)</f>
        <v>0</v>
      </c>
      <c r="AD3" s="93">
        <f>AC3*(1+'Placed Data 2019'!AF14)</f>
        <v>0</v>
      </c>
      <c r="AE3" s="93">
        <f>AD3*(1+'Placed Data 2019'!AG14)</f>
        <v>0</v>
      </c>
      <c r="AF3" s="93">
        <f>AE3*(1+'Placed Data 2019'!AH14)</f>
        <v>0</v>
      </c>
      <c r="AG3" s="93">
        <f>AF3*(1+'Placed Data 2019'!AI14)</f>
        <v>0</v>
      </c>
      <c r="AH3" s="93"/>
      <c r="AI3" s="93"/>
    </row>
    <row r="4" spans="1:35" x14ac:dyDescent="0.35">
      <c r="A4" t="s">
        <v>29</v>
      </c>
      <c r="B4" s="93">
        <f>'Placed Data 2019'!B5</f>
        <v>279581079163672.69</v>
      </c>
      <c r="C4" s="93">
        <f>B4*(1+'Placed Data 2019'!E15)</f>
        <v>279581079163672.69</v>
      </c>
      <c r="D4" s="93">
        <f>C4*(1+'Placed Data 2019'!F15)</f>
        <v>279581079163672.69</v>
      </c>
      <c r="E4" s="93">
        <f>D4*(1+'Placed Data 2019'!G15)</f>
        <v>279581079163672.69</v>
      </c>
      <c r="F4" s="93">
        <f>E4*(1+'Placed Data 2019'!H15)</f>
        <v>279581079163672.69</v>
      </c>
      <c r="G4" s="93">
        <f>F4*(1+'Placed Data 2019'!I15)</f>
        <v>279581079163672.69</v>
      </c>
      <c r="H4" s="93">
        <f>G4*(1+'Placed Data 2019'!J15)</f>
        <v>279581079163672.69</v>
      </c>
      <c r="I4" s="93">
        <f>H4*(1+'Placed Data 2019'!K15)</f>
        <v>279581079163672.69</v>
      </c>
      <c r="J4" s="93">
        <f>I4*(1+'Placed Data 2019'!L15)</f>
        <v>279581079163672.69</v>
      </c>
      <c r="K4" s="93">
        <f>J4*(1+'Placed Data 2019'!M15)</f>
        <v>279581079163672.69</v>
      </c>
      <c r="L4" s="93">
        <f>K4*(1+'Placed Data 2019'!N15)</f>
        <v>279581079163672.69</v>
      </c>
      <c r="M4" s="93">
        <f>L4*(1+'Placed Data 2019'!O15)</f>
        <v>279581079163672.69</v>
      </c>
      <c r="N4" s="93">
        <f>M4*(1+'Placed Data 2019'!P15)</f>
        <v>279581079163672.69</v>
      </c>
      <c r="O4" s="93">
        <f>N4*(1+'Placed Data 2019'!Q15)</f>
        <v>279581079163672.69</v>
      </c>
      <c r="P4" s="93">
        <f>O4*(1+'Placed Data 2019'!R15)</f>
        <v>279581079163672.69</v>
      </c>
      <c r="Q4" s="93">
        <f>P4*(1+'Placed Data 2019'!S15)</f>
        <v>279581079163672.69</v>
      </c>
      <c r="R4" s="93">
        <f>Q4*(1+'Placed Data 2019'!T15)</f>
        <v>279581079163672.69</v>
      </c>
      <c r="S4" s="93">
        <f>R4*(1+'Placed Data 2019'!U15)</f>
        <v>279581079163672.69</v>
      </c>
      <c r="T4" s="93">
        <f>S4*(1+'Placed Data 2019'!V15)</f>
        <v>279581079163672.69</v>
      </c>
      <c r="U4" s="93">
        <f>T4*(1+'Placed Data 2019'!W15)</f>
        <v>279581079163672.69</v>
      </c>
      <c r="V4" s="93">
        <f>U4*(1+'Placed Data 2019'!X15)</f>
        <v>279581079163672.69</v>
      </c>
      <c r="W4" s="93">
        <f>V4*(1+'Placed Data 2019'!Y15)</f>
        <v>279581079163672.69</v>
      </c>
      <c r="X4" s="93">
        <f>W4*(1+'Placed Data 2019'!Z15)</f>
        <v>279581079163672.69</v>
      </c>
      <c r="Y4" s="93">
        <f>X4*(1+'Placed Data 2019'!AA15)</f>
        <v>279581079163672.69</v>
      </c>
      <c r="Z4" s="93">
        <f>Y4*(1+'Placed Data 2019'!AB15)</f>
        <v>279581079163672.69</v>
      </c>
      <c r="AA4" s="93">
        <f>Z4*(1+'Placed Data 2019'!AC15)</f>
        <v>279581079163672.69</v>
      </c>
      <c r="AB4" s="93">
        <f>AA4*(1+'Placed Data 2019'!AD15)</f>
        <v>279581079163672.69</v>
      </c>
      <c r="AC4" s="93">
        <f>AB4*(1+'Placed Data 2019'!AE15)</f>
        <v>279581079163672.69</v>
      </c>
      <c r="AD4" s="93">
        <f>AC4*(1+'Placed Data 2019'!AF15)</f>
        <v>279581079163672.69</v>
      </c>
      <c r="AE4" s="93">
        <f>AD4*(1+'Placed Data 2019'!AG15)</f>
        <v>279581079163672.69</v>
      </c>
      <c r="AF4" s="93">
        <f>AE4*(1+'Placed Data 2019'!AH15)</f>
        <v>279581079163672.69</v>
      </c>
      <c r="AG4" s="93">
        <f>AF4*(1+'Placed Data 2019'!AI15)</f>
        <v>279581079163672.69</v>
      </c>
      <c r="AH4" s="93"/>
      <c r="AI4" s="93"/>
    </row>
    <row r="5" spans="1:35" x14ac:dyDescent="0.35">
      <c r="A5" t="s">
        <v>30</v>
      </c>
      <c r="B5" s="93">
        <f>'Placed Data 2019'!B6</f>
        <v>91806540153938.75</v>
      </c>
      <c r="C5" s="93">
        <f>B5*(1+'Placed Data 2019'!E16)</f>
        <v>91806540153938.75</v>
      </c>
      <c r="D5" s="93">
        <f>C5*(1+'Placed Data 2019'!F16)</f>
        <v>91806540153938.75</v>
      </c>
      <c r="E5" s="93">
        <f>D5*(1+'Placed Data 2019'!G16)</f>
        <v>91806540153938.75</v>
      </c>
      <c r="F5" s="93">
        <f>E5*(1+'Placed Data 2019'!H16)</f>
        <v>91806540153938.75</v>
      </c>
      <c r="G5" s="93">
        <f>F5*(1+'Placed Data 2019'!I16)</f>
        <v>91806540153938.75</v>
      </c>
      <c r="H5" s="93">
        <f>G5*(1+'Placed Data 2019'!J16)</f>
        <v>91806540153938.75</v>
      </c>
      <c r="I5" s="93">
        <f>H5*(1+'Placed Data 2019'!K16)</f>
        <v>91806540153938.75</v>
      </c>
      <c r="J5" s="93">
        <f>I5*(1+'Placed Data 2019'!L16)</f>
        <v>91806540153938.75</v>
      </c>
      <c r="K5" s="93">
        <f>J5*(1+'Placed Data 2019'!M16)</f>
        <v>91806540153938.75</v>
      </c>
      <c r="L5" s="93">
        <f>K5*(1+'Placed Data 2019'!N16)</f>
        <v>91806540153938.75</v>
      </c>
      <c r="M5" s="93">
        <f>L5*(1+'Placed Data 2019'!O16)</f>
        <v>91806540153938.75</v>
      </c>
      <c r="N5" s="93">
        <f>M5*(1+'Placed Data 2019'!P16)</f>
        <v>91806540153938.75</v>
      </c>
      <c r="O5" s="93">
        <f>N5*(1+'Placed Data 2019'!Q16)</f>
        <v>91806540153938.75</v>
      </c>
      <c r="P5" s="93">
        <f>O5*(1+'Placed Data 2019'!R16)</f>
        <v>91806540153938.75</v>
      </c>
      <c r="Q5" s="93">
        <f>P5*(1+'Placed Data 2019'!S16)</f>
        <v>91806540153938.75</v>
      </c>
      <c r="R5" s="93">
        <f>Q5*(1+'Placed Data 2019'!T16)</f>
        <v>91806540153938.75</v>
      </c>
      <c r="S5" s="93">
        <f>R5*(1+'Placed Data 2019'!U16)</f>
        <v>91806540153938.75</v>
      </c>
      <c r="T5" s="93">
        <f>S5*(1+'Placed Data 2019'!V16)</f>
        <v>91806540153938.75</v>
      </c>
      <c r="U5" s="93">
        <f>T5*(1+'Placed Data 2019'!W16)</f>
        <v>91806540153938.75</v>
      </c>
      <c r="V5" s="93">
        <f>U5*(1+'Placed Data 2019'!X16)</f>
        <v>91806540153938.75</v>
      </c>
      <c r="W5" s="93">
        <f>V5*(1+'Placed Data 2019'!Y16)</f>
        <v>91806540153938.75</v>
      </c>
      <c r="X5" s="93">
        <f>W5*(1+'Placed Data 2019'!Z16)</f>
        <v>91806540153938.75</v>
      </c>
      <c r="Y5" s="93">
        <f>X5*(1+'Placed Data 2019'!AA16)</f>
        <v>91806540153938.75</v>
      </c>
      <c r="Z5" s="93">
        <f>Y5*(1+'Placed Data 2019'!AB16)</f>
        <v>91806540153938.75</v>
      </c>
      <c r="AA5" s="93">
        <f>Z5*(1+'Placed Data 2019'!AC16)</f>
        <v>91806540153938.75</v>
      </c>
      <c r="AB5" s="93">
        <f>AA5*(1+'Placed Data 2019'!AD16)</f>
        <v>91806540153938.75</v>
      </c>
      <c r="AC5" s="93">
        <f>AB5*(1+'Placed Data 2019'!AE16)</f>
        <v>91806540153938.75</v>
      </c>
      <c r="AD5" s="93">
        <f>AC5*(1+'Placed Data 2019'!AF16)</f>
        <v>91806540153938.75</v>
      </c>
      <c r="AE5" s="93">
        <f>AD5*(1+'Placed Data 2019'!AG16)</f>
        <v>91806540153938.75</v>
      </c>
      <c r="AF5" s="93">
        <f>AE5*(1+'Placed Data 2019'!AH16)</f>
        <v>91806540153938.75</v>
      </c>
      <c r="AG5" s="93">
        <f>AF5*(1+'Placed Data 2019'!AI16)</f>
        <v>91806540153938.75</v>
      </c>
      <c r="AH5" s="93"/>
      <c r="AI5" s="93"/>
    </row>
    <row r="6" spans="1:35" x14ac:dyDescent="0.35">
      <c r="A6" t="s">
        <v>116</v>
      </c>
      <c r="B6" s="93">
        <v>0</v>
      </c>
      <c r="C6" s="93">
        <f>B6*(1+'Placed Data 2019'!E17)</f>
        <v>0</v>
      </c>
      <c r="D6" s="93">
        <f>C6*(1+'Placed Data 2019'!F17)</f>
        <v>0</v>
      </c>
      <c r="E6" s="93">
        <f>D6*(1+'Placed Data 2019'!G17)</f>
        <v>0</v>
      </c>
      <c r="F6" s="93">
        <f>E6*(1+'Placed Data 2019'!H17)</f>
        <v>0</v>
      </c>
      <c r="G6" s="93">
        <f>F6*(1+'Placed Data 2019'!I17)</f>
        <v>0</v>
      </c>
      <c r="H6" s="93">
        <f>G6*(1+'Placed Data 2019'!J17)</f>
        <v>0</v>
      </c>
      <c r="I6" s="93">
        <f>H6*(1+'Placed Data 2019'!K17)</f>
        <v>0</v>
      </c>
      <c r="J6" s="93">
        <f>I6*(1+'Placed Data 2019'!L17)</f>
        <v>0</v>
      </c>
      <c r="K6" s="93">
        <f>J6*(1+'Placed Data 2019'!M17)</f>
        <v>0</v>
      </c>
      <c r="L6" s="93">
        <f>K6*(1+'Placed Data 2019'!N17)</f>
        <v>0</v>
      </c>
      <c r="M6" s="93">
        <f>L6*(1+'Placed Data 2019'!O17)</f>
        <v>0</v>
      </c>
      <c r="N6" s="93">
        <f>M6*(1+'Placed Data 2019'!P17)</f>
        <v>0</v>
      </c>
      <c r="O6" s="93">
        <f>N6*(1+'Placed Data 2019'!Q17)</f>
        <v>0</v>
      </c>
      <c r="P6" s="93">
        <f>O6*(1+'Placed Data 2019'!R17)</f>
        <v>0</v>
      </c>
      <c r="Q6" s="93">
        <f>P6*(1+'Placed Data 2019'!S17)</f>
        <v>0</v>
      </c>
      <c r="R6" s="93">
        <f>Q6*(1+'Placed Data 2019'!T17)</f>
        <v>0</v>
      </c>
      <c r="S6" s="93">
        <f>R6*(1+'Placed Data 2019'!U17)</f>
        <v>0</v>
      </c>
      <c r="T6" s="93">
        <f>S6*(1+'Placed Data 2019'!V17)</f>
        <v>0</v>
      </c>
      <c r="U6" s="93">
        <f>T6*(1+'Placed Data 2019'!W17)</f>
        <v>0</v>
      </c>
      <c r="V6" s="93">
        <f>U6*(1+'Placed Data 2019'!X17)</f>
        <v>0</v>
      </c>
      <c r="W6" s="93">
        <f>V6*(1+'Placed Data 2019'!Y17)</f>
        <v>0</v>
      </c>
      <c r="X6" s="93">
        <f>W6*(1+'Placed Data 2019'!Z17)</f>
        <v>0</v>
      </c>
      <c r="Y6" s="93">
        <f>X6*(1+'Placed Data 2019'!AA17)</f>
        <v>0</v>
      </c>
      <c r="Z6" s="93">
        <f>Y6*(1+'Placed Data 2019'!AB17)</f>
        <v>0</v>
      </c>
      <c r="AA6" s="93">
        <f>Z6*(1+'Placed Data 2019'!AC17)</f>
        <v>0</v>
      </c>
      <c r="AB6" s="93">
        <f>AA6*(1+'Placed Data 2019'!AD17)</f>
        <v>0</v>
      </c>
      <c r="AC6" s="93">
        <f>AB6*(1+'Placed Data 2019'!AE17)</f>
        <v>0</v>
      </c>
      <c r="AD6" s="93">
        <f>AC6*(1+'Placed Data 2019'!AF17)</f>
        <v>0</v>
      </c>
      <c r="AE6" s="93">
        <f>AD6*(1+'Placed Data 2019'!AG17)</f>
        <v>0</v>
      </c>
      <c r="AF6" s="93">
        <f>AE6*(1+'Placed Data 2019'!AH17)</f>
        <v>0</v>
      </c>
      <c r="AG6" s="93">
        <f>AF6*(1+'Placed Data 2019'!AI17)</f>
        <v>0</v>
      </c>
      <c r="AH6" s="93"/>
      <c r="AI6" s="93"/>
    </row>
    <row r="7" spans="1:35" x14ac:dyDescent="0.35">
      <c r="A7" t="s">
        <v>115</v>
      </c>
      <c r="B7" s="93">
        <v>0</v>
      </c>
      <c r="C7" s="93">
        <f>B7*(1+'Placed Data 2019'!E18)</f>
        <v>0</v>
      </c>
      <c r="D7" s="93">
        <f>C7*(1+'Placed Data 2019'!F18)</f>
        <v>0</v>
      </c>
      <c r="E7" s="93">
        <f>D7*(1+'Placed Data 2019'!G18)</f>
        <v>0</v>
      </c>
      <c r="F7" s="93">
        <f>E7*(1+'Placed Data 2019'!H18)</f>
        <v>0</v>
      </c>
      <c r="G7" s="93">
        <f>F7*(1+'Placed Data 2019'!I18)</f>
        <v>0</v>
      </c>
      <c r="H7" s="93">
        <f>G7*(1+'Placed Data 2019'!J18)</f>
        <v>0</v>
      </c>
      <c r="I7" s="93">
        <f>H7*(1+'Placed Data 2019'!K18)</f>
        <v>0</v>
      </c>
      <c r="J7" s="93">
        <f>I7*(1+'Placed Data 2019'!L18)</f>
        <v>0</v>
      </c>
      <c r="K7" s="93">
        <f>J7*(1+'Placed Data 2019'!M18)</f>
        <v>0</v>
      </c>
      <c r="L7" s="93">
        <f>K7*(1+'Placed Data 2019'!N18)</f>
        <v>0</v>
      </c>
      <c r="M7" s="93">
        <f>L7*(1+'Placed Data 2019'!O18)</f>
        <v>0</v>
      </c>
      <c r="N7" s="93">
        <f>M7*(1+'Placed Data 2019'!P18)</f>
        <v>0</v>
      </c>
      <c r="O7" s="93">
        <f>N7*(1+'Placed Data 2019'!Q18)</f>
        <v>0</v>
      </c>
      <c r="P7" s="93">
        <f>O7*(1+'Placed Data 2019'!R18)</f>
        <v>0</v>
      </c>
      <c r="Q7" s="93">
        <f>P7*(1+'Placed Data 2019'!S18)</f>
        <v>0</v>
      </c>
      <c r="R7" s="93">
        <f>Q7*(1+'Placed Data 2019'!T18)</f>
        <v>0</v>
      </c>
      <c r="S7" s="93">
        <f>R7*(1+'Placed Data 2019'!U18)</f>
        <v>0</v>
      </c>
      <c r="T7" s="93">
        <f>S7*(1+'Placed Data 2019'!V18)</f>
        <v>0</v>
      </c>
      <c r="U7" s="93">
        <f>T7*(1+'Placed Data 2019'!W18)</f>
        <v>0</v>
      </c>
      <c r="V7" s="93">
        <f>U7*(1+'Placed Data 2019'!X18)</f>
        <v>0</v>
      </c>
      <c r="W7" s="93">
        <f>V7*(1+'Placed Data 2019'!Y18)</f>
        <v>0</v>
      </c>
      <c r="X7" s="93">
        <f>W7*(1+'Placed Data 2019'!Z18)</f>
        <v>0</v>
      </c>
      <c r="Y7" s="93">
        <f>X7*(1+'Placed Data 2019'!AA18)</f>
        <v>0</v>
      </c>
      <c r="Z7" s="93">
        <f>Y7*(1+'Placed Data 2019'!AB18)</f>
        <v>0</v>
      </c>
      <c r="AA7" s="93">
        <f>Z7*(1+'Placed Data 2019'!AC18)</f>
        <v>0</v>
      </c>
      <c r="AB7" s="93">
        <f>AA7*(1+'Placed Data 2019'!AD18)</f>
        <v>0</v>
      </c>
      <c r="AC7" s="93">
        <f>AB7*(1+'Placed Data 2019'!AE18)</f>
        <v>0</v>
      </c>
      <c r="AD7" s="93">
        <f>AC7*(1+'Placed Data 2019'!AF18)</f>
        <v>0</v>
      </c>
      <c r="AE7" s="93">
        <f>AD7*(1+'Placed Data 2019'!AG18)</f>
        <v>0</v>
      </c>
      <c r="AF7" s="93">
        <f>AE7*(1+'Placed Data 2019'!AH18)</f>
        <v>0</v>
      </c>
      <c r="AG7" s="93">
        <f>AF7*(1+'Placed Data 2019'!AI18)</f>
        <v>0</v>
      </c>
      <c r="AH7" s="93"/>
      <c r="AI7" s="93"/>
    </row>
    <row r="8" spans="1:35" x14ac:dyDescent="0.35">
      <c r="A8" t="s">
        <v>33</v>
      </c>
      <c r="B8" s="93">
        <v>0</v>
      </c>
      <c r="C8" s="93">
        <f>B8*(1+'Placed Data 2019'!E19)</f>
        <v>0</v>
      </c>
      <c r="D8" s="93">
        <f>C8*(1+'Placed Data 2019'!F19)</f>
        <v>0</v>
      </c>
      <c r="E8" s="93">
        <f>D8*(1+'Placed Data 2019'!G19)</f>
        <v>0</v>
      </c>
      <c r="F8" s="93">
        <f>E8*(1+'Placed Data 2019'!H19)</f>
        <v>0</v>
      </c>
      <c r="G8" s="93">
        <f>F8*(1+'Placed Data 2019'!I19)</f>
        <v>0</v>
      </c>
      <c r="H8" s="93">
        <f>G8*(1+'Placed Data 2019'!J19)</f>
        <v>0</v>
      </c>
      <c r="I8" s="93">
        <f>H8*(1+'Placed Data 2019'!K19)</f>
        <v>0</v>
      </c>
      <c r="J8" s="93">
        <f>I8*(1+'Placed Data 2019'!L19)</f>
        <v>0</v>
      </c>
      <c r="K8" s="93">
        <f>J8*(1+'Placed Data 2019'!M19)</f>
        <v>0</v>
      </c>
      <c r="L8" s="93">
        <f>K8*(1+'Placed Data 2019'!N19)</f>
        <v>0</v>
      </c>
      <c r="M8" s="93">
        <f>L8*(1+'Placed Data 2019'!O19)</f>
        <v>0</v>
      </c>
      <c r="N8" s="93">
        <f>M8*(1+'Placed Data 2019'!P19)</f>
        <v>0</v>
      </c>
      <c r="O8" s="93">
        <f>N8*(1+'Placed Data 2019'!Q19)</f>
        <v>0</v>
      </c>
      <c r="P8" s="93">
        <f>O8*(1+'Placed Data 2019'!R19)</f>
        <v>0</v>
      </c>
      <c r="Q8" s="93">
        <f>P8*(1+'Placed Data 2019'!S19)</f>
        <v>0</v>
      </c>
      <c r="R8" s="93">
        <f>Q8*(1+'Placed Data 2019'!T19)</f>
        <v>0</v>
      </c>
      <c r="S8" s="93">
        <f>R8*(1+'Placed Data 2019'!U19)</f>
        <v>0</v>
      </c>
      <c r="T8" s="93">
        <f>S8*(1+'Placed Data 2019'!V19)</f>
        <v>0</v>
      </c>
      <c r="U8" s="93">
        <f>T8*(1+'Placed Data 2019'!W19)</f>
        <v>0</v>
      </c>
      <c r="V8" s="93">
        <f>U8*(1+'Placed Data 2019'!X19)</f>
        <v>0</v>
      </c>
      <c r="W8" s="93">
        <f>V8*(1+'Placed Data 2019'!Y19)</f>
        <v>0</v>
      </c>
      <c r="X8" s="93">
        <f>W8*(1+'Placed Data 2019'!Z19)</f>
        <v>0</v>
      </c>
      <c r="Y8" s="93">
        <f>X8*(1+'Placed Data 2019'!AA19)</f>
        <v>0</v>
      </c>
      <c r="Z8" s="93">
        <f>Y8*(1+'Placed Data 2019'!AB19)</f>
        <v>0</v>
      </c>
      <c r="AA8" s="93">
        <f>Z8*(1+'Placed Data 2019'!AC19)</f>
        <v>0</v>
      </c>
      <c r="AB8" s="93">
        <f>AA8*(1+'Placed Data 2019'!AD19)</f>
        <v>0</v>
      </c>
      <c r="AC8" s="93">
        <f>AB8*(1+'Placed Data 2019'!AE19)</f>
        <v>0</v>
      </c>
      <c r="AD8" s="93">
        <f>AC8*(1+'Placed Data 2019'!AF19)</f>
        <v>0</v>
      </c>
      <c r="AE8" s="93">
        <f>AD8*(1+'Placed Data 2019'!AG19)</f>
        <v>0</v>
      </c>
      <c r="AF8" s="93">
        <f>AE8*(1+'Placed Data 2019'!AH19)</f>
        <v>0</v>
      </c>
      <c r="AG8" s="93">
        <f>AF8*(1+'Placed Data 2019'!AI19)</f>
        <v>0</v>
      </c>
      <c r="AH8" s="93"/>
      <c r="AI8" s="93"/>
    </row>
    <row r="9" spans="1:35" x14ac:dyDescent="0.35">
      <c r="A9" t="s">
        <v>114</v>
      </c>
      <c r="B9" s="93">
        <f>'Placed Data 2019'!B10</f>
        <v>110639717211950.55</v>
      </c>
      <c r="C9" s="93">
        <f>B9*(1+'Placed Data 2019'!E20)</f>
        <v>110639717211950.55</v>
      </c>
      <c r="D9" s="93">
        <f>C9*(1+'Placed Data 2019'!F20)</f>
        <v>110639717211950.55</v>
      </c>
      <c r="E9" s="93">
        <f>D9*(1+'Placed Data 2019'!G20)</f>
        <v>110639717211950.55</v>
      </c>
      <c r="F9" s="93">
        <f>E9*(1+'Placed Data 2019'!H20)</f>
        <v>110639717211950.55</v>
      </c>
      <c r="G9" s="93">
        <f>F9*(1+'Placed Data 2019'!I20)</f>
        <v>110639717211950.55</v>
      </c>
      <c r="H9" s="93">
        <f>G9*(1+'Placed Data 2019'!J20)</f>
        <v>110639717211950.55</v>
      </c>
      <c r="I9" s="93">
        <f>H9*(1+'Placed Data 2019'!K20)</f>
        <v>110639717211950.55</v>
      </c>
      <c r="J9" s="93">
        <f>I9*(1+'Placed Data 2019'!L20)</f>
        <v>110639717211950.55</v>
      </c>
      <c r="K9" s="93">
        <f>J9*(1+'Placed Data 2019'!M20)</f>
        <v>110639717211950.55</v>
      </c>
      <c r="L9" s="93">
        <f>K9*(1+'Placed Data 2019'!N20)</f>
        <v>110639717211950.55</v>
      </c>
      <c r="M9" s="93">
        <f>L9*(1+'Placed Data 2019'!O20)</f>
        <v>110639717211950.55</v>
      </c>
      <c r="N9" s="93">
        <f>M9*(1+'Placed Data 2019'!P20)</f>
        <v>110639717211950.55</v>
      </c>
      <c r="O9" s="93">
        <f>N9*(1+'Placed Data 2019'!Q20)</f>
        <v>110639717211950.55</v>
      </c>
      <c r="P9" s="93">
        <f>O9*(1+'Placed Data 2019'!R20)</f>
        <v>110639717211950.55</v>
      </c>
      <c r="Q9" s="93">
        <f>P9*(1+'Placed Data 2019'!S20)</f>
        <v>110639717211950.55</v>
      </c>
      <c r="R9" s="93">
        <f>Q9*(1+'Placed Data 2019'!T20)</f>
        <v>110639717211950.55</v>
      </c>
      <c r="S9" s="93">
        <f>R9*(1+'Placed Data 2019'!U20)</f>
        <v>110639717211950.55</v>
      </c>
      <c r="T9" s="93">
        <f>S9*(1+'Placed Data 2019'!V20)</f>
        <v>110639717211950.55</v>
      </c>
      <c r="U9" s="93">
        <f>T9*(1+'Placed Data 2019'!W20)</f>
        <v>110639717211950.55</v>
      </c>
      <c r="V9" s="93">
        <f>U9*(1+'Placed Data 2019'!X20)</f>
        <v>110639717211950.55</v>
      </c>
      <c r="W9" s="93">
        <f>V9*(1+'Placed Data 2019'!Y20)</f>
        <v>110639717211950.55</v>
      </c>
      <c r="X9" s="93">
        <f>W9*(1+'Placed Data 2019'!Z20)</f>
        <v>110639717211950.55</v>
      </c>
      <c r="Y9" s="93">
        <f>X9*(1+'Placed Data 2019'!AA20)</f>
        <v>110639717211950.55</v>
      </c>
      <c r="Z9" s="93">
        <f>Y9*(1+'Placed Data 2019'!AB20)</f>
        <v>110639717211950.55</v>
      </c>
      <c r="AA9" s="93">
        <f>Z9*(1+'Placed Data 2019'!AC20)</f>
        <v>110639717211950.55</v>
      </c>
      <c r="AB9" s="93">
        <f>AA9*(1+'Placed Data 2019'!AD20)</f>
        <v>110639717211950.55</v>
      </c>
      <c r="AC9" s="93">
        <f>AB9*(1+'Placed Data 2019'!AE20)</f>
        <v>110639717211950.55</v>
      </c>
      <c r="AD9" s="93">
        <f>AC9*(1+'Placed Data 2019'!AF20)</f>
        <v>110639717211950.55</v>
      </c>
      <c r="AE9" s="93">
        <f>AD9*(1+'Placed Data 2019'!AG20)</f>
        <v>110639717211950.55</v>
      </c>
      <c r="AF9" s="93">
        <f>AE9*(1+'Placed Data 2019'!AH20)</f>
        <v>110639717211950.55</v>
      </c>
      <c r="AG9" s="93">
        <f>AF9*(1+'Placed Data 2019'!AI20)</f>
        <v>110639717211950.55</v>
      </c>
      <c r="AH9" s="93"/>
      <c r="AI9" s="93"/>
    </row>
    <row r="10" spans="1:35" x14ac:dyDescent="0.35">
      <c r="B10" s="93"/>
      <c r="C10" s="93"/>
    </row>
    <row r="11" spans="1:35" x14ac:dyDescent="0.35">
      <c r="B11" s="93"/>
      <c r="C11" s="91"/>
    </row>
    <row r="12" spans="1:35" x14ac:dyDescent="0.35">
      <c r="C12" s="9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7CFF4-EC13-4C96-8F39-4D6302D21121}">
  <sheetPr>
    <tabColor theme="3"/>
  </sheetPr>
  <dimension ref="A1:AI11"/>
  <sheetViews>
    <sheetView workbookViewId="0">
      <selection activeCell="C25" sqref="C25"/>
    </sheetView>
  </sheetViews>
  <sheetFormatPr defaultColWidth="9.08984375" defaultRowHeight="14.5" x14ac:dyDescent="0.35"/>
  <cols>
    <col min="1" max="1" width="39.90625" customWidth="1"/>
    <col min="2" max="35" width="9.54296875" bestFit="1" customWidth="1"/>
  </cols>
  <sheetData>
    <row r="1" spans="1:35" x14ac:dyDescent="0.35">
      <c r="A1" s="16" t="s">
        <v>117</v>
      </c>
      <c r="B1" s="16">
        <v>2019</v>
      </c>
      <c r="C1" s="16">
        <v>2020</v>
      </c>
      <c r="D1" s="16">
        <v>2021</v>
      </c>
      <c r="E1" s="16">
        <v>2022</v>
      </c>
      <c r="F1" s="16">
        <v>2023</v>
      </c>
      <c r="G1" s="16">
        <v>2024</v>
      </c>
      <c r="H1" s="16">
        <v>2025</v>
      </c>
      <c r="I1" s="16">
        <v>2026</v>
      </c>
      <c r="J1" s="16">
        <v>2027</v>
      </c>
      <c r="K1" s="16">
        <v>2028</v>
      </c>
      <c r="L1" s="16">
        <v>2029</v>
      </c>
      <c r="M1" s="16">
        <v>2030</v>
      </c>
      <c r="N1" s="16">
        <v>2031</v>
      </c>
      <c r="O1" s="16">
        <v>2032</v>
      </c>
      <c r="P1" s="16">
        <v>2033</v>
      </c>
      <c r="Q1" s="16">
        <v>2034</v>
      </c>
      <c r="R1" s="16">
        <v>2035</v>
      </c>
      <c r="S1" s="16">
        <v>2036</v>
      </c>
      <c r="T1" s="16">
        <v>2037</v>
      </c>
      <c r="U1" s="16">
        <v>2038</v>
      </c>
      <c r="V1" s="16">
        <v>2039</v>
      </c>
      <c r="W1" s="16">
        <v>2040</v>
      </c>
      <c r="X1" s="16">
        <v>2041</v>
      </c>
      <c r="Y1" s="16">
        <v>2042</v>
      </c>
      <c r="Z1" s="16">
        <v>2043</v>
      </c>
      <c r="AA1" s="16">
        <v>2044</v>
      </c>
      <c r="AB1" s="16">
        <v>2045</v>
      </c>
      <c r="AC1" s="16">
        <v>2046</v>
      </c>
      <c r="AD1" s="16">
        <v>2047</v>
      </c>
      <c r="AE1" s="16">
        <v>2048</v>
      </c>
      <c r="AF1" s="16">
        <v>2049</v>
      </c>
      <c r="AG1" s="16">
        <v>2050</v>
      </c>
      <c r="AH1" s="16"/>
      <c r="AI1" s="16"/>
    </row>
    <row r="2" spans="1:35" x14ac:dyDescent="0.35">
      <c r="A2" t="s">
        <v>27</v>
      </c>
      <c r="B2" s="93">
        <f>INDEX([2]Data!$C$9:$AJ$9,MATCH(B$1,[2]Data!$C$1:$AJ$1,0))*10^12</f>
        <v>16899999999999.998</v>
      </c>
      <c r="C2" s="93">
        <f>INDEX([2]Data!$C$9:$AJ$9,MATCH(C$1,[2]Data!$C$1:$AJ$1,0))*10^12</f>
        <v>18100000000000</v>
      </c>
      <c r="D2" s="93">
        <f>INDEX([2]Data!$C$9:$AJ$9,MATCH(D$1,[2]Data!$C$1:$AJ$1,0))*10^12</f>
        <v>17700000000000</v>
      </c>
      <c r="E2" s="93">
        <f>INDEX([2]Data!$C$9:$AJ$9,MATCH(E$1,[2]Data!$C$1:$AJ$1,0))*10^12</f>
        <v>17900000000000</v>
      </c>
      <c r="F2" s="93">
        <f>INDEX([2]Data!$C$9:$AJ$9,MATCH(F$1,[2]Data!$C$1:$AJ$1,0))*10^12</f>
        <v>18200000000000</v>
      </c>
      <c r="G2" s="93">
        <f>INDEX([2]Data!$C$9:$AJ$9,MATCH(G$1,[2]Data!$C$1:$AJ$1,0))*10^12</f>
        <v>18600000000000</v>
      </c>
      <c r="H2" s="93">
        <f>INDEX([2]Data!$C$9:$AJ$9,MATCH(H$1,[2]Data!$C$1:$AJ$1,0))*10^12</f>
        <v>19000000000000</v>
      </c>
      <c r="I2" s="93">
        <f>INDEX([2]Data!$C$9:$AJ$9,MATCH(I$1,[2]Data!$C$1:$AJ$1,0))*10^12</f>
        <v>19500000000000</v>
      </c>
      <c r="J2" s="93">
        <f>INDEX([2]Data!$C$9:$AJ$9,MATCH(J$1,[2]Data!$C$1:$AJ$1,0))*10^12</f>
        <v>20100000000000</v>
      </c>
      <c r="K2" s="93">
        <f>INDEX([2]Data!$C$9:$AJ$9,MATCH(K$1,[2]Data!$C$1:$AJ$1,0))*10^12</f>
        <v>20800000000000</v>
      </c>
      <c r="L2" s="93">
        <f>INDEX([2]Data!$C$9:$AJ$9,MATCH(L$1,[2]Data!$C$1:$AJ$1,0))*10^12</f>
        <v>21700000000000</v>
      </c>
      <c r="M2" s="93">
        <f>INDEX([2]Data!$C$9:$AJ$9,MATCH(M$1,[2]Data!$C$1:$AJ$1,0))*10^12</f>
        <v>22700000000000</v>
      </c>
      <c r="N2" s="93">
        <f>INDEX([2]Data!$C$9:$AJ$9,MATCH(N$1,[2]Data!$C$1:$AJ$1,0))*10^12</f>
        <v>24000000000000</v>
      </c>
      <c r="O2" s="93">
        <f>INDEX([2]Data!$C$9:$AJ$9,MATCH(O$1,[2]Data!$C$1:$AJ$1,0))*10^12</f>
        <v>25300000000000</v>
      </c>
      <c r="P2" s="93">
        <f>INDEX([2]Data!$C$9:$AJ$9,MATCH(P$1,[2]Data!$C$1:$AJ$1,0))*10^12</f>
        <v>26700000000000</v>
      </c>
      <c r="Q2" s="93">
        <f>INDEX([2]Data!$C$9:$AJ$9,MATCH(Q$1,[2]Data!$C$1:$AJ$1,0))*10^12</f>
        <v>28300000000000</v>
      </c>
      <c r="R2" s="93">
        <f>INDEX([2]Data!$C$9:$AJ$9,MATCH(R$1,[2]Data!$C$1:$AJ$1,0))*10^12</f>
        <v>29800000000000</v>
      </c>
      <c r="S2" s="93">
        <f>INDEX([2]Data!$C$9:$AJ$9,MATCH(S$1,[2]Data!$C$1:$AJ$1,0))*10^12</f>
        <v>31200000000000</v>
      </c>
      <c r="T2" s="93">
        <f>INDEX([2]Data!$C$9:$AJ$9,MATCH(T$1,[2]Data!$C$1:$AJ$1,0))*10^12</f>
        <v>32500000000000</v>
      </c>
      <c r="U2" s="93">
        <f>INDEX([2]Data!$C$9:$AJ$9,MATCH(U$1,[2]Data!$C$1:$AJ$1,0))*10^12</f>
        <v>33700000000000.004</v>
      </c>
      <c r="V2" s="93">
        <f>INDEX([2]Data!$C$9:$AJ$9,MATCH(V$1,[2]Data!$C$1:$AJ$1,0))*10^12</f>
        <v>34700000000000.004</v>
      </c>
      <c r="W2" s="93">
        <f>INDEX([2]Data!$C$9:$AJ$9,MATCH(W$1,[2]Data!$C$1:$AJ$1,0))*10^12</f>
        <v>35800000000000</v>
      </c>
      <c r="X2" s="93">
        <f>INDEX([2]Data!$C$9:$AJ$9,MATCH(X$1,[2]Data!$C$1:$AJ$1,0))*10^12</f>
        <v>37000000000000</v>
      </c>
      <c r="Y2" s="93">
        <f>INDEX([2]Data!$C$9:$AJ$9,MATCH(Y$1,[2]Data!$C$1:$AJ$1,0))*10^12</f>
        <v>38000000000000</v>
      </c>
      <c r="Z2" s="93">
        <f>INDEX([2]Data!$C$9:$AJ$9,MATCH(Z$1,[2]Data!$C$1:$AJ$1,0))*10^12</f>
        <v>39100000000000</v>
      </c>
      <c r="AA2" s="93">
        <f>INDEX([2]Data!$C$9:$AJ$9,MATCH(AA$1,[2]Data!$C$1:$AJ$1,0))*10^12</f>
        <v>40300000000000</v>
      </c>
      <c r="AB2" s="93">
        <f>INDEX([2]Data!$C$9:$AJ$9,MATCH(AB$1,[2]Data!$C$1:$AJ$1,0))*10^12</f>
        <v>41600000000000</v>
      </c>
      <c r="AC2" s="93">
        <f>INDEX([2]Data!$C$9:$AJ$9,MATCH(AC$1,[2]Data!$C$1:$AJ$1,0))*10^12</f>
        <v>42800000000000</v>
      </c>
      <c r="AD2" s="93">
        <f>INDEX([2]Data!$C$9:$AJ$9,MATCH(AD$1,[2]Data!$C$1:$AJ$1,0))*10^12</f>
        <v>43900000000000</v>
      </c>
      <c r="AE2" s="93">
        <f>INDEX([2]Data!$C$9:$AJ$9,MATCH(AE$1,[2]Data!$C$1:$AJ$1,0))*10^12</f>
        <v>45100000000000</v>
      </c>
      <c r="AF2" s="93">
        <f>INDEX([2]Data!$C$9:$AJ$9,MATCH(AF$1,[2]Data!$C$1:$AJ$1,0))*10^12</f>
        <v>46200000000000</v>
      </c>
      <c r="AG2" s="93">
        <f>INDEX([2]Data!$C$9:$AJ$9,MATCH(AG$1,[2]Data!$C$1:$AJ$1,0))*10^12</f>
        <v>47200000000000</v>
      </c>
      <c r="AH2" s="93"/>
      <c r="AI2" s="93"/>
    </row>
    <row r="3" spans="1:35" x14ac:dyDescent="0.35">
      <c r="A3" t="s">
        <v>28</v>
      </c>
      <c r="B3" s="93">
        <f>[2]Refineries!C106+'[2]Pipelines &amp; Military'!C114*10^12+SUM('[2]Mining Breakdown'!B175:B176)*10^12</f>
        <v>4288207582747402.5</v>
      </c>
      <c r="C3" s="93">
        <f>[2]Refineries!D106+'[2]Pipelines &amp; Military'!D114*10^12+SUM('[2]Mining Breakdown'!C175:C176)*10^12</f>
        <v>4379933376183287.5</v>
      </c>
      <c r="D3" s="93">
        <f>[2]Refineries!E106+'[2]Pipelines &amp; Military'!E114*10^12+SUM('[2]Mining Breakdown'!D175:D176)*10^12</f>
        <v>4456089312237352.5</v>
      </c>
      <c r="E3" s="93">
        <f>[2]Refineries!F106+'[2]Pipelines &amp; Military'!F114*10^12+SUM('[2]Mining Breakdown'!E175:E176)*10^12</f>
        <v>4563969080839689</v>
      </c>
      <c r="F3" s="93">
        <f>[2]Refineries!G106+'[2]Pipelines &amp; Military'!G114*10^12+SUM('[2]Mining Breakdown'!F175:F176)*10^12</f>
        <v>4600833580411132</v>
      </c>
      <c r="G3" s="93">
        <f>[2]Refineries!H106+'[2]Pipelines &amp; Military'!H114*10^12+SUM('[2]Mining Breakdown'!G175:G176)*10^12</f>
        <v>4668667940982574</v>
      </c>
      <c r="H3" s="93">
        <f>[2]Refineries!I106+'[2]Pipelines &amp; Military'!I114*10^12+SUM('[2]Mining Breakdown'!H175:H176)*10^12</f>
        <v>4711121393554018</v>
      </c>
      <c r="I3" s="93">
        <f>[2]Refineries!J106+'[2]Pipelines &amp; Military'!J114*10^12+SUM('[2]Mining Breakdown'!I175:I176)*10^12</f>
        <v>4777366603121598</v>
      </c>
      <c r="J3" s="93">
        <f>[2]Refineries!K106+'[2]Pipelines &amp; Military'!K114*10^12+SUM('[2]Mining Breakdown'!J175:J176)*10^12</f>
        <v>4755197279171801</v>
      </c>
      <c r="K3" s="93">
        <f>[2]Refineries!L106+'[2]Pipelines &amp; Military'!L114*10^12+SUM('[2]Mining Breakdown'!K175:K176)*10^12</f>
        <v>4785466241720073</v>
      </c>
      <c r="L3" s="93">
        <f>[2]Refineries!M106+'[2]Pipelines &amp; Military'!M114*10^12+SUM('[2]Mining Breakdown'!L175:L176)*10^12</f>
        <v>4792448080264484</v>
      </c>
      <c r="M3" s="93">
        <f>[2]Refineries!N106+'[2]Pipelines &amp; Military'!N114*10^12+SUM('[2]Mining Breakdown'!M175:M176)*10^12</f>
        <v>4706340296812756</v>
      </c>
      <c r="N3" s="93">
        <f>[2]Refineries!O106+'[2]Pipelines &amp; Military'!O114*10^12+SUM('[2]Mining Breakdown'!N175:N176)*10^12</f>
        <v>4702834223820479</v>
      </c>
      <c r="O3" s="93">
        <f>[2]Refineries!P106+'[2]Pipelines &amp; Military'!P114*10^12+SUM('[2]Mining Breakdown'!O175:O176)*10^12</f>
        <v>4746754067322410</v>
      </c>
      <c r="P3" s="93">
        <f>[2]Refineries!Q106+'[2]Pipelines &amp; Military'!Q114*10^12+SUM('[2]Mining Breakdown'!P175:P176)*10^12</f>
        <v>4742838071824342</v>
      </c>
      <c r="Q3" s="93">
        <f>[2]Refineries!R106+'[2]Pipelines &amp; Military'!R114*10^12+SUM('[2]Mining Breakdown'!Q175:Q176)*10^12</f>
        <v>4820136686816618</v>
      </c>
      <c r="R3" s="93">
        <f>[2]Refineries!S106+'[2]Pipelines &amp; Military'!S114*10^12+SUM('[2]Mining Breakdown'!R175:R176)*10^12</f>
        <v>4840295270310825</v>
      </c>
      <c r="S3" s="93">
        <f>[2]Refineries!T106+'[2]Pipelines &amp; Military'!T114*10^12+SUM('[2]Mining Breakdown'!S175:S176)*10^12</f>
        <v>4830815122808894</v>
      </c>
      <c r="T3" s="93">
        <f>[2]Refineries!U106+'[2]Pipelines &amp; Military'!U114*10^12+SUM('[2]Mining Breakdown'!T175:T176)*10^12</f>
        <v>4915223335805032</v>
      </c>
      <c r="U3" s="93">
        <f>[2]Refineries!V106+'[2]Pipelines &amp; Military'!V114*10^12+SUM('[2]Mining Breakdown'!U175:U176)*10^12</f>
        <v>4933173842797309</v>
      </c>
      <c r="V3" s="93">
        <f>[2]Refineries!W106+'[2]Pipelines &amp; Military'!W114*10^12+SUM('[2]Mining Breakdown'!V175:V176)*10^12</f>
        <v>4950398487287654</v>
      </c>
      <c r="W3" s="93">
        <f>[2]Refineries!X106+'[2]Pipelines &amp; Military'!X114*10^12+SUM('[2]Mining Breakdown'!W175:W176)*10^12</f>
        <v>5017221802762553</v>
      </c>
      <c r="X3" s="93">
        <f>[2]Refineries!Y106+'[2]Pipelines &amp; Military'!Y114*10^12+SUM('[2]Mining Breakdown'!X175:X176)*10^12</f>
        <v>5050941051743244</v>
      </c>
      <c r="Y3" s="93">
        <f>[2]Refineries!Z106+'[2]Pipelines &amp; Military'!Z114*10^12+SUM('[2]Mining Breakdown'!Y175:Y176)*10^12</f>
        <v>5079825643723935</v>
      </c>
      <c r="Z3" s="93">
        <f>[2]Refineries!AA106+'[2]Pipelines &amp; Military'!AA114*10^12+SUM('[2]Mining Breakdown'!Z175:Z176)*10^12</f>
        <v>5107392654206557</v>
      </c>
      <c r="AA3" s="93">
        <f>[2]Refineries!AB106+'[2]Pipelines &amp; Military'!AB114*10^12+SUM('[2]Mining Breakdown'!AA175:AA176)*10^12</f>
        <v>5135571329191110</v>
      </c>
      <c r="AB3" s="93">
        <f>[2]Refineries!AC106+'[2]Pipelines &amp; Military'!AC114*10^12+SUM('[2]Mining Breakdown'!AB175:AB176)*10^12</f>
        <v>5170113886179525</v>
      </c>
      <c r="AC3" s="93">
        <f>[2]Refineries!AD106+'[2]Pipelines &amp; Military'!AD114*10^12+SUM('[2]Mining Breakdown'!AC175:AC176)*10^12</f>
        <v>5167221917669870</v>
      </c>
      <c r="AD3" s="93">
        <f>[2]Refineries!AE106+'[2]Pipelines &amp; Military'!AE114*10^12+SUM('[2]Mining Breakdown'!AD175:AD176)*10^12</f>
        <v>5251099872654423</v>
      </c>
      <c r="AE3" s="93">
        <f>[2]Refineries!AF106+'[2]Pipelines &amp; Military'!AF114*10^12+SUM('[2]Mining Breakdown'!AE175:AE176)*10^12</f>
        <v>5302614456140907</v>
      </c>
      <c r="AF3" s="93">
        <f>[2]Refineries!AG106+'[2]Pipelines &amp; Military'!AG114*10^12+SUM('[2]Mining Breakdown'!AF175:AF176)*10^12</f>
        <v>5337410262623529</v>
      </c>
      <c r="AG3" s="93">
        <f>[2]Refineries!AH106+'[2]Pipelines &amp; Military'!AH114*10^12+SUM('[2]Mining Breakdown'!AG175:AG176)*10^12</f>
        <v>5320744042627391</v>
      </c>
      <c r="AH3" s="93"/>
      <c r="AI3" s="93"/>
    </row>
    <row r="4" spans="1:35" x14ac:dyDescent="0.35">
      <c r="A4" t="s">
        <v>29</v>
      </c>
      <c r="B4" s="93">
        <f>INDEX([2]Data!$C$38:$AJ$38,MATCH(B$1,[2]Data!$C$1:$AJ$1,0))*10^12</f>
        <v>432400000000000</v>
      </c>
      <c r="C4" s="93">
        <f>INDEX([2]Data!$C$38:$AJ$38,MATCH(C$1,[2]Data!$C$1:$AJ$1,0))*10^12</f>
        <v>458000000000000</v>
      </c>
      <c r="D4" s="93">
        <f>INDEX([2]Data!$C$38:$AJ$38,MATCH(D$1,[2]Data!$C$1:$AJ$1,0))*10^12</f>
        <v>432200000000000</v>
      </c>
      <c r="E4" s="93">
        <f>INDEX([2]Data!$C$38:$AJ$38,MATCH(E$1,[2]Data!$C$1:$AJ$1,0))*10^12</f>
        <v>426200000000000</v>
      </c>
      <c r="F4" s="93">
        <f>INDEX([2]Data!$C$38:$AJ$38,MATCH(F$1,[2]Data!$C$1:$AJ$1,0))*10^12</f>
        <v>428700000000000</v>
      </c>
      <c r="G4" s="93">
        <f>INDEX([2]Data!$C$38:$AJ$38,MATCH(G$1,[2]Data!$C$1:$AJ$1,0))*10^12</f>
        <v>431200000000000</v>
      </c>
      <c r="H4" s="93">
        <f>INDEX([2]Data!$C$38:$AJ$38,MATCH(H$1,[2]Data!$C$1:$AJ$1,0))*10^12</f>
        <v>428800000000000</v>
      </c>
      <c r="I4" s="93">
        <f>INDEX([2]Data!$C$38:$AJ$38,MATCH(I$1,[2]Data!$C$1:$AJ$1,0))*10^12</f>
        <v>424700000000000</v>
      </c>
      <c r="J4" s="93">
        <f>INDEX([2]Data!$C$38:$AJ$38,MATCH(J$1,[2]Data!$C$1:$AJ$1,0))*10^12</f>
        <v>422400000000000</v>
      </c>
      <c r="K4" s="93">
        <f>INDEX([2]Data!$C$38:$AJ$38,MATCH(K$1,[2]Data!$C$1:$AJ$1,0))*10^12</f>
        <v>420500000000000</v>
      </c>
      <c r="L4" s="93">
        <f>INDEX([2]Data!$C$38:$AJ$38,MATCH(L$1,[2]Data!$C$1:$AJ$1,0))*10^12</f>
        <v>419200000000000</v>
      </c>
      <c r="M4" s="93">
        <f>INDEX([2]Data!$C$38:$AJ$38,MATCH(M$1,[2]Data!$C$1:$AJ$1,0))*10^12</f>
        <v>418100000000000</v>
      </c>
      <c r="N4" s="93">
        <f>INDEX([2]Data!$C$38:$AJ$38,MATCH(N$1,[2]Data!$C$1:$AJ$1,0))*10^12</f>
        <v>413400000000000</v>
      </c>
      <c r="O4" s="93">
        <f>INDEX([2]Data!$C$38:$AJ$38,MATCH(O$1,[2]Data!$C$1:$AJ$1,0))*10^12</f>
        <v>401200000000000</v>
      </c>
      <c r="P4" s="93">
        <f>INDEX([2]Data!$C$38:$AJ$38,MATCH(P$1,[2]Data!$C$1:$AJ$1,0))*10^12</f>
        <v>385900000000000</v>
      </c>
      <c r="Q4" s="93">
        <f>INDEX([2]Data!$C$38:$AJ$38,MATCH(Q$1,[2]Data!$C$1:$AJ$1,0))*10^12</f>
        <v>372700000000000</v>
      </c>
      <c r="R4" s="93">
        <f>INDEX([2]Data!$C$38:$AJ$38,MATCH(R$1,[2]Data!$C$1:$AJ$1,0))*10^12</f>
        <v>365300000000000</v>
      </c>
      <c r="S4" s="93">
        <f>INDEX([2]Data!$C$38:$AJ$38,MATCH(S$1,[2]Data!$C$1:$AJ$1,0))*10^12</f>
        <v>362500000000000</v>
      </c>
      <c r="T4" s="93">
        <f>INDEX([2]Data!$C$38:$AJ$38,MATCH(T$1,[2]Data!$C$1:$AJ$1,0))*10^12</f>
        <v>362700000000000</v>
      </c>
      <c r="U4" s="93">
        <f>INDEX([2]Data!$C$38:$AJ$38,MATCH(U$1,[2]Data!$C$1:$AJ$1,0))*10^12</f>
        <v>363900000000000</v>
      </c>
      <c r="V4" s="93">
        <f>INDEX([2]Data!$C$38:$AJ$38,MATCH(V$1,[2]Data!$C$1:$AJ$1,0))*10^12</f>
        <v>365600000000000</v>
      </c>
      <c r="W4" s="93">
        <f>INDEX([2]Data!$C$38:$AJ$38,MATCH(W$1,[2]Data!$C$1:$AJ$1,0))*10^12</f>
        <v>368000000000000</v>
      </c>
      <c r="X4" s="93">
        <f>INDEX([2]Data!$C$38:$AJ$38,MATCH(X$1,[2]Data!$C$1:$AJ$1,0))*10^12</f>
        <v>370000000000000</v>
      </c>
      <c r="Y4" s="93">
        <f>INDEX([2]Data!$C$38:$AJ$38,MATCH(Y$1,[2]Data!$C$1:$AJ$1,0))*10^12</f>
        <v>371800000000000</v>
      </c>
      <c r="Z4" s="93">
        <f>INDEX([2]Data!$C$38:$AJ$38,MATCH(Z$1,[2]Data!$C$1:$AJ$1,0))*10^12</f>
        <v>373800000000000</v>
      </c>
      <c r="AA4" s="93">
        <f>INDEX([2]Data!$C$38:$AJ$38,MATCH(AA$1,[2]Data!$C$1:$AJ$1,0))*10^12</f>
        <v>375400000000000</v>
      </c>
      <c r="AB4" s="93">
        <f>INDEX([2]Data!$C$38:$AJ$38,MATCH(AB$1,[2]Data!$C$1:$AJ$1,0))*10^12</f>
        <v>376600000000000</v>
      </c>
      <c r="AC4" s="93">
        <f>INDEX([2]Data!$C$38:$AJ$38,MATCH(AC$1,[2]Data!$C$1:$AJ$1,0))*10^12</f>
        <v>377600000000000</v>
      </c>
      <c r="AD4" s="93">
        <f>INDEX([2]Data!$C$38:$AJ$38,MATCH(AD$1,[2]Data!$C$1:$AJ$1,0))*10^12</f>
        <v>377300000000000</v>
      </c>
      <c r="AE4" s="93">
        <f>INDEX([2]Data!$C$38:$AJ$38,MATCH(AE$1,[2]Data!$C$1:$AJ$1,0))*10^12</f>
        <v>376900000000000</v>
      </c>
      <c r="AF4" s="93">
        <f>INDEX([2]Data!$C$38:$AJ$38,MATCH(AF$1,[2]Data!$C$1:$AJ$1,0))*10^12</f>
        <v>375400000000000</v>
      </c>
      <c r="AG4" s="93">
        <f>INDEX([2]Data!$C$38:$AJ$38,MATCH(AG$1,[2]Data!$C$1:$AJ$1,0))*10^12</f>
        <v>372200000000000</v>
      </c>
      <c r="AH4" s="93"/>
      <c r="AI4" s="93"/>
    </row>
    <row r="5" spans="1:35" x14ac:dyDescent="0.35">
      <c r="A5" t="s">
        <v>30</v>
      </c>
      <c r="B5" s="93">
        <f>SUM(INDEX([2]Data!$C$54:$AJ$54,MATCH(B$1,[2]Data!$C$1:$AJ$1,0)),INDEX([2]Data!$C$63:$AK$63,1,MATCH(B$1,[2]Data!$C$1:$AJ$1,0)))*10^12</f>
        <v>3248000000000000</v>
      </c>
      <c r="C5" s="93">
        <f>SUM(INDEX([2]Data!$C$54:$AJ$54,MATCH(C$1,[2]Data!$C$1:$AJ$1,0)),INDEX([2]Data!$C$63:$AK$63,1,MATCH(C$1,[2]Data!$C$1:$AJ$1,0)))*10^12</f>
        <v>3282800000000000</v>
      </c>
      <c r="D5" s="93">
        <f>SUM(INDEX([2]Data!$C$54:$AJ$54,MATCH(D$1,[2]Data!$C$1:$AJ$1,0)),INDEX([2]Data!$C$63:$AK$63,1,MATCH(D$1,[2]Data!$C$1:$AJ$1,0)))*10^12</f>
        <v>3497400000000000</v>
      </c>
      <c r="E5" s="93">
        <f>SUM(INDEX([2]Data!$C$54:$AJ$54,MATCH(E$1,[2]Data!$C$1:$AJ$1,0)),INDEX([2]Data!$C$63:$AK$63,1,MATCH(E$1,[2]Data!$C$1:$AJ$1,0)))*10^12</f>
        <v>3672100000000000</v>
      </c>
      <c r="F5" s="93">
        <f>SUM(INDEX([2]Data!$C$54:$AJ$54,MATCH(F$1,[2]Data!$C$1:$AJ$1,0)),INDEX([2]Data!$C$63:$AK$63,1,MATCH(F$1,[2]Data!$C$1:$AJ$1,0)))*10^12</f>
        <v>3841900000000000</v>
      </c>
      <c r="G5" s="93">
        <f>SUM(INDEX([2]Data!$C$54:$AJ$54,MATCH(G$1,[2]Data!$C$1:$AJ$1,0)),INDEX([2]Data!$C$63:$AK$63,1,MATCH(G$1,[2]Data!$C$1:$AJ$1,0)))*10^12</f>
        <v>3975000000000000</v>
      </c>
      <c r="H5" s="93">
        <f>SUM(INDEX([2]Data!$C$54:$AJ$54,MATCH(H$1,[2]Data!$C$1:$AJ$1,0)),INDEX([2]Data!$C$63:$AK$63,1,MATCH(H$1,[2]Data!$C$1:$AJ$1,0)))*10^12</f>
        <v>4053300000000000</v>
      </c>
      <c r="I5" s="93">
        <f>SUM(INDEX([2]Data!$C$54:$AJ$54,MATCH(I$1,[2]Data!$C$1:$AJ$1,0)),INDEX([2]Data!$C$63:$AK$63,1,MATCH(I$1,[2]Data!$C$1:$AJ$1,0)))*10^12</f>
        <v>4043800000000000</v>
      </c>
      <c r="J5" s="93">
        <f>SUM(INDEX([2]Data!$C$54:$AJ$54,MATCH(J$1,[2]Data!$C$1:$AJ$1,0)),INDEX([2]Data!$C$63:$AK$63,1,MATCH(J$1,[2]Data!$C$1:$AJ$1,0)))*10^12</f>
        <v>4077900000000000</v>
      </c>
      <c r="K5" s="93">
        <f>SUM(INDEX([2]Data!$C$54:$AJ$54,MATCH(K$1,[2]Data!$C$1:$AJ$1,0)),INDEX([2]Data!$C$63:$AK$63,1,MATCH(K$1,[2]Data!$C$1:$AJ$1,0)))*10^12</f>
        <v>4102200000000000</v>
      </c>
      <c r="L5" s="93">
        <f>SUM(INDEX([2]Data!$C$54:$AJ$54,MATCH(L$1,[2]Data!$C$1:$AJ$1,0)),INDEX([2]Data!$C$63:$AK$63,1,MATCH(L$1,[2]Data!$C$1:$AJ$1,0)))*10^12</f>
        <v>4162100000000000.5</v>
      </c>
      <c r="M5" s="93">
        <f>SUM(INDEX([2]Data!$C$54:$AJ$54,MATCH(M$1,[2]Data!$C$1:$AJ$1,0)),INDEX([2]Data!$C$63:$AK$63,1,MATCH(M$1,[2]Data!$C$1:$AJ$1,0)))*10^12</f>
        <v>4224700000000000</v>
      </c>
      <c r="N5" s="93">
        <f>SUM(INDEX([2]Data!$C$54:$AJ$54,MATCH(N$1,[2]Data!$C$1:$AJ$1,0)),INDEX([2]Data!$C$63:$AK$63,1,MATCH(N$1,[2]Data!$C$1:$AJ$1,0)))*10^12</f>
        <v>4297700000000000</v>
      </c>
      <c r="O5" s="93">
        <f>SUM(INDEX([2]Data!$C$54:$AJ$54,MATCH(O$1,[2]Data!$C$1:$AJ$1,0)),INDEX([2]Data!$C$63:$AK$63,1,MATCH(O$1,[2]Data!$C$1:$AJ$1,0)))*10^12</f>
        <v>4360399999999999.5</v>
      </c>
      <c r="P5" s="93">
        <f>SUM(INDEX([2]Data!$C$54:$AJ$54,MATCH(P$1,[2]Data!$C$1:$AJ$1,0)),INDEX([2]Data!$C$63:$AK$63,1,MATCH(P$1,[2]Data!$C$1:$AJ$1,0)))*10^12</f>
        <v>4410300000000000</v>
      </c>
      <c r="Q5" s="93">
        <f>SUM(INDEX([2]Data!$C$54:$AJ$54,MATCH(Q$1,[2]Data!$C$1:$AJ$1,0)),INDEX([2]Data!$C$63:$AK$63,1,MATCH(Q$1,[2]Data!$C$1:$AJ$1,0)))*10^12</f>
        <v>4461500000000000</v>
      </c>
      <c r="R5" s="93">
        <f>SUM(INDEX([2]Data!$C$54:$AJ$54,MATCH(R$1,[2]Data!$C$1:$AJ$1,0)),INDEX([2]Data!$C$63:$AK$63,1,MATCH(R$1,[2]Data!$C$1:$AJ$1,0)))*10^12</f>
        <v>4529400000000000</v>
      </c>
      <c r="S5" s="93">
        <f>SUM(INDEX([2]Data!$C$54:$AJ$54,MATCH(S$1,[2]Data!$C$1:$AJ$1,0)),INDEX([2]Data!$C$63:$AK$63,1,MATCH(S$1,[2]Data!$C$1:$AJ$1,0)))*10^12</f>
        <v>4592400000000000</v>
      </c>
      <c r="T5" s="93">
        <f>SUM(INDEX([2]Data!$C$54:$AJ$54,MATCH(T$1,[2]Data!$C$1:$AJ$1,0)),INDEX([2]Data!$C$63:$AK$63,1,MATCH(T$1,[2]Data!$C$1:$AJ$1,0)))*10^12</f>
        <v>4651600000000000</v>
      </c>
      <c r="U5" s="93">
        <f>SUM(INDEX([2]Data!$C$54:$AJ$54,MATCH(U$1,[2]Data!$C$1:$AJ$1,0)),INDEX([2]Data!$C$63:$AK$63,1,MATCH(U$1,[2]Data!$C$1:$AJ$1,0)))*10^12</f>
        <v>4711800000000000</v>
      </c>
      <c r="V5" s="93">
        <f>SUM(INDEX([2]Data!$C$54:$AJ$54,MATCH(V$1,[2]Data!$C$1:$AJ$1,0)),INDEX([2]Data!$C$63:$AK$63,1,MATCH(V$1,[2]Data!$C$1:$AJ$1,0)))*10^12</f>
        <v>4782000000000000</v>
      </c>
      <c r="W5" s="93">
        <f>SUM(INDEX([2]Data!$C$54:$AJ$54,MATCH(W$1,[2]Data!$C$1:$AJ$1,0)),INDEX([2]Data!$C$63:$AK$63,1,MATCH(W$1,[2]Data!$C$1:$AJ$1,0)))*10^12</f>
        <v>4855700000000000</v>
      </c>
      <c r="X5" s="93">
        <f>SUM(INDEX([2]Data!$C$54:$AJ$54,MATCH(X$1,[2]Data!$C$1:$AJ$1,0)),INDEX([2]Data!$C$63:$AK$63,1,MATCH(X$1,[2]Data!$C$1:$AJ$1,0)))*10^12</f>
        <v>4924600000000000</v>
      </c>
      <c r="Y5" s="93">
        <f>SUM(INDEX([2]Data!$C$54:$AJ$54,MATCH(Y$1,[2]Data!$C$1:$AJ$1,0)),INDEX([2]Data!$C$63:$AK$63,1,MATCH(Y$1,[2]Data!$C$1:$AJ$1,0)))*10^12</f>
        <v>5001000000000000</v>
      </c>
      <c r="Z5" s="93">
        <f>SUM(INDEX([2]Data!$C$54:$AJ$54,MATCH(Z$1,[2]Data!$C$1:$AJ$1,0)),INDEX([2]Data!$C$63:$AK$63,1,MATCH(Z$1,[2]Data!$C$1:$AJ$1,0)))*10^12</f>
        <v>5067700000000000</v>
      </c>
      <c r="AA5" s="93">
        <f>SUM(INDEX([2]Data!$C$54:$AJ$54,MATCH(AA$1,[2]Data!$C$1:$AJ$1,0)),INDEX([2]Data!$C$63:$AK$63,1,MATCH(AA$1,[2]Data!$C$1:$AJ$1,0)))*10^12</f>
        <v>5140500000000000</v>
      </c>
      <c r="AB5" s="93">
        <f>SUM(INDEX([2]Data!$C$54:$AJ$54,MATCH(AB$1,[2]Data!$C$1:$AJ$1,0)),INDEX([2]Data!$C$63:$AK$63,1,MATCH(AB$1,[2]Data!$C$1:$AJ$1,0)))*10^12</f>
        <v>5211400000000000</v>
      </c>
      <c r="AC5" s="93">
        <f>SUM(INDEX([2]Data!$C$54:$AJ$54,MATCH(AC$1,[2]Data!$C$1:$AJ$1,0)),INDEX([2]Data!$C$63:$AK$63,1,MATCH(AC$1,[2]Data!$C$1:$AJ$1,0)))*10^12</f>
        <v>5299100000000000</v>
      </c>
      <c r="AD5" s="93">
        <f>SUM(INDEX([2]Data!$C$54:$AJ$54,MATCH(AD$1,[2]Data!$C$1:$AJ$1,0)),INDEX([2]Data!$C$63:$AK$63,1,MATCH(AD$1,[2]Data!$C$1:$AJ$1,0)))*10^12</f>
        <v>5368400000000000</v>
      </c>
      <c r="AE5" s="93">
        <f>SUM(INDEX([2]Data!$C$54:$AJ$54,MATCH(AE$1,[2]Data!$C$1:$AJ$1,0)),INDEX([2]Data!$C$63:$AK$63,1,MATCH(AE$1,[2]Data!$C$1:$AJ$1,0)))*10^12</f>
        <v>5447200000000001</v>
      </c>
      <c r="AF5" s="93">
        <f>SUM(INDEX([2]Data!$C$54:$AJ$54,MATCH(AF$1,[2]Data!$C$1:$AJ$1,0)),INDEX([2]Data!$C$63:$AK$63,1,MATCH(AF$1,[2]Data!$C$1:$AJ$1,0)))*10^12</f>
        <v>5542300000000000</v>
      </c>
      <c r="AG5" s="93">
        <f>SUM(INDEX([2]Data!$C$54:$AJ$54,MATCH(AG$1,[2]Data!$C$1:$AJ$1,0)),INDEX([2]Data!$C$63:$AK$63,1,MATCH(AG$1,[2]Data!$C$1:$AJ$1,0)))*10^12</f>
        <v>5620799999999999</v>
      </c>
      <c r="AH5" s="93"/>
      <c r="AI5" s="93"/>
    </row>
    <row r="6" spans="1:35" x14ac:dyDescent="0.35">
      <c r="A6" t="s">
        <v>116</v>
      </c>
      <c r="B6" s="93">
        <f>SUM('[2]Mining Breakdown'!B187:B188)*10^12</f>
        <v>58700615030375.367</v>
      </c>
      <c r="C6" s="93">
        <f>SUM('[2]Mining Breakdown'!C187:C188)*10^12</f>
        <v>73382635963335.422</v>
      </c>
      <c r="D6" s="93">
        <f>SUM('[2]Mining Breakdown'!D187:D188)*10^12</f>
        <v>72998074142827.594</v>
      </c>
      <c r="E6" s="93">
        <f>SUM('[2]Mining Breakdown'!E187:E188)*10^12</f>
        <v>72270153554009.188</v>
      </c>
      <c r="F6" s="93">
        <f>SUM('[2]Mining Breakdown'!F187:F188)*10^12</f>
        <v>71761982576909.531</v>
      </c>
      <c r="G6" s="93">
        <f>SUM('[2]Mining Breakdown'!G187:G188)*10^12</f>
        <v>71253811599809.875</v>
      </c>
      <c r="H6" s="93">
        <f>SUM('[2]Mining Breakdown'!H187:H188)*10^12</f>
        <v>70745640622710.234</v>
      </c>
      <c r="I6" s="93">
        <f>SUM('[2]Mining Breakdown'!I187:I188)*10^12</f>
        <v>70264938347075.445</v>
      </c>
      <c r="J6" s="93">
        <f>SUM('[2]Mining Breakdown'!J187:J188)*10^12</f>
        <v>69907845228032.445</v>
      </c>
      <c r="K6" s="93">
        <f>SUM('[2]Mining Breakdown'!K187:K188)*10^12</f>
        <v>69564486459721.859</v>
      </c>
      <c r="L6" s="93">
        <f>SUM('[2]Mining Breakdown'!L187:L188)*10^12</f>
        <v>69248596392876.141</v>
      </c>
      <c r="M6" s="93">
        <f>SUM('[2]Mining Breakdown'!M187:M188)*10^12</f>
        <v>68905237624565.57</v>
      </c>
      <c r="N6" s="93">
        <f>SUM('[2]Mining Breakdown'!N187:N188)*10^12</f>
        <v>68850300221635.875</v>
      </c>
      <c r="O6" s="93">
        <f>SUM('[2]Mining Breakdown'!O187:O188)*10^12</f>
        <v>68836565870903.453</v>
      </c>
      <c r="P6" s="93">
        <f>SUM('[2]Mining Breakdown'!P187:P188)*10^12</f>
        <v>68822831520171.039</v>
      </c>
      <c r="Q6" s="93">
        <f>SUM('[2]Mining Breakdown'!Q187:Q188)*10^12</f>
        <v>68877768923100.719</v>
      </c>
      <c r="R6" s="93">
        <f>SUM('[2]Mining Breakdown'!R187:R188)*10^12</f>
        <v>68918971975297.992</v>
      </c>
      <c r="S6" s="93">
        <f>SUM('[2]Mining Breakdown'!S187:S188)*10^12</f>
        <v>68932706326030.414</v>
      </c>
      <c r="T6" s="93">
        <f>SUM('[2]Mining Breakdown'!T187:T188)*10^12</f>
        <v>68960175027495.266</v>
      </c>
      <c r="U6" s="93">
        <f>SUM('[2]Mining Breakdown'!U187:U188)*10^12</f>
        <v>69015112430424.953</v>
      </c>
      <c r="V6" s="93">
        <f>SUM('[2]Mining Breakdown'!V187:V188)*10^12</f>
        <v>69083784184087.063</v>
      </c>
      <c r="W6" s="93">
        <f>SUM('[2]Mining Breakdown'!W187:W188)*10^12</f>
        <v>69262330743608.555</v>
      </c>
      <c r="X6" s="93">
        <f>SUM('[2]Mining Breakdown'!X187:X188)*10^12</f>
        <v>69399674250932.789</v>
      </c>
      <c r="Y6" s="93">
        <f>SUM('[2]Mining Breakdown'!Y187:Y188)*10^12</f>
        <v>69537017758257.023</v>
      </c>
      <c r="Z6" s="93">
        <f>SUM('[2]Mining Breakdown'!Z187:Z188)*10^12</f>
        <v>69660626914848.82</v>
      </c>
      <c r="AA6" s="93">
        <f>SUM('[2]Mining Breakdown'!AA187:AA188)*10^12</f>
        <v>69770501720708.211</v>
      </c>
      <c r="AB6" s="93">
        <f>SUM('[2]Mining Breakdown'!AB187:AB188)*10^12</f>
        <v>69852907825102.75</v>
      </c>
      <c r="AC6" s="93">
        <f>SUM('[2]Mining Breakdown'!AC187:AC188)*10^12</f>
        <v>69921579578764.859</v>
      </c>
      <c r="AD6" s="93">
        <f>SUM('[2]Mining Breakdown'!AD187:AD188)*10^12</f>
        <v>70031454384624.242</v>
      </c>
      <c r="AE6" s="93">
        <f>SUM('[2]Mining Breakdown'!AE187:AE188)*10^12</f>
        <v>70127594839751.211</v>
      </c>
      <c r="AF6" s="93">
        <f>SUM('[2]Mining Breakdown'!AF187:AF188)*10^12</f>
        <v>70251203996343.008</v>
      </c>
      <c r="AG6" s="93">
        <f>SUM('[2]Mining Breakdown'!AG187:AG188)*10^12</f>
        <v>70223735294878.164</v>
      </c>
      <c r="AH6" s="93"/>
      <c r="AI6" s="93"/>
    </row>
    <row r="7" spans="1:35" x14ac:dyDescent="0.35">
      <c r="A7" t="s">
        <v>115</v>
      </c>
      <c r="B7" s="93">
        <v>0</v>
      </c>
      <c r="C7" s="93">
        <v>0</v>
      </c>
      <c r="D7" s="93">
        <v>0</v>
      </c>
      <c r="E7" s="93">
        <v>0</v>
      </c>
      <c r="F7" s="93">
        <v>0</v>
      </c>
      <c r="G7" s="93">
        <v>0</v>
      </c>
      <c r="H7" s="93">
        <v>0</v>
      </c>
      <c r="I7" s="93">
        <v>0</v>
      </c>
      <c r="J7" s="93">
        <v>0</v>
      </c>
      <c r="K7" s="93">
        <v>0</v>
      </c>
      <c r="L7" s="93">
        <v>0</v>
      </c>
      <c r="M7" s="93">
        <v>0</v>
      </c>
      <c r="N7" s="93">
        <v>0</v>
      </c>
      <c r="O7" s="93">
        <v>0</v>
      </c>
      <c r="P7" s="93">
        <v>0</v>
      </c>
      <c r="Q7" s="93">
        <v>0</v>
      </c>
      <c r="R7" s="93">
        <v>0</v>
      </c>
      <c r="S7" s="93">
        <v>0</v>
      </c>
      <c r="T7" s="93">
        <v>0</v>
      </c>
      <c r="U7" s="93">
        <v>0</v>
      </c>
      <c r="V7" s="93">
        <v>0</v>
      </c>
      <c r="W7" s="93">
        <v>0</v>
      </c>
      <c r="X7" s="93">
        <v>0</v>
      </c>
      <c r="Y7" s="93">
        <v>0</v>
      </c>
      <c r="Z7" s="93">
        <v>0</v>
      </c>
      <c r="AA7" s="93">
        <v>0</v>
      </c>
      <c r="AB7" s="93">
        <v>0</v>
      </c>
      <c r="AC7" s="93">
        <v>0</v>
      </c>
      <c r="AD7" s="93">
        <v>0</v>
      </c>
      <c r="AE7" s="93">
        <v>0</v>
      </c>
      <c r="AF7" s="93">
        <v>0</v>
      </c>
      <c r="AG7" s="93">
        <v>0</v>
      </c>
      <c r="AH7" s="93"/>
      <c r="AI7" s="93"/>
    </row>
    <row r="8" spans="1:35" x14ac:dyDescent="0.35">
      <c r="A8" t="s">
        <v>33</v>
      </c>
      <c r="B8" s="93">
        <f>INDEX([2]Data!$C$90:$AJ$90,MATCH(B$1,[2]Data!$C$1:$AJ$1,0))*10^12</f>
        <v>179500000000000</v>
      </c>
      <c r="C8" s="93">
        <f>INDEX([2]Data!$C$90:$AJ$90,MATCH(C$1,[2]Data!$C$1:$AJ$1,0))*10^12</f>
        <v>195200000000000</v>
      </c>
      <c r="D8" s="93">
        <f>INDEX([2]Data!$C$90:$AJ$90,MATCH(D$1,[2]Data!$C$1:$AJ$1,0))*10^12</f>
        <v>193500000000000</v>
      </c>
      <c r="E8" s="93">
        <f>INDEX([2]Data!$C$90:$AJ$90,MATCH(E$1,[2]Data!$C$1:$AJ$1,0))*10^12</f>
        <v>191800000000000</v>
      </c>
      <c r="F8" s="93">
        <f>INDEX([2]Data!$C$90:$AJ$90,MATCH(F$1,[2]Data!$C$1:$AJ$1,0))*10^12</f>
        <v>191000000000000</v>
      </c>
      <c r="G8" s="93">
        <f>INDEX([2]Data!$C$90:$AJ$90,MATCH(G$1,[2]Data!$C$1:$AJ$1,0))*10^12</f>
        <v>190500000000000</v>
      </c>
      <c r="H8" s="93">
        <f>INDEX([2]Data!$C$90:$AJ$90,MATCH(H$1,[2]Data!$C$1:$AJ$1,0))*10^12</f>
        <v>190000000000000</v>
      </c>
      <c r="I8" s="93">
        <f>INDEX([2]Data!$C$90:$AJ$90,MATCH(I$1,[2]Data!$C$1:$AJ$1,0))*10^12</f>
        <v>189300000000000</v>
      </c>
      <c r="J8" s="93">
        <f>INDEX([2]Data!$C$90:$AJ$90,MATCH(J$1,[2]Data!$C$1:$AJ$1,0))*10^12</f>
        <v>189500000000000</v>
      </c>
      <c r="K8" s="93">
        <f>INDEX([2]Data!$C$90:$AJ$90,MATCH(K$1,[2]Data!$C$1:$AJ$1,0))*10^12</f>
        <v>189600000000000</v>
      </c>
      <c r="L8" s="93">
        <f>INDEX([2]Data!$C$90:$AJ$90,MATCH(L$1,[2]Data!$C$1:$AJ$1,0))*10^12</f>
        <v>190000000000000</v>
      </c>
      <c r="M8" s="93">
        <f>INDEX([2]Data!$C$90:$AJ$90,MATCH(M$1,[2]Data!$C$1:$AJ$1,0))*10^12</f>
        <v>190200000000000</v>
      </c>
      <c r="N8" s="93">
        <f>INDEX([2]Data!$C$90:$AJ$90,MATCH(N$1,[2]Data!$C$1:$AJ$1,0))*10^12</f>
        <v>191700000000000</v>
      </c>
      <c r="O8" s="93">
        <f>INDEX([2]Data!$C$90:$AJ$90,MATCH(O$1,[2]Data!$C$1:$AJ$1,0))*10^12</f>
        <v>193500000000000</v>
      </c>
      <c r="P8" s="93">
        <f>INDEX([2]Data!$C$90:$AJ$90,MATCH(P$1,[2]Data!$C$1:$AJ$1,0))*10^12</f>
        <v>194700000000000</v>
      </c>
      <c r="Q8" s="93">
        <f>INDEX([2]Data!$C$90:$AJ$90,MATCH(Q$1,[2]Data!$C$1:$AJ$1,0))*10^12</f>
        <v>196100000000000</v>
      </c>
      <c r="R8" s="93">
        <f>INDEX([2]Data!$C$90:$AJ$90,MATCH(R$1,[2]Data!$C$1:$AJ$1,0))*10^12</f>
        <v>197500000000000</v>
      </c>
      <c r="S8" s="93">
        <f>INDEX([2]Data!$C$90:$AJ$90,MATCH(S$1,[2]Data!$C$1:$AJ$1,0))*10^12</f>
        <v>198700000000000</v>
      </c>
      <c r="T8" s="93">
        <f>INDEX([2]Data!$C$90:$AJ$90,MATCH(T$1,[2]Data!$C$1:$AJ$1,0))*10^12</f>
        <v>200000000000000</v>
      </c>
      <c r="U8" s="93">
        <f>INDEX([2]Data!$C$90:$AJ$90,MATCH(U$1,[2]Data!$C$1:$AJ$1,0))*10^12</f>
        <v>201300000000000</v>
      </c>
      <c r="V8" s="93">
        <f>INDEX([2]Data!$C$90:$AJ$90,MATCH(V$1,[2]Data!$C$1:$AJ$1,0))*10^12</f>
        <v>202500000000000</v>
      </c>
      <c r="W8" s="93">
        <f>INDEX([2]Data!$C$90:$AJ$90,MATCH(W$1,[2]Data!$C$1:$AJ$1,0))*10^12</f>
        <v>203800000000000</v>
      </c>
      <c r="X8" s="93">
        <f>INDEX([2]Data!$C$90:$AJ$90,MATCH(X$1,[2]Data!$C$1:$AJ$1,0))*10^12</f>
        <v>205100000000000</v>
      </c>
      <c r="Y8" s="93">
        <f>INDEX([2]Data!$C$90:$AJ$90,MATCH(Y$1,[2]Data!$C$1:$AJ$1,0))*10^12</f>
        <v>206400000000000</v>
      </c>
      <c r="Z8" s="93">
        <f>INDEX([2]Data!$C$90:$AJ$90,MATCH(Z$1,[2]Data!$C$1:$AJ$1,0))*10^12</f>
        <v>207700000000000</v>
      </c>
      <c r="AA8" s="93">
        <f>INDEX([2]Data!$C$90:$AJ$90,MATCH(AA$1,[2]Data!$C$1:$AJ$1,0))*10^12</f>
        <v>209200000000000</v>
      </c>
      <c r="AB8" s="93">
        <f>INDEX([2]Data!$C$90:$AJ$90,MATCH(AB$1,[2]Data!$C$1:$AJ$1,0))*10^12</f>
        <v>210700000000000</v>
      </c>
      <c r="AC8" s="93">
        <f>INDEX([2]Data!$C$90:$AJ$90,MATCH(AC$1,[2]Data!$C$1:$AJ$1,0))*10^12</f>
        <v>212300000000000</v>
      </c>
      <c r="AD8" s="93">
        <f>INDEX([2]Data!$C$90:$AJ$90,MATCH(AD$1,[2]Data!$C$1:$AJ$1,0))*10^12</f>
        <v>213800000000000</v>
      </c>
      <c r="AE8" s="93">
        <f>INDEX([2]Data!$C$90:$AJ$90,MATCH(AE$1,[2]Data!$C$1:$AJ$1,0))*10^12</f>
        <v>215500000000000</v>
      </c>
      <c r="AF8" s="93">
        <f>INDEX([2]Data!$C$90:$AJ$90,MATCH(AF$1,[2]Data!$C$1:$AJ$1,0))*10^12</f>
        <v>217100000000000</v>
      </c>
      <c r="AG8" s="93">
        <f>INDEX([2]Data!$C$90:$AJ$90,MATCH(AG$1,[2]Data!$C$1:$AJ$1,0))*10^12</f>
        <v>218800000000000</v>
      </c>
      <c r="AH8" s="93"/>
      <c r="AI8" s="93"/>
    </row>
    <row r="9" spans="1:35" x14ac:dyDescent="0.35">
      <c r="A9" t="s">
        <v>114</v>
      </c>
      <c r="B9" s="93">
        <f>INDEX([2]Data!$C$137:$AJ$137,MATCH(B$1,[2]Data!$C$1:$AJ$1,0))*10^15-INDEX([2]Data!$C$136:$AJ$136,MATCH(B$1,[2]Data!$C$1:$AJ$1,0))*10^15-SUM(B2:B8)</f>
        <v>3010022222222223</v>
      </c>
      <c r="C9" s="93">
        <f>INDEX([2]Data!$C$137:$AJ$137,MATCH(C$1,[2]Data!$C$1:$AJ$1,0))*10^15-INDEX([2]Data!$C$136:$AJ$136,MATCH(C$1,[2]Data!$C$1:$AJ$1,0))*10^15-SUM(C2:C8)</f>
        <v>3164949539853379</v>
      </c>
      <c r="D9" s="93">
        <f>INDEX([2]Data!$C$137:$AJ$137,MATCH(D$1,[2]Data!$C$1:$AJ$1,0))*10^15-INDEX([2]Data!$C$136:$AJ$136,MATCH(D$1,[2]Data!$C$1:$AJ$1,0))*10^15-SUM(D2:D8)</f>
        <v>3188730863619822</v>
      </c>
      <c r="E9" s="93">
        <f>INDEX([2]Data!$C$137:$AJ$137,MATCH(E$1,[2]Data!$C$1:$AJ$1,0))*10^15-INDEX([2]Data!$C$136:$AJ$136,MATCH(E$1,[2]Data!$C$1:$AJ$1,0))*10^15-SUM(E2:E8)</f>
        <v>3222624083606304</v>
      </c>
      <c r="F9" s="93">
        <f>INDEX([2]Data!$C$137:$AJ$137,MATCH(F$1,[2]Data!$C$1:$AJ$1,0))*10^15-INDEX([2]Data!$C$136:$AJ$136,MATCH(F$1,[2]Data!$C$1:$AJ$1,0))*10^15-SUM(F2:F8)</f>
        <v>3251313690011956</v>
      </c>
      <c r="G9" s="93">
        <f>INDEX([2]Data!$C$137:$AJ$137,MATCH(G$1,[2]Data!$C$1:$AJ$1,0))*10^15-INDEX([2]Data!$C$136:$AJ$136,MATCH(G$1,[2]Data!$C$1:$AJ$1,0))*10^15-SUM(G2:G8)</f>
        <v>3257103296417616</v>
      </c>
      <c r="H9" s="93">
        <f>INDEX([2]Data!$C$137:$AJ$137,MATCH(H$1,[2]Data!$C$1:$AJ$1,0))*10^15-INDEX([2]Data!$C$136:$AJ$136,MATCH(H$1,[2]Data!$C$1:$AJ$1,0))*10^15-SUM(H2:H8)</f>
        <v>3260692902823274</v>
      </c>
      <c r="I9" s="93">
        <f>INDEX([2]Data!$C$137:$AJ$137,MATCH(I$1,[2]Data!$C$1:$AJ$1,0))*10^15-INDEX([2]Data!$C$136:$AJ$136,MATCH(I$1,[2]Data!$C$1:$AJ$1,0))*10^15-SUM(I2:I8)</f>
        <v>3219969557531326</v>
      </c>
      <c r="J9" s="93">
        <f>INDEX([2]Data!$C$137:$AJ$137,MATCH(J$1,[2]Data!$C$1:$AJ$1,0))*10^15-INDEX([2]Data!$C$136:$AJ$136,MATCH(J$1,[2]Data!$C$1:$AJ$1,0))*10^15-SUM(J2:J8)</f>
        <v>3210637929600170</v>
      </c>
      <c r="K9" s="93">
        <f>INDEX([2]Data!$C$137:$AJ$137,MATCH(K$1,[2]Data!$C$1:$AJ$1,0))*10^15-INDEX([2]Data!$C$136:$AJ$136,MATCH(K$1,[2]Data!$C$1:$AJ$1,0))*10^15-SUM(K2:K8)</f>
        <v>3208349825820208</v>
      </c>
      <c r="L9" s="93">
        <f>INDEX([2]Data!$C$137:$AJ$137,MATCH(L$1,[2]Data!$C$1:$AJ$1,0))*10^15-INDEX([2]Data!$C$136:$AJ$136,MATCH(L$1,[2]Data!$C$1:$AJ$1,0))*10^15-SUM(L2:L8)</f>
        <v>3220048770342640</v>
      </c>
      <c r="M9" s="93">
        <f>INDEX([2]Data!$C$137:$AJ$137,MATCH(M$1,[2]Data!$C$1:$AJ$1,0))*10^15-INDEX([2]Data!$C$136:$AJ$136,MATCH(M$1,[2]Data!$C$1:$AJ$1,0))*10^15-SUM(M2:M8)</f>
        <v>3221060666562680</v>
      </c>
      <c r="N9" s="93">
        <f>INDEX([2]Data!$C$137:$AJ$137,MATCH(N$1,[2]Data!$C$1:$AJ$1,0))*10^15-INDEX([2]Data!$C$136:$AJ$136,MATCH(N$1,[2]Data!$C$1:$AJ$1,0))*10^15-SUM(N2:N8)</f>
        <v>3251086569957884</v>
      </c>
      <c r="O9" s="93">
        <f>INDEX([2]Data!$C$137:$AJ$137,MATCH(O$1,[2]Data!$C$1:$AJ$1,0))*10^15-INDEX([2]Data!$C$136:$AJ$136,MATCH(O$1,[2]Data!$C$1:$AJ$1,0))*10^15-SUM(O2:O8)</f>
        <v>3268343045806686</v>
      </c>
      <c r="P9" s="93">
        <f>INDEX([2]Data!$C$137:$AJ$137,MATCH(P$1,[2]Data!$C$1:$AJ$1,0))*10^15-INDEX([2]Data!$C$136:$AJ$136,MATCH(P$1,[2]Data!$C$1:$AJ$1,0))*10^15-SUM(P2:P8)</f>
        <v>3290099521655484</v>
      </c>
      <c r="Q9" s="93">
        <f>INDEX([2]Data!$C$137:$AJ$137,MATCH(Q$1,[2]Data!$C$1:$AJ$1,0))*10^15-INDEX([2]Data!$C$136:$AJ$136,MATCH(Q$1,[2]Data!$C$1:$AJ$1,0))*10^15-SUM(Q2:Q8)</f>
        <v>3309173618260280</v>
      </c>
      <c r="R9" s="93">
        <f>INDEX([2]Data!$C$137:$AJ$137,MATCH(R$1,[2]Data!$C$1:$AJ$1,0))*10^15-INDEX([2]Data!$C$136:$AJ$136,MATCH(R$1,[2]Data!$C$1:$AJ$1,0))*10^15-SUM(R2:R8)</f>
        <v>3329804190713880</v>
      </c>
      <c r="S9" s="93">
        <f>INDEX([2]Data!$C$137:$AJ$137,MATCH(S$1,[2]Data!$C$1:$AJ$1,0))*10^15-INDEX([2]Data!$C$136:$AJ$136,MATCH(S$1,[2]Data!$C$1:$AJ$1,0))*10^15-SUM(S2:S8)</f>
        <v>3360247714865078</v>
      </c>
      <c r="T9" s="93">
        <f>INDEX([2]Data!$C$137:$AJ$137,MATCH(T$1,[2]Data!$C$1:$AJ$1,0))*10^15-INDEX([2]Data!$C$136:$AJ$136,MATCH(T$1,[2]Data!$C$1:$AJ$1,0))*10^15-SUM(T2:T8)</f>
        <v>3377734763167472</v>
      </c>
      <c r="U9" s="93">
        <f>INDEX([2]Data!$C$137:$AJ$137,MATCH(U$1,[2]Data!$C$1:$AJ$1,0))*10^15-INDEX([2]Data!$C$136:$AJ$136,MATCH(U$1,[2]Data!$C$1:$AJ$1,0))*10^15-SUM(U2:U8)</f>
        <v>3408208859772268</v>
      </c>
      <c r="V9" s="93">
        <f>INDEX([2]Data!$C$137:$AJ$137,MATCH(V$1,[2]Data!$C$1:$AJ$1,0))*10^15-INDEX([2]Data!$C$136:$AJ$136,MATCH(V$1,[2]Data!$C$1:$AJ$1,0))*10^15-SUM(V2:V8)</f>
        <v>3428526480528256</v>
      </c>
      <c r="W9" s="93">
        <f>INDEX([2]Data!$C$137:$AJ$137,MATCH(W$1,[2]Data!$C$1:$AJ$1,0))*10^15-INDEX([2]Data!$C$136:$AJ$136,MATCH(W$1,[2]Data!$C$1:$AJ$1,0))*10^15-SUM(W2:W8)</f>
        <v>3457592294493840</v>
      </c>
      <c r="X9" s="93">
        <f>INDEX([2]Data!$C$137:$AJ$137,MATCH(X$1,[2]Data!$C$1:$AJ$1,0))*10^15-INDEX([2]Data!$C$136:$AJ$136,MATCH(X$1,[2]Data!$C$1:$AJ$1,0))*10^15-SUM(X2:X8)</f>
        <v>3498527536005824</v>
      </c>
      <c r="Y9" s="93">
        <f>INDEX([2]Data!$C$137:$AJ$137,MATCH(Y$1,[2]Data!$C$1:$AJ$1,0))*10^15-INDEX([2]Data!$C$136:$AJ$136,MATCH(Y$1,[2]Data!$C$1:$AJ$1,0))*10^15-SUM(Y2:Y8)</f>
        <v>3531362777517806</v>
      </c>
      <c r="Z9" s="93">
        <f>INDEX([2]Data!$C$137:$AJ$137,MATCH(Z$1,[2]Data!$C$1:$AJ$1,0))*10^15-INDEX([2]Data!$C$136:$AJ$136,MATCH(Z$1,[2]Data!$C$1:$AJ$1,0))*10^15-SUM(Z2:Z8)</f>
        <v>3553254494878598</v>
      </c>
      <c r="AA9" s="93">
        <f>INDEX([2]Data!$C$137:$AJ$137,MATCH(AA$1,[2]Data!$C$1:$AJ$1,0))*10^15-INDEX([2]Data!$C$136:$AJ$136,MATCH(AA$1,[2]Data!$C$1:$AJ$1,0))*10^15-SUM(AA2:AA8)</f>
        <v>3594202688088180</v>
      </c>
      <c r="AB9" s="93">
        <f>INDEX([2]Data!$C$137:$AJ$137,MATCH(AB$1,[2]Data!$C$1:$AJ$1,0))*10^15-INDEX([2]Data!$C$136:$AJ$136,MATCH(AB$1,[2]Data!$C$1:$AJ$1,0))*10^15-SUM(AB2:AB8)</f>
        <v>3634063832995372</v>
      </c>
      <c r="AC9" s="93">
        <f>INDEX([2]Data!$C$137:$AJ$137,MATCH(AC$1,[2]Data!$C$1:$AJ$1,0))*10^15-INDEX([2]Data!$C$136:$AJ$136,MATCH(AC$1,[2]Data!$C$1:$AJ$1,0))*10^15-SUM(AC2:AC8)</f>
        <v>3670181453751366</v>
      </c>
      <c r="AD9" s="93">
        <f>INDEX([2]Data!$C$137:$AJ$137,MATCH(AD$1,[2]Data!$C$1:$AJ$1,0))*10^15-INDEX([2]Data!$C$136:$AJ$136,MATCH(AD$1,[2]Data!$C$1:$AJ$1,0))*10^15-SUM(AD2:AD8)</f>
        <v>3705629646960950</v>
      </c>
      <c r="AE9" s="93">
        <f>INDEX([2]Data!$C$137:$AJ$137,MATCH(AE$1,[2]Data!$C$1:$AJ$1,0))*10^15-INDEX([2]Data!$C$136:$AJ$136,MATCH(AE$1,[2]Data!$C$1:$AJ$1,0))*10^15-SUM(AE2:AE8)</f>
        <v>3748634316019338</v>
      </c>
      <c r="AF9" s="93">
        <f>INDEX([2]Data!$C$137:$AJ$137,MATCH(AF$1,[2]Data!$C$1:$AJ$1,0))*10^15-INDEX([2]Data!$C$136:$AJ$136,MATCH(AF$1,[2]Data!$C$1:$AJ$1,0))*10^15-SUM(AF2:AF8)</f>
        <v>3780926033380126</v>
      </c>
      <c r="AG9" s="93">
        <f>INDEX([2]Data!$C$137:$AJ$137,MATCH(AG$1,[2]Data!$C$1:$AJ$1,0))*10^15-INDEX([2]Data!$C$136:$AJ$136,MATCH(AG$1,[2]Data!$C$1:$AJ$1,0))*10^15-SUM(AG2:AG8)</f>
        <v>3815838985077734</v>
      </c>
      <c r="AH9" s="93"/>
      <c r="AI9" s="93"/>
    </row>
    <row r="11" spans="1:35" x14ac:dyDescent="0.35">
      <c r="B11" s="93"/>
      <c r="C11" s="93"/>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4D800-A6E0-4D53-BD54-2D60DBF07762}">
  <sheetPr>
    <tabColor theme="3"/>
  </sheetPr>
  <dimension ref="A1:AI9"/>
  <sheetViews>
    <sheetView topLeftCell="N1" workbookViewId="0">
      <selection activeCell="AE12" sqref="AE12"/>
    </sheetView>
  </sheetViews>
  <sheetFormatPr defaultColWidth="9.08984375" defaultRowHeight="14.5" x14ac:dyDescent="0.35"/>
  <cols>
    <col min="1" max="1" width="39.90625" customWidth="1"/>
    <col min="2" max="35" width="9.54296875" bestFit="1" customWidth="1"/>
  </cols>
  <sheetData>
    <row r="1" spans="1:35" x14ac:dyDescent="0.35">
      <c r="A1" s="16" t="s">
        <v>117</v>
      </c>
      <c r="B1" s="95">
        <v>2019</v>
      </c>
      <c r="C1" s="95">
        <v>2020</v>
      </c>
      <c r="D1" s="95">
        <v>2021</v>
      </c>
      <c r="E1" s="95">
        <v>2022</v>
      </c>
      <c r="F1" s="95">
        <v>2023</v>
      </c>
      <c r="G1" s="95">
        <v>2024</v>
      </c>
      <c r="H1" s="95">
        <v>2025</v>
      </c>
      <c r="I1" s="95">
        <v>2026</v>
      </c>
      <c r="J1" s="95">
        <v>2027</v>
      </c>
      <c r="K1" s="95">
        <v>2028</v>
      </c>
      <c r="L1" s="95">
        <v>2029</v>
      </c>
      <c r="M1" s="95">
        <v>2030</v>
      </c>
      <c r="N1" s="95">
        <v>2031</v>
      </c>
      <c r="O1" s="95">
        <v>2032</v>
      </c>
      <c r="P1" s="95">
        <v>2033</v>
      </c>
      <c r="Q1" s="95">
        <v>2034</v>
      </c>
      <c r="R1" s="95">
        <v>2035</v>
      </c>
      <c r="S1" s="95">
        <v>2036</v>
      </c>
      <c r="T1" s="95">
        <v>2037</v>
      </c>
      <c r="U1" s="95">
        <v>2038</v>
      </c>
      <c r="V1" s="95">
        <v>2039</v>
      </c>
      <c r="W1" s="95">
        <v>2040</v>
      </c>
      <c r="X1" s="95">
        <v>2041</v>
      </c>
      <c r="Y1" s="95">
        <v>2042</v>
      </c>
      <c r="Z1" s="95">
        <v>2043</v>
      </c>
      <c r="AA1" s="95">
        <v>2044</v>
      </c>
      <c r="AB1" s="95">
        <v>2045</v>
      </c>
      <c r="AC1" s="95">
        <v>2046</v>
      </c>
      <c r="AD1" s="95">
        <v>2047</v>
      </c>
      <c r="AE1" s="95">
        <v>2048</v>
      </c>
      <c r="AF1" s="95">
        <v>2049</v>
      </c>
      <c r="AG1" s="95">
        <v>2050</v>
      </c>
      <c r="AH1" s="95"/>
      <c r="AI1" s="95"/>
    </row>
    <row r="2" spans="1:35" x14ac:dyDescent="0.35">
      <c r="A2" t="s">
        <v>27</v>
      </c>
      <c r="B2" s="93">
        <v>0</v>
      </c>
      <c r="C2" s="93">
        <v>0</v>
      </c>
      <c r="D2" s="93">
        <v>0</v>
      </c>
      <c r="E2" s="93">
        <v>0</v>
      </c>
      <c r="F2" s="93">
        <v>0</v>
      </c>
      <c r="G2" s="93">
        <v>0</v>
      </c>
      <c r="H2" s="93">
        <v>0</v>
      </c>
      <c r="I2" s="93">
        <v>0</v>
      </c>
      <c r="J2" s="93">
        <v>0</v>
      </c>
      <c r="K2" s="93">
        <v>0</v>
      </c>
      <c r="L2" s="93">
        <v>0</v>
      </c>
      <c r="M2" s="93">
        <v>0</v>
      </c>
      <c r="N2" s="93">
        <v>0</v>
      </c>
      <c r="O2" s="93">
        <v>0</v>
      </c>
      <c r="P2" s="93">
        <v>0</v>
      </c>
      <c r="Q2" s="93">
        <v>0</v>
      </c>
      <c r="R2" s="93">
        <v>0</v>
      </c>
      <c r="S2" s="93">
        <v>0</v>
      </c>
      <c r="T2" s="93">
        <v>0</v>
      </c>
      <c r="U2" s="93">
        <v>0</v>
      </c>
      <c r="V2" s="93">
        <v>0</v>
      </c>
      <c r="W2" s="93">
        <v>0</v>
      </c>
      <c r="X2" s="93">
        <v>0</v>
      </c>
      <c r="Y2" s="93">
        <v>0</v>
      </c>
      <c r="Z2" s="93">
        <v>0</v>
      </c>
      <c r="AA2" s="93">
        <v>0</v>
      </c>
      <c r="AB2" s="93">
        <v>0</v>
      </c>
      <c r="AC2" s="93">
        <v>0</v>
      </c>
      <c r="AD2" s="93">
        <v>0</v>
      </c>
      <c r="AE2" s="93">
        <v>0</v>
      </c>
      <c r="AF2" s="93">
        <v>0</v>
      </c>
      <c r="AG2" s="93">
        <v>0</v>
      </c>
      <c r="AH2" s="93"/>
      <c r="AI2" s="93"/>
    </row>
    <row r="3" spans="1:35" x14ac:dyDescent="0.35">
      <c r="A3" t="s">
        <v>28</v>
      </c>
      <c r="B3" s="93">
        <v>0</v>
      </c>
      <c r="C3" s="93">
        <v>0</v>
      </c>
      <c r="D3" s="93">
        <v>0</v>
      </c>
      <c r="E3" s="93">
        <v>0</v>
      </c>
      <c r="F3" s="93">
        <v>0</v>
      </c>
      <c r="G3" s="93">
        <v>0</v>
      </c>
      <c r="H3" s="93">
        <v>0</v>
      </c>
      <c r="I3" s="93">
        <v>0</v>
      </c>
      <c r="J3" s="93">
        <v>0</v>
      </c>
      <c r="K3" s="93">
        <v>0</v>
      </c>
      <c r="L3" s="93">
        <v>0</v>
      </c>
      <c r="M3" s="93">
        <v>0</v>
      </c>
      <c r="N3" s="93">
        <v>0</v>
      </c>
      <c r="O3" s="93">
        <v>0</v>
      </c>
      <c r="P3" s="93">
        <v>0</v>
      </c>
      <c r="Q3" s="93">
        <v>0</v>
      </c>
      <c r="R3" s="93">
        <v>0</v>
      </c>
      <c r="S3" s="93">
        <v>0</v>
      </c>
      <c r="T3" s="93">
        <v>0</v>
      </c>
      <c r="U3" s="93">
        <v>0</v>
      </c>
      <c r="V3" s="93">
        <v>0</v>
      </c>
      <c r="W3" s="93">
        <v>0</v>
      </c>
      <c r="X3" s="93">
        <v>0</v>
      </c>
      <c r="Y3" s="93">
        <v>0</v>
      </c>
      <c r="Z3" s="93">
        <v>0</v>
      </c>
      <c r="AA3" s="93">
        <v>0</v>
      </c>
      <c r="AB3" s="93">
        <v>0</v>
      </c>
      <c r="AC3" s="93">
        <v>0</v>
      </c>
      <c r="AD3" s="93">
        <v>0</v>
      </c>
      <c r="AE3" s="93">
        <v>0</v>
      </c>
      <c r="AF3" s="93">
        <v>0</v>
      </c>
      <c r="AG3" s="93">
        <v>0</v>
      </c>
      <c r="AH3" s="93"/>
      <c r="AI3" s="93"/>
    </row>
    <row r="4" spans="1:35" x14ac:dyDescent="0.35">
      <c r="A4" t="s">
        <v>29</v>
      </c>
      <c r="B4" s="93">
        <v>0</v>
      </c>
      <c r="C4" s="93">
        <v>0</v>
      </c>
      <c r="D4" s="93">
        <v>0</v>
      </c>
      <c r="E4" s="93">
        <v>0</v>
      </c>
      <c r="F4" s="93">
        <v>0</v>
      </c>
      <c r="G4" s="93">
        <v>0</v>
      </c>
      <c r="H4" s="93">
        <v>0</v>
      </c>
      <c r="I4" s="93">
        <v>0</v>
      </c>
      <c r="J4" s="93">
        <v>0</v>
      </c>
      <c r="K4" s="93">
        <v>0</v>
      </c>
      <c r="L4" s="93">
        <v>0</v>
      </c>
      <c r="M4" s="93">
        <v>0</v>
      </c>
      <c r="N4" s="93">
        <v>0</v>
      </c>
      <c r="O4" s="93">
        <v>0</v>
      </c>
      <c r="P4" s="93">
        <v>0</v>
      </c>
      <c r="Q4" s="93">
        <v>0</v>
      </c>
      <c r="R4" s="93">
        <v>0</v>
      </c>
      <c r="S4" s="93">
        <v>0</v>
      </c>
      <c r="T4" s="93">
        <v>0</v>
      </c>
      <c r="U4" s="93">
        <v>0</v>
      </c>
      <c r="V4" s="93">
        <v>0</v>
      </c>
      <c r="W4" s="93">
        <v>0</v>
      </c>
      <c r="X4" s="93">
        <v>0</v>
      </c>
      <c r="Y4" s="93">
        <v>0</v>
      </c>
      <c r="Z4" s="93">
        <v>0</v>
      </c>
      <c r="AA4" s="93">
        <v>0</v>
      </c>
      <c r="AB4" s="93">
        <v>0</v>
      </c>
      <c r="AC4" s="93">
        <v>0</v>
      </c>
      <c r="AD4" s="93">
        <v>0</v>
      </c>
      <c r="AE4" s="93">
        <v>0</v>
      </c>
      <c r="AF4" s="93">
        <v>0</v>
      </c>
      <c r="AG4" s="93">
        <v>0</v>
      </c>
      <c r="AH4" s="93"/>
      <c r="AI4" s="93"/>
    </row>
    <row r="5" spans="1:35" x14ac:dyDescent="0.35">
      <c r="A5" t="s">
        <v>30</v>
      </c>
      <c r="B5" s="93">
        <v>0</v>
      </c>
      <c r="C5" s="93">
        <v>0</v>
      </c>
      <c r="D5" s="93">
        <v>0</v>
      </c>
      <c r="E5" s="93">
        <v>0</v>
      </c>
      <c r="F5" s="93">
        <v>0</v>
      </c>
      <c r="G5" s="93">
        <v>0</v>
      </c>
      <c r="H5" s="93">
        <v>0</v>
      </c>
      <c r="I5" s="93">
        <v>0</v>
      </c>
      <c r="J5" s="93">
        <v>0</v>
      </c>
      <c r="K5" s="93">
        <v>0</v>
      </c>
      <c r="L5" s="93">
        <v>0</v>
      </c>
      <c r="M5" s="93">
        <v>0</v>
      </c>
      <c r="N5" s="93">
        <v>0</v>
      </c>
      <c r="O5" s="93">
        <v>0</v>
      </c>
      <c r="P5" s="93">
        <v>0</v>
      </c>
      <c r="Q5" s="93">
        <v>0</v>
      </c>
      <c r="R5" s="93">
        <v>0</v>
      </c>
      <c r="S5" s="93">
        <v>0</v>
      </c>
      <c r="T5" s="93">
        <v>0</v>
      </c>
      <c r="U5" s="93">
        <v>0</v>
      </c>
      <c r="V5" s="93">
        <v>0</v>
      </c>
      <c r="W5" s="93">
        <v>0</v>
      </c>
      <c r="X5" s="93">
        <v>0</v>
      </c>
      <c r="Y5" s="93">
        <v>0</v>
      </c>
      <c r="Z5" s="93">
        <v>0</v>
      </c>
      <c r="AA5" s="93">
        <v>0</v>
      </c>
      <c r="AB5" s="93">
        <v>0</v>
      </c>
      <c r="AC5" s="93">
        <v>0</v>
      </c>
      <c r="AD5" s="93">
        <v>0</v>
      </c>
      <c r="AE5" s="93">
        <v>0</v>
      </c>
      <c r="AF5" s="93">
        <v>0</v>
      </c>
      <c r="AG5" s="93">
        <v>0</v>
      </c>
      <c r="AH5" s="93"/>
      <c r="AI5" s="93"/>
    </row>
    <row r="6" spans="1:35" x14ac:dyDescent="0.35">
      <c r="A6" t="s">
        <v>116</v>
      </c>
      <c r="B6" s="93">
        <v>0</v>
      </c>
      <c r="C6" s="93">
        <v>0</v>
      </c>
      <c r="D6" s="93">
        <v>0</v>
      </c>
      <c r="E6" s="93">
        <v>0</v>
      </c>
      <c r="F6" s="93">
        <v>0</v>
      </c>
      <c r="G6" s="93">
        <v>0</v>
      </c>
      <c r="H6" s="93">
        <v>0</v>
      </c>
      <c r="I6" s="93">
        <v>0</v>
      </c>
      <c r="J6" s="93">
        <v>0</v>
      </c>
      <c r="K6" s="93">
        <v>0</v>
      </c>
      <c r="L6" s="93">
        <v>0</v>
      </c>
      <c r="M6" s="93">
        <v>0</v>
      </c>
      <c r="N6" s="93">
        <v>0</v>
      </c>
      <c r="O6" s="93">
        <v>0</v>
      </c>
      <c r="P6" s="93">
        <v>0</v>
      </c>
      <c r="Q6" s="93">
        <v>0</v>
      </c>
      <c r="R6" s="93">
        <v>0</v>
      </c>
      <c r="S6" s="93">
        <v>0</v>
      </c>
      <c r="T6" s="93">
        <v>0</v>
      </c>
      <c r="U6" s="93">
        <v>0</v>
      </c>
      <c r="V6" s="93">
        <v>0</v>
      </c>
      <c r="W6" s="93">
        <v>0</v>
      </c>
      <c r="X6" s="93">
        <v>0</v>
      </c>
      <c r="Y6" s="93">
        <v>0</v>
      </c>
      <c r="Z6" s="93">
        <v>0</v>
      </c>
      <c r="AA6" s="93">
        <v>0</v>
      </c>
      <c r="AB6" s="93">
        <v>0</v>
      </c>
      <c r="AC6" s="93">
        <v>0</v>
      </c>
      <c r="AD6" s="93">
        <v>0</v>
      </c>
      <c r="AE6" s="93">
        <v>0</v>
      </c>
      <c r="AF6" s="93">
        <v>0</v>
      </c>
      <c r="AG6" s="93">
        <v>0</v>
      </c>
      <c r="AH6" s="93"/>
      <c r="AI6" s="93"/>
    </row>
    <row r="7" spans="1:35" x14ac:dyDescent="0.35">
      <c r="A7" t="s">
        <v>115</v>
      </c>
      <c r="B7" s="93">
        <v>0</v>
      </c>
      <c r="C7" s="93">
        <v>0</v>
      </c>
      <c r="D7" s="93">
        <v>0</v>
      </c>
      <c r="E7" s="93">
        <v>0</v>
      </c>
      <c r="F7" s="93">
        <v>0</v>
      </c>
      <c r="G7" s="93">
        <v>0</v>
      </c>
      <c r="H7" s="93">
        <v>0</v>
      </c>
      <c r="I7" s="93">
        <v>0</v>
      </c>
      <c r="J7" s="93">
        <v>0</v>
      </c>
      <c r="K7" s="93">
        <v>0</v>
      </c>
      <c r="L7" s="93">
        <v>0</v>
      </c>
      <c r="M7" s="93">
        <v>0</v>
      </c>
      <c r="N7" s="93">
        <v>0</v>
      </c>
      <c r="O7" s="93">
        <v>0</v>
      </c>
      <c r="P7" s="93">
        <v>0</v>
      </c>
      <c r="Q7" s="93">
        <v>0</v>
      </c>
      <c r="R7" s="93">
        <v>0</v>
      </c>
      <c r="S7" s="93">
        <v>0</v>
      </c>
      <c r="T7" s="93">
        <v>0</v>
      </c>
      <c r="U7" s="93">
        <v>0</v>
      </c>
      <c r="V7" s="93">
        <v>0</v>
      </c>
      <c r="W7" s="93">
        <v>0</v>
      </c>
      <c r="X7" s="93">
        <v>0</v>
      </c>
      <c r="Y7" s="93">
        <v>0</v>
      </c>
      <c r="Z7" s="93">
        <v>0</v>
      </c>
      <c r="AA7" s="93">
        <v>0</v>
      </c>
      <c r="AB7" s="93">
        <v>0</v>
      </c>
      <c r="AC7" s="93">
        <v>0</v>
      </c>
      <c r="AD7" s="93">
        <v>0</v>
      </c>
      <c r="AE7" s="93">
        <v>0</v>
      </c>
      <c r="AF7" s="93">
        <v>0</v>
      </c>
      <c r="AG7" s="93">
        <v>0</v>
      </c>
      <c r="AH7" s="93"/>
      <c r="AI7" s="93"/>
    </row>
    <row r="8" spans="1:35" x14ac:dyDescent="0.35">
      <c r="A8" t="s">
        <v>33</v>
      </c>
      <c r="B8" s="93">
        <v>0</v>
      </c>
      <c r="C8" s="93">
        <v>0</v>
      </c>
      <c r="D8" s="93">
        <v>0</v>
      </c>
      <c r="E8" s="93">
        <v>0</v>
      </c>
      <c r="F8" s="93">
        <v>0</v>
      </c>
      <c r="G8" s="93">
        <v>0</v>
      </c>
      <c r="H8" s="93">
        <v>0</v>
      </c>
      <c r="I8" s="93">
        <v>0</v>
      </c>
      <c r="J8" s="93">
        <v>0</v>
      </c>
      <c r="K8" s="93">
        <v>0</v>
      </c>
      <c r="L8" s="93">
        <v>0</v>
      </c>
      <c r="M8" s="93">
        <v>0</v>
      </c>
      <c r="N8" s="93">
        <v>0</v>
      </c>
      <c r="O8" s="93">
        <v>0</v>
      </c>
      <c r="P8" s="93">
        <v>0</v>
      </c>
      <c r="Q8" s="93">
        <v>0</v>
      </c>
      <c r="R8" s="93">
        <v>0</v>
      </c>
      <c r="S8" s="93">
        <v>0</v>
      </c>
      <c r="T8" s="93">
        <v>0</v>
      </c>
      <c r="U8" s="93">
        <v>0</v>
      </c>
      <c r="V8" s="93">
        <v>0</v>
      </c>
      <c r="W8" s="93">
        <v>0</v>
      </c>
      <c r="X8" s="93">
        <v>0</v>
      </c>
      <c r="Y8" s="93">
        <v>0</v>
      </c>
      <c r="Z8" s="93">
        <v>0</v>
      </c>
      <c r="AA8" s="93">
        <v>0</v>
      </c>
      <c r="AB8" s="93">
        <v>0</v>
      </c>
      <c r="AC8" s="93">
        <v>0</v>
      </c>
      <c r="AD8" s="93">
        <v>0</v>
      </c>
      <c r="AE8" s="93">
        <v>0</v>
      </c>
      <c r="AF8" s="93">
        <v>0</v>
      </c>
      <c r="AG8" s="93">
        <v>0</v>
      </c>
      <c r="AH8" s="93"/>
      <c r="AI8" s="93"/>
    </row>
    <row r="9" spans="1:35" x14ac:dyDescent="0.35">
      <c r="A9" t="s">
        <v>114</v>
      </c>
      <c r="B9" s="93">
        <f>'Placed Data 2019'!D10</f>
        <v>248556738000000</v>
      </c>
      <c r="C9" s="94">
        <f>B9*(1+'Placed Data 2019'!E13)</f>
        <v>260984574900000</v>
      </c>
      <c r="D9" s="94">
        <f>C9*(1+'Placed Data 2019'!F13)</f>
        <v>260984574900000</v>
      </c>
      <c r="E9" s="94">
        <f>D9*(1+'Placed Data 2019'!G13)</f>
        <v>260984574900000</v>
      </c>
      <c r="F9" s="94">
        <f>E9*(1+'Placed Data 2019'!H13)</f>
        <v>260984574900000</v>
      </c>
      <c r="G9" s="94">
        <f>F9*(1+'Placed Data 2019'!I13)</f>
        <v>260984574900000</v>
      </c>
      <c r="H9" s="94">
        <f>G9*(1+'Placed Data 2019'!J13)</f>
        <v>260984574900000</v>
      </c>
      <c r="I9" s="94">
        <f>H9*(1+'Placed Data 2019'!K13)</f>
        <v>260984574900000</v>
      </c>
      <c r="J9" s="94">
        <f>I9*(1+'Placed Data 2019'!L13)</f>
        <v>260984574900000</v>
      </c>
      <c r="K9" s="94">
        <f>J9*(1+'Placed Data 2019'!M13)</f>
        <v>260984574900000</v>
      </c>
      <c r="L9" s="94">
        <f>K9*(1+'Placed Data 2019'!N13)</f>
        <v>260984574900000</v>
      </c>
      <c r="M9" s="94">
        <f>L9*(1+'Placed Data 2019'!O13)</f>
        <v>260984574900000</v>
      </c>
      <c r="N9" s="94">
        <f>M9*(1+'Placed Data 2019'!P13)</f>
        <v>260984574900000</v>
      </c>
      <c r="O9" s="94">
        <f>N9*(1+'Placed Data 2019'!Q13)</f>
        <v>260984574900000</v>
      </c>
      <c r="P9" s="94">
        <f>O9*(1+'Placed Data 2019'!R13)</f>
        <v>260984574900000</v>
      </c>
      <c r="Q9" s="94">
        <f>P9*(1+'Placed Data 2019'!S13)</f>
        <v>260984574900000</v>
      </c>
      <c r="R9" s="94">
        <f>Q9*(1+'Placed Data 2019'!T13)</f>
        <v>260984574900000</v>
      </c>
      <c r="S9" s="94">
        <f>R9*(1+'Placed Data 2019'!U13)</f>
        <v>260984574900000</v>
      </c>
      <c r="T9" s="94">
        <f>S9*(1+'Placed Data 2019'!V13)</f>
        <v>260984574900000</v>
      </c>
      <c r="U9" s="94">
        <f>T9*(1+'Placed Data 2019'!W13)</f>
        <v>260984574900000</v>
      </c>
      <c r="V9" s="94">
        <f>U9*(1+'Placed Data 2019'!X13)</f>
        <v>260984574900000</v>
      </c>
      <c r="W9" s="94">
        <f>V9*(1+'Placed Data 2019'!Y13)</f>
        <v>260984574900000</v>
      </c>
      <c r="X9" s="94">
        <f>W9*(1+'Placed Data 2019'!Z13)</f>
        <v>260984574900000</v>
      </c>
      <c r="Y9" s="94">
        <f>X9*(1+'Placed Data 2019'!AA13)</f>
        <v>260984574900000</v>
      </c>
      <c r="Z9" s="94">
        <f>Y9*(1+'Placed Data 2019'!AB13)</f>
        <v>260984574900000</v>
      </c>
      <c r="AA9" s="94">
        <f>Z9*(1+'Placed Data 2019'!AC13)</f>
        <v>260984574900000</v>
      </c>
      <c r="AB9" s="94">
        <f>AA9*(1+'Placed Data 2019'!AD13)</f>
        <v>260984574900000</v>
      </c>
      <c r="AC9" s="94">
        <f>AB9*(1+'Placed Data 2019'!AE13)</f>
        <v>260984574900000</v>
      </c>
      <c r="AD9" s="94">
        <f>AC9*(1+'Placed Data 2019'!AF13)</f>
        <v>260984574900000</v>
      </c>
      <c r="AE9" s="94">
        <f>AD9*(1+'Placed Data 2019'!AG13)</f>
        <v>260984574900000</v>
      </c>
      <c r="AF9" s="94">
        <f>AE9*(1+'Placed Data 2019'!AH13)</f>
        <v>260984574900000</v>
      </c>
      <c r="AG9" s="94">
        <f>AF9*(1+'Placed Data 2019'!AI13)</f>
        <v>260984574900000</v>
      </c>
      <c r="AH9" s="94"/>
      <c r="AI9" s="9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MAPPING</vt:lpstr>
      <vt:lpstr>Raw Data 2019</vt:lpstr>
      <vt:lpstr>Agriculture (APEC)</vt:lpstr>
      <vt:lpstr>Placed Data 2019</vt:lpstr>
      <vt:lpstr>BIFUbC-electricity</vt:lpstr>
      <vt:lpstr>BIFUbC-coal</vt:lpstr>
      <vt:lpstr>BIFUbC-natural-gas</vt:lpstr>
      <vt:lpstr>BIFUbC-biomass</vt:lpstr>
      <vt:lpstr>BIFUbC-petroleum-diesel</vt:lpstr>
      <vt:lpstr>BIFUbC-heat</vt:lpstr>
      <vt:lpstr>BIFUbC-crude-oil</vt:lpstr>
      <vt:lpstr>BIFUbC-heavy-or-residual-oil</vt:lpstr>
      <vt:lpstr>BIFUbC-LPG-propane-or-butane</vt:lpstr>
      <vt:lpstr>BIFUbC-hydrogen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Zefania Sutrisno</dc:creator>
  <cp:lastModifiedBy>Shelley Wenzel</cp:lastModifiedBy>
  <dcterms:created xsi:type="dcterms:W3CDTF">2021-06-19T11:27:34Z</dcterms:created>
  <dcterms:modified xsi:type="dcterms:W3CDTF">2022-03-24T17:17:32Z</dcterms:modified>
</cp:coreProperties>
</file>