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Data" sheetId="2" r:id="rId5"/>
    <sheet state="visible" name="BRESaC-energy" sheetId="3" r:id="rId6"/>
    <sheet state="visible" name="BRESaC-cost" sheetId="4" r:id="rId7"/>
  </sheets>
  <definedNames/>
  <calcPr/>
  <extLst>
    <ext uri="GoogleSheetsCustomDataVersion1">
      <go:sheetsCustomData xmlns:go="http://customooxmlschemas.google.com/" r:id="rId8" roundtripDataSignature="AMtx7mjR/KwPSfM5KQ99NmplC+71zXBAPQ=="/>
    </ext>
  </extLst>
</workbook>
</file>

<file path=xl/sharedStrings.xml><?xml version="1.0" encoding="utf-8"?>
<sst xmlns="http://schemas.openxmlformats.org/spreadsheetml/2006/main" count="52" uniqueCount="43">
  <si>
    <t>BRESaC Percent Energy Savings from Retrofitting by Component</t>
  </si>
  <si>
    <t>BRESaC Retrofitting Cost per Unit Energy Saved</t>
  </si>
  <si>
    <t>Source:</t>
  </si>
  <si>
    <t>Assessing the Implementation of the Energy Management System in the First ISO 50001 Building in Indonesia</t>
  </si>
  <si>
    <t>Robi Kurniawan, Agung Feinnudin</t>
  </si>
  <si>
    <t>Ministry of Energy and Mineral Resources</t>
  </si>
  <si>
    <t>https://www.researchgate.net/profile/Robi-Kurniawan/publication/354270440_Assessing_the_Implementation_of_the_Energy_Management_System_in_the_First_ISO_50001_Building_in_Indonesia/links/612f29840360302a006f868a/Assessing-the-Implementation-of-the-Energy-Management-System-in-the-First-ISO-50001-Building-in-Indonesia.pdf</t>
  </si>
  <si>
    <t>Note:</t>
  </si>
  <si>
    <t>Due to lack of data, we assume the energy reduction after retrofitting in residential building is approximately the same as commercial building</t>
  </si>
  <si>
    <t>Study Case: Slamet Bratanata Building, Indonesia</t>
  </si>
  <si>
    <t>Type</t>
  </si>
  <si>
    <t>Retrofitting Strategy</t>
  </si>
  <si>
    <t>Investment Cost ($)</t>
  </si>
  <si>
    <t>Energy Saving (MWh/year)</t>
  </si>
  <si>
    <t>Cost reduced per BTU</t>
  </si>
  <si>
    <t>Cooling</t>
  </si>
  <si>
    <t>Replacing old Chiller with Mini Chiller (VRF technology)</t>
  </si>
  <si>
    <t>Lighting</t>
  </si>
  <si>
    <t>Replacing lighting system with LED (762 lamps)</t>
  </si>
  <si>
    <t>Envelope</t>
  </si>
  <si>
    <t>Window Film Installation</t>
  </si>
  <si>
    <t>Total</t>
  </si>
  <si>
    <t>Energy reduction after retrofitting</t>
  </si>
  <si>
    <t>Energy Consumption before retrofitting in 2018 (MWh)</t>
  </si>
  <si>
    <t>Energy Consumption after cooling retrofitting (MWh)</t>
  </si>
  <si>
    <t>Energy Consumption after lighting retrofitting (MWh)</t>
  </si>
  <si>
    <t>Energy Consumption after envelope retrofitting (MWh)</t>
  </si>
  <si>
    <t>Reduction after cooling retrofitting (%)</t>
  </si>
  <si>
    <t>Reduction after lighting retrofitting (%)</t>
  </si>
  <si>
    <t>Reduction after envelope retrofitting (%)</t>
  </si>
  <si>
    <t>Conversion Factor</t>
  </si>
  <si>
    <t>mWh to BTU</t>
  </si>
  <si>
    <t>Percent energy saving (dimensionless)</t>
  </si>
  <si>
    <t>urban residential</t>
  </si>
  <si>
    <t>rural residential</t>
  </si>
  <si>
    <t>commercial</t>
  </si>
  <si>
    <t>heating</t>
  </si>
  <si>
    <t>cooling and ventilation</t>
  </si>
  <si>
    <t>envelope</t>
  </si>
  <si>
    <t>lighting</t>
  </si>
  <si>
    <t>appliances</t>
  </si>
  <si>
    <t>other component</t>
  </si>
  <si>
    <t>$/BTU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</si>
</sst>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.00000000000"/>
    <numFmt numFmtId="166" formatCode="0.000"/>
    <numFmt numFmtId="167" formatCode="#,##0.000000000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"/>
    </font>
    <font>
      <b/>
      <color theme="1"/>
      <name val="Calibri"/>
    </font>
    <font>
      <sz val="11.0"/>
      <color theme="1"/>
      <name val="Calibri"/>
    </font>
    <font>
      <sz val="11.0"/>
      <color theme="1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6" numFmtId="0" xfId="0" applyFont="1"/>
    <xf borderId="2" fillId="0" fontId="4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5" fillId="0" fontId="4" numFmtId="165" xfId="0" applyBorder="1" applyFont="1" applyNumberFormat="1"/>
    <xf borderId="2" fillId="0" fontId="2" numFmtId="0" xfId="0" applyAlignment="1" applyBorder="1" applyFont="1">
      <alignment horizontal="center" readingOrder="0"/>
    </xf>
    <xf borderId="5" fillId="0" fontId="2" numFmtId="164" xfId="0" applyBorder="1" applyFont="1" applyNumberFormat="1"/>
    <xf borderId="5" fillId="0" fontId="2" numFmtId="0" xfId="0" applyBorder="1" applyFont="1"/>
    <xf borderId="5" fillId="0" fontId="2" numFmtId="165" xfId="0" applyBorder="1" applyFont="1" applyNumberFormat="1"/>
    <xf borderId="5" fillId="4" fontId="4" numFmtId="10" xfId="0" applyBorder="1" applyFill="1" applyFont="1" applyNumberFormat="1"/>
    <xf borderId="0" fillId="0" fontId="2" numFmtId="10" xfId="0" applyFont="1" applyNumberFormat="1"/>
    <xf borderId="5" fillId="0" fontId="2" numFmtId="11" xfId="0" applyAlignment="1" applyBorder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right"/>
    </xf>
    <xf borderId="0" fillId="0" fontId="2" numFmtId="0" xfId="0" applyFont="1"/>
    <xf borderId="0" fillId="0" fontId="5" numFmtId="1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5" numFmtId="166" xfId="0" applyFont="1" applyNumberFormat="1"/>
    <xf borderId="0" fillId="0" fontId="2" numFmtId="166" xfId="0" applyFont="1" applyNumberFormat="1"/>
    <xf borderId="0" fillId="0" fontId="5" numFmtId="4" xfId="0" applyAlignment="1" applyFont="1" applyNumberFormat="1">
      <alignment readingOrder="0"/>
    </xf>
    <xf borderId="0" fillId="0" fontId="5" numFmtId="167" xfId="0" applyFont="1" applyNumberFormat="1"/>
    <xf borderId="0" fillId="0" fontId="2" numFmtId="167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7</xdr:row>
      <xdr:rowOff>142875</xdr:rowOff>
    </xdr:from>
    <xdr:ext cx="4667250" cy="2895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rofile/Robi-Kurniawan/publication/354270440_Assessing_the_Implementation_of_the_Energy_Management_System_in_the_First_ISO_50001_Building_in_Indonesia/links/612f29840360302a006f868a/Assessing-the-Implementation-of-the-Energy-Management-System-in-the-First-ISO-50001-Building-in-Indonesia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4.0"/>
    <col customWidth="1" min="3" max="26" width="7.63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2" t="s">
        <v>3</v>
      </c>
    </row>
    <row r="5">
      <c r="B5" s="3" t="s">
        <v>4</v>
      </c>
    </row>
    <row r="6">
      <c r="B6" s="3" t="s">
        <v>5</v>
      </c>
    </row>
    <row r="7">
      <c r="B7" s="4">
        <v>2021.0</v>
      </c>
    </row>
    <row r="8">
      <c r="B8" s="5" t="s">
        <v>6</v>
      </c>
    </row>
    <row r="10" ht="15.75" customHeight="1">
      <c r="A10" s="6" t="s">
        <v>7</v>
      </c>
      <c r="B10" s="3" t="s">
        <v>8</v>
      </c>
    </row>
    <row r="11" ht="15.75" customHeight="1">
      <c r="B11" s="7"/>
    </row>
    <row r="12" ht="15.75" customHeight="1"/>
    <row r="13" ht="15.75" customHeight="1">
      <c r="B13" s="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:id="rId1" ref="B8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5.13"/>
    <col customWidth="1" min="4" max="4" width="15.88"/>
    <col customWidth="1" min="5" max="5" width="21.38"/>
    <col customWidth="1" min="6" max="6" width="17.75"/>
  </cols>
  <sheetData>
    <row r="1">
      <c r="C1" s="6"/>
      <c r="D1" s="3"/>
      <c r="E1" s="3"/>
      <c r="F1" s="3"/>
    </row>
    <row r="2">
      <c r="B2" s="9" t="s">
        <v>9</v>
      </c>
      <c r="C2" s="10"/>
      <c r="D2" s="10"/>
      <c r="E2" s="10"/>
      <c r="F2" s="11"/>
    </row>
    <row r="3">
      <c r="A3" s="3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</row>
    <row r="4">
      <c r="A4" s="3"/>
      <c r="B4" s="13" t="s">
        <v>15</v>
      </c>
      <c r="C4" s="13" t="s">
        <v>16</v>
      </c>
      <c r="D4" s="14">
        <v>68395.0</v>
      </c>
      <c r="E4" s="13">
        <v>175.0</v>
      </c>
      <c r="F4" s="15">
        <f>D4/(E4*D19)</f>
        <v>0.0001145453023</v>
      </c>
    </row>
    <row r="5">
      <c r="A5" s="3"/>
      <c r="B5" s="13" t="s">
        <v>17</v>
      </c>
      <c r="C5" s="13" t="s">
        <v>18</v>
      </c>
      <c r="D5" s="14">
        <v>11942.0</v>
      </c>
      <c r="E5" s="13">
        <v>85.0</v>
      </c>
      <c r="F5" s="15">
        <f>D5/(E5*D19)</f>
        <v>0.00004117647059</v>
      </c>
    </row>
    <row r="6">
      <c r="A6" s="3"/>
      <c r="B6" s="13" t="s">
        <v>19</v>
      </c>
      <c r="C6" s="13" t="s">
        <v>20</v>
      </c>
      <c r="D6" s="14">
        <v>20518.0</v>
      </c>
      <c r="E6" s="13">
        <v>50.0</v>
      </c>
      <c r="F6" s="15">
        <f>D6/(E6*D19)</f>
        <v>0.0001202696366</v>
      </c>
    </row>
    <row r="7">
      <c r="B7" s="16" t="s">
        <v>21</v>
      </c>
      <c r="C7" s="11"/>
      <c r="D7" s="17">
        <f t="shared" ref="D7:F7" si="1">SUM(D4:D6)</f>
        <v>100855</v>
      </c>
      <c r="E7" s="18">
        <f t="shared" si="1"/>
        <v>310</v>
      </c>
      <c r="F7" s="19">
        <f t="shared" si="1"/>
        <v>0.0002759914095</v>
      </c>
    </row>
    <row r="8">
      <c r="C8" s="3"/>
    </row>
    <row r="9">
      <c r="C9" s="9" t="s">
        <v>22</v>
      </c>
      <c r="D9" s="11"/>
    </row>
    <row r="10">
      <c r="C10" s="13" t="s">
        <v>23</v>
      </c>
      <c r="D10" s="13">
        <v>2200.0</v>
      </c>
    </row>
    <row r="11">
      <c r="C11" s="13" t="s">
        <v>24</v>
      </c>
      <c r="D11" s="18">
        <f>D10-E4</f>
        <v>2025</v>
      </c>
    </row>
    <row r="12">
      <c r="C12" s="13" t="s">
        <v>25</v>
      </c>
      <c r="D12" s="18">
        <f>D10-E5</f>
        <v>2115</v>
      </c>
    </row>
    <row r="13">
      <c r="C13" s="13" t="s">
        <v>26</v>
      </c>
      <c r="D13" s="18">
        <f>D10-E6</f>
        <v>2150</v>
      </c>
    </row>
    <row r="14">
      <c r="C14" s="13" t="s">
        <v>27</v>
      </c>
      <c r="D14" s="20">
        <f t="shared" ref="D14:D16" si="2">($D$10-D11)/$D$10</f>
        <v>0.07954545455</v>
      </c>
    </row>
    <row r="15">
      <c r="C15" s="13" t="s">
        <v>28</v>
      </c>
      <c r="D15" s="20">
        <f t="shared" si="2"/>
        <v>0.03863636364</v>
      </c>
    </row>
    <row r="16">
      <c r="C16" s="13" t="s">
        <v>29</v>
      </c>
      <c r="D16" s="20">
        <f t="shared" si="2"/>
        <v>0.02272727273</v>
      </c>
    </row>
    <row r="17">
      <c r="C17" s="3"/>
      <c r="D17" s="21"/>
    </row>
    <row r="18">
      <c r="C18" s="9" t="s">
        <v>30</v>
      </c>
      <c r="D18" s="11"/>
    </row>
    <row r="19">
      <c r="C19" s="13" t="s">
        <v>31</v>
      </c>
      <c r="D19" s="22">
        <v>3412000.0</v>
      </c>
    </row>
  </sheetData>
  <mergeCells count="4">
    <mergeCell ref="B2:F2"/>
    <mergeCell ref="B7:C7"/>
    <mergeCell ref="C18:D18"/>
    <mergeCell ref="C9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8.63"/>
    <col customWidth="1" min="3" max="3" width="18.13"/>
    <col customWidth="1" min="4" max="4" width="17.75"/>
    <col customWidth="1" min="5" max="26" width="7.63"/>
  </cols>
  <sheetData>
    <row r="1">
      <c r="A1" s="23" t="s">
        <v>32</v>
      </c>
      <c r="B1" s="24" t="s">
        <v>33</v>
      </c>
      <c r="C1" s="24" t="s">
        <v>34</v>
      </c>
      <c r="D1" s="24" t="s">
        <v>35</v>
      </c>
    </row>
    <row r="2">
      <c r="A2" s="25" t="s">
        <v>36</v>
      </c>
      <c r="B2" s="26">
        <v>0.0</v>
      </c>
      <c r="C2" s="26">
        <v>0.0</v>
      </c>
      <c r="D2" s="26">
        <v>0.0</v>
      </c>
    </row>
    <row r="3">
      <c r="A3" s="25" t="s">
        <v>37</v>
      </c>
      <c r="B3" s="27">
        <f>Data!D14</f>
        <v>0.07954545455</v>
      </c>
      <c r="C3" s="28">
        <f t="shared" ref="C3:C7" si="1">$B3</f>
        <v>0.07954545455</v>
      </c>
      <c r="D3" s="27">
        <f t="shared" ref="D3:D5" si="2">B3</f>
        <v>0.07954545455</v>
      </c>
    </row>
    <row r="4">
      <c r="A4" s="25" t="s">
        <v>38</v>
      </c>
      <c r="B4" s="29">
        <f>Data!D16</f>
        <v>0.02272727273</v>
      </c>
      <c r="C4" s="29">
        <f t="shared" si="1"/>
        <v>0.02272727273</v>
      </c>
      <c r="D4" s="27">
        <f t="shared" si="2"/>
        <v>0.02272727273</v>
      </c>
    </row>
    <row r="5">
      <c r="A5" s="25" t="s">
        <v>39</v>
      </c>
      <c r="B5" s="29">
        <f>Data!D15</f>
        <v>0.03863636364</v>
      </c>
      <c r="C5" s="29">
        <f t="shared" si="1"/>
        <v>0.03863636364</v>
      </c>
      <c r="D5" s="27">
        <f t="shared" si="2"/>
        <v>0.03863636364</v>
      </c>
    </row>
    <row r="6">
      <c r="A6" s="25" t="s">
        <v>40</v>
      </c>
      <c r="B6" s="25">
        <v>0.0</v>
      </c>
      <c r="C6" s="25">
        <f t="shared" si="1"/>
        <v>0</v>
      </c>
      <c r="D6" s="25">
        <v>0.0</v>
      </c>
    </row>
    <row r="7">
      <c r="A7" s="25" t="s">
        <v>41</v>
      </c>
      <c r="B7" s="25">
        <v>0.0</v>
      </c>
      <c r="C7" s="25">
        <f t="shared" si="1"/>
        <v>0</v>
      </c>
      <c r="D7" s="2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8.63"/>
    <col customWidth="1" min="3" max="3" width="18.13"/>
    <col customWidth="1" min="4" max="4" width="17.75"/>
    <col customWidth="1" min="5" max="26" width="7.63"/>
  </cols>
  <sheetData>
    <row r="1">
      <c r="A1" s="23" t="s">
        <v>42</v>
      </c>
      <c r="B1" s="24" t="s">
        <v>33</v>
      </c>
      <c r="C1" s="24" t="s">
        <v>34</v>
      </c>
      <c r="D1" s="24" t="s">
        <v>35</v>
      </c>
    </row>
    <row r="2">
      <c r="A2" s="25" t="s">
        <v>36</v>
      </c>
      <c r="B2" s="30">
        <v>0.0</v>
      </c>
      <c r="C2" s="30">
        <v>0.0</v>
      </c>
      <c r="D2" s="30">
        <v>0.0</v>
      </c>
    </row>
    <row r="3">
      <c r="A3" s="25" t="s">
        <v>37</v>
      </c>
      <c r="B3" s="31">
        <f>Data!F4</f>
        <v>0.0001145453023</v>
      </c>
      <c r="C3" s="31">
        <f t="shared" ref="C3:C7" si="1">$B3</f>
        <v>0.0001145453023</v>
      </c>
      <c r="D3" s="31">
        <f t="shared" ref="D3:D5" si="2">B3</f>
        <v>0.0001145453023</v>
      </c>
    </row>
    <row r="4">
      <c r="A4" s="25" t="s">
        <v>38</v>
      </c>
      <c r="B4" s="32">
        <f>Data!F6</f>
        <v>0.0001202696366</v>
      </c>
      <c r="C4" s="32">
        <f t="shared" si="1"/>
        <v>0.0001202696366</v>
      </c>
      <c r="D4" s="32">
        <f t="shared" si="2"/>
        <v>0.0001202696366</v>
      </c>
    </row>
    <row r="5">
      <c r="A5" s="25" t="s">
        <v>39</v>
      </c>
      <c r="B5" s="32">
        <f>Data!F5</f>
        <v>0.00004117647059</v>
      </c>
      <c r="C5" s="32">
        <f t="shared" si="1"/>
        <v>0.00004117647059</v>
      </c>
      <c r="D5" s="32">
        <f t="shared" si="2"/>
        <v>0.00004117647059</v>
      </c>
    </row>
    <row r="6">
      <c r="A6" s="25" t="s">
        <v>40</v>
      </c>
      <c r="B6" s="33">
        <v>0.0</v>
      </c>
      <c r="C6" s="33">
        <f t="shared" si="1"/>
        <v>0</v>
      </c>
      <c r="D6" s="33">
        <v>0.0</v>
      </c>
    </row>
    <row r="7">
      <c r="A7" s="25" t="s">
        <v>41</v>
      </c>
      <c r="B7" s="33">
        <v>0.0</v>
      </c>
      <c r="C7" s="33">
        <f t="shared" si="1"/>
        <v>0</v>
      </c>
      <c r="D7" s="3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2019-05-24T18:41:25Z</dcterms:created>
  <dc:creator>Robbie Orvis</dc:creator>
</cp:coreProperties>
</file>