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HDVs and Motorcycles" sheetId="2" r:id="rId5"/>
    <sheet state="visible" name="LDVs" sheetId="3" r:id="rId6"/>
    <sheet state="visible" name="Rail" sheetId="4" r:id="rId7"/>
    <sheet state="visible" name="Aircraft" sheetId="5" r:id="rId8"/>
    <sheet state="visible" name="Ships" sheetId="6" r:id="rId9"/>
    <sheet state="visible" name="BCDRTtSY-psgr" sheetId="7" r:id="rId10"/>
    <sheet state="visible" name="BCDTRtSY-frgt" sheetId="8" r:id="rId11"/>
  </sheets>
  <definedNames/>
  <calcPr/>
  <extLst>
    <ext uri="GoogleSheetsCustomDataVersion2">
      <go:sheetsCustomData xmlns:go="http://customooxmlschemas.google.com/" r:id="rId12" roundtripDataChecksum="OizhqdV3kIU7UiPdJxFMFfGIpG9aeKK91xP1RJKkTqA="/>
    </ext>
  </extLst>
</workbook>
</file>

<file path=xl/sharedStrings.xml><?xml version="1.0" encoding="utf-8"?>
<sst xmlns="http://schemas.openxmlformats.org/spreadsheetml/2006/main" count="126" uniqueCount="100">
  <si>
    <t>BCDTRtSY BAU Cargo Dist Transported Relative to Start Year</t>
  </si>
  <si>
    <t>Sources:</t>
  </si>
  <si>
    <t>Central Bureau of Statistics</t>
  </si>
  <si>
    <t>Notes</t>
  </si>
  <si>
    <t>Land Transportation Statistics</t>
  </si>
  <si>
    <t>This variable contains ratios of cargo distance transported in each year of the</t>
  </si>
  <si>
    <t>model run relative to the start year.  The start year is the year before the</t>
  </si>
  <si>
    <t>https://www.bps.go.id/publication/2020/11/20/ddce434c92536777bf07605d/statistik-transportasi-darat-2019.html</t>
  </si>
  <si>
    <t>first simulated year.  So if the first year for which the model outputs data</t>
  </si>
  <si>
    <t>Table 3.3</t>
  </si>
  <si>
    <t>is 2018, the start year is 2017.  The start year column does not have to be</t>
  </si>
  <si>
    <t>included in the outputs but is retained here for visual clarity.</t>
  </si>
  <si>
    <t>Ministry of Transportation</t>
  </si>
  <si>
    <t>We use AEO 2019 to calculate start year vehicles, as AEO 2020 does not include 2018 data.</t>
  </si>
  <si>
    <t>Rail Statistics</t>
  </si>
  <si>
    <t>We scale by passenger-miles, freight ton-miles, or vehicle-miles where available.</t>
  </si>
  <si>
    <t>https://djka.dephub.go.id/uploads/202104/Buku_Statistik_DJKA_Thn_2020_FINAL.pdf</t>
  </si>
  <si>
    <t>(We assume vehicle loading remains constant, so scaling by vehicle-miles is</t>
  </si>
  <si>
    <t>Table 2.3 and 2.3</t>
  </si>
  <si>
    <t>identical to scaling by passenger-miles or freight ton-miles.)</t>
  </si>
  <si>
    <t>Air Transportation Statistics</t>
  </si>
  <si>
    <t>https://www.bps.go.id/publication/2020/11/20/231373341461207b51910a4a/statistik-transportasi-udara-2019.html</t>
  </si>
  <si>
    <t>Table 3.7 and 3.8</t>
  </si>
  <si>
    <t>International Civil Aviation Organization, Civil Aviation Statistics of the World and ICAO staff</t>
  </si>
  <si>
    <t>https://data.worldbank.org/indicator/IS.AIR.GOOD.MT.K1?locations=ID</t>
  </si>
  <si>
    <t>Number of Motor Vehicles in Indonesia by Type, 2015-2019</t>
  </si>
  <si>
    <t>Type of Vehicles</t>
  </si>
  <si>
    <t>Buses</t>
  </si>
  <si>
    <t>Trucks</t>
  </si>
  <si>
    <t>Motorcycles</t>
  </si>
  <si>
    <r>
      <rPr>
        <rFont val="Arial"/>
        <sz val="10.0"/>
      </rPr>
      <t xml:space="preserve">Source: </t>
    </r>
    <r>
      <rPr>
        <rFont val="Arial"/>
        <color rgb="FF1155CC"/>
        <sz val="11.0"/>
        <u/>
      </rPr>
      <t>https://www.bps.go.id/publication/2020/11/20/ddce434c92536777bf07605d/statistik-transportasi-darat-2019.html</t>
    </r>
  </si>
  <si>
    <t>Average kilometers traveled by Transportation Mode in Indonesia (Assumption)*</t>
  </si>
  <si>
    <t>Average</t>
  </si>
  <si>
    <t>Motorcycles (vehicle km travelled)</t>
  </si>
  <si>
    <t>Buses (vehicle km travelled)</t>
  </si>
  <si>
    <t>Trucks (tonne-kilometers travelled)</t>
  </si>
  <si>
    <t>Total kilometers travelled by Transportation Mode in Indonesia</t>
  </si>
  <si>
    <t>BCDTRtSY HDVs-psgr</t>
  </si>
  <si>
    <t>BCDTRtSY HDVs-frgt</t>
  </si>
  <si>
    <t>BCDTRtSY motorcycles</t>
  </si>
  <si>
    <t>LDVs (Unit)</t>
  </si>
  <si>
    <t>Year</t>
  </si>
  <si>
    <t>Passenger cars</t>
  </si>
  <si>
    <t>Start year</t>
  </si>
  <si>
    <t>BCDTRtSY</t>
  </si>
  <si>
    <t xml:space="preserve">
- Source: Indonesia State Police
- Data for 2015-2018 has been revised
</t>
  </si>
  <si>
    <t>Source Url: https://www.bps.go.id/indicator/17/57/3/number-of-motor-vehicle-by-type.html</t>
  </si>
  <si>
    <t>Access Time: November 26, 2023, 10:37 am</t>
  </si>
  <si>
    <t>Rail Passenger and Freight Production in Indonesia, 2015-2020</t>
  </si>
  <si>
    <t>Passenger kilometers, Java (pass km)</t>
  </si>
  <si>
    <t>Passenger kilometers, Sumatra (pass km)</t>
  </si>
  <si>
    <t>Total</t>
  </si>
  <si>
    <t>BCDTRtSY Rail-psgr</t>
  </si>
  <si>
    <t>Ton kilometers, Java (ton km)</t>
  </si>
  <si>
    <t>Ton kilometers, Sumatra (ton km)</t>
  </si>
  <si>
    <t>BCDTRtSY Rail-frgt</t>
  </si>
  <si>
    <r>
      <rPr>
        <rFont val="Arial"/>
        <sz val="10.0"/>
      </rPr>
      <t xml:space="preserve">Source: </t>
    </r>
    <r>
      <rPr>
        <rFont val="Arial"/>
        <color rgb="FF1155CC"/>
        <sz val="10.0"/>
        <u/>
      </rPr>
      <t>https://djka.dephub.go.id/uploads/202104/Buku_Statistik_DJKA_Thn_2020_FINAL.pdf</t>
    </r>
  </si>
  <si>
    <t>Aircraft Key Indicators</t>
  </si>
  <si>
    <t>Domestic passenger aircraft distance travelled (million km)</t>
  </si>
  <si>
    <t>International passenger aircraft distance travelled (million km)</t>
  </si>
  <si>
    <t>Total passenger aircraft distance travelled</t>
  </si>
  <si>
    <t>Freight aircraft ton distance travelled(million ton-km)</t>
  </si>
  <si>
    <t>Reference-psgr</t>
  </si>
  <si>
    <t>Reference-frgt</t>
  </si>
  <si>
    <t>BCDTRtSY Aircraft-psgr</t>
  </si>
  <si>
    <t>BCDTRtSY Aircraft-frgt</t>
  </si>
  <si>
    <t xml:space="preserve">Source: </t>
  </si>
  <si>
    <r>
      <rPr>
        <rFont val="Arial"/>
        <color rgb="FF000000"/>
        <sz val="10.0"/>
      </rPr>
      <t xml:space="preserve">International Civil Aviation Organization, Civil Aviation Statistics of the World and ICAO staff </t>
    </r>
    <r>
      <rPr>
        <rFont val="Arial"/>
        <color rgb="FF0066CC"/>
        <sz val="10.0"/>
        <u/>
      </rPr>
      <t>https://data.worldbank.org/indicator/IS.AIR.GOOD.MT.K1?locations=ID</t>
    </r>
  </si>
  <si>
    <t>Number of Ships Passenger at Commercial and Non Commercial Sea Port, Indonesia 1995-2018 (Thousands)</t>
  </si>
  <si>
    <t>Embarkation</t>
  </si>
  <si>
    <t>Debarkation</t>
  </si>
  <si>
    <t>Total Number of Ships</t>
  </si>
  <si>
    <t>Average miles per day travelled by ships</t>
  </si>
  <si>
    <t>Average kilometers per day travelled by ships</t>
  </si>
  <si>
    <t>Average kilometers per year travelled by ships</t>
  </si>
  <si>
    <t>Total kilometers travelled by Ships in Indonesia</t>
  </si>
  <si>
    <t>Number of Ships Call at Commercial and Non Commercial Sea Port Indonesia, 1995-2018 (Thousands)</t>
  </si>
  <si>
    <t>Number of Ships Call at Commercial and Non Commercial Sea Port Indonesia</t>
  </si>
  <si>
    <t>BAU Distance Cargo Transported Relative to Start Year (Dimensionless)</t>
  </si>
  <si>
    <t>Passenger Ships in Indonesia</t>
  </si>
  <si>
    <t>Freight Ships in Indonesia</t>
  </si>
  <si>
    <t>Start Year-passenger</t>
  </si>
  <si>
    <t>Start Year-freight</t>
  </si>
  <si>
    <t>BCDTRtSY-passenger</t>
  </si>
  <si>
    <t>BCDTRtSY-freight</t>
  </si>
  <si>
    <t>Number of Ships Call at Commercial and Non Commercial Sea Port Indonesia, 1995-2018</t>
  </si>
  <si>
    <t>25 Strategic Port</t>
  </si>
  <si>
    <t>All Sea Port</t>
  </si>
  <si>
    <t>Units</t>
  </si>
  <si>
    <t>GT (Thousands)</t>
  </si>
  <si>
    <t>r</t>
  </si>
  <si>
    <t xml:space="preserve">Source : Port Administrator Office </t>
  </si>
  <si>
    <t>Source : Port Administrator Office</t>
  </si>
  <si>
    <t>BAU Cargo Dist Transported Relative to Start Year (dimensionless)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</si>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</sst>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\ ##0.0"/>
    <numFmt numFmtId="165" formatCode="0.0"/>
    <numFmt numFmtId="166" formatCode="#\ ###\ ##0"/>
    <numFmt numFmtId="167" formatCode="0_);\(0\)"/>
  </numFmts>
  <fonts count="22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u/>
      <sz val="11.0"/>
      <color rgb="FF1155CC"/>
      <name val="Arial"/>
    </font>
    <font>
      <sz val="11.0"/>
      <color rgb="FF1155CC"/>
      <name val="Arial"/>
    </font>
    <font>
      <u/>
      <sz val="10.0"/>
      <color rgb="FF1155CC"/>
      <name val="Arial"/>
    </font>
    <font>
      <u/>
      <sz val="10.0"/>
      <color rgb="FF0066CC"/>
      <name val="Roboto"/>
    </font>
    <font>
      <b/>
      <sz val="10.0"/>
      <color theme="1"/>
      <name val="Arial"/>
    </font>
    <font>
      <i/>
      <sz val="10.0"/>
      <color theme="1"/>
      <name val="Arial"/>
    </font>
    <font>
      <u/>
      <sz val="10.0"/>
      <color rgb="FF0000FF"/>
      <name val="Arial"/>
    </font>
    <font>
      <sz val="11.0"/>
      <color rgb="FF000000"/>
      <name val="Arial"/>
    </font>
    <font>
      <sz val="10.0"/>
      <color rgb="FF000000"/>
      <name val="Arial"/>
    </font>
    <font>
      <b/>
      <sz val="11.0"/>
      <color rgb="FF000000"/>
      <name val="Arial"/>
    </font>
    <font/>
    <font>
      <b/>
      <sz val="11.0"/>
      <color rgb="FFFFFFFF"/>
      <name val="Arial"/>
    </font>
    <font>
      <vertAlign val="superscript"/>
      <sz val="11.0"/>
      <color theme="1"/>
      <name val="Arial"/>
    </font>
    <font>
      <vertAlign val="superscript"/>
      <sz val="11.0"/>
      <color theme="1"/>
      <name val="Arial"/>
    </font>
    <font>
      <vertAlign val="superscript"/>
      <sz val="11.0"/>
      <color theme="1"/>
      <name val="Arial"/>
    </font>
    <font>
      <i/>
      <sz val="11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2142"/>
        <bgColor rgb="FF002142"/>
      </patternFill>
    </fill>
    <fill>
      <patternFill patternType="solid">
        <fgColor rgb="FFEEEEEE"/>
        <bgColor rgb="FFEEEEEE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0" fillId="0" fontId="6" numFmtId="0" xfId="0" applyFont="1"/>
    <xf borderId="1" fillId="3" fontId="7" numFmtId="0" xfId="0" applyBorder="1" applyFill="1" applyFont="1"/>
    <xf borderId="0" fillId="0" fontId="8" numFmtId="0" xfId="0" applyAlignment="1" applyFont="1">
      <alignment horizontal="center"/>
    </xf>
    <xf borderId="2" fillId="0" fontId="8" numFmtId="0" xfId="0" applyBorder="1" applyFont="1"/>
    <xf borderId="2" fillId="0" fontId="8" numFmtId="0" xfId="0" applyAlignment="1" applyBorder="1" applyFont="1">
      <alignment horizontal="center"/>
    </xf>
    <xf borderId="2" fillId="0" fontId="9" numFmtId="0" xfId="0" applyBorder="1" applyFont="1"/>
    <xf borderId="2" fillId="0" fontId="2" numFmtId="3" xfId="0" applyBorder="1" applyFont="1" applyNumberFormat="1"/>
    <xf borderId="0" fillId="0" fontId="10" numFmtId="0" xfId="0" applyFont="1"/>
    <xf borderId="0" fillId="0" fontId="8" numFmtId="0" xfId="0" applyFont="1"/>
    <xf borderId="2" fillId="0" fontId="2" numFmtId="0" xfId="0" applyBorder="1" applyFont="1"/>
    <xf borderId="2" fillId="4" fontId="2" numFmtId="3" xfId="0" applyBorder="1" applyFill="1" applyFont="1" applyNumberFormat="1"/>
    <xf borderId="0" fillId="0" fontId="2" numFmtId="4" xfId="0" applyFont="1" applyNumberFormat="1"/>
    <xf borderId="2" fillId="4" fontId="2" numFmtId="0" xfId="0" applyBorder="1" applyFont="1"/>
    <xf borderId="0" fillId="0" fontId="11" numFmtId="0" xfId="0" applyAlignment="1" applyFont="1">
      <alignment horizontal="left" vertical="top"/>
    </xf>
    <xf borderId="0" fillId="0" fontId="12" numFmtId="0" xfId="0" applyAlignment="1" applyFont="1">
      <alignment horizontal="left" vertical="top"/>
    </xf>
    <xf borderId="0" fillId="0" fontId="12" numFmtId="0" xfId="0" applyFont="1"/>
    <xf borderId="2" fillId="0" fontId="2" numFmtId="4" xfId="0" applyBorder="1" applyFont="1" applyNumberFormat="1"/>
    <xf borderId="2" fillId="0" fontId="12" numFmtId="0" xfId="0" applyAlignment="1" applyBorder="1" applyFont="1">
      <alignment horizontal="right"/>
    </xf>
    <xf borderId="3" fillId="0" fontId="13" numFmtId="0" xfId="0" applyAlignment="1" applyBorder="1" applyFont="1">
      <alignment horizontal="left" shrinkToFit="0" wrapText="1"/>
    </xf>
    <xf borderId="4" fillId="0" fontId="14" numFmtId="0" xfId="0" applyBorder="1" applyFont="1"/>
    <xf borderId="5" fillId="5" fontId="3" numFmtId="0" xfId="0" applyAlignment="1" applyBorder="1" applyFill="1" applyFont="1">
      <alignment horizontal="left" shrinkToFit="0" vertical="top" wrapText="1"/>
    </xf>
    <xf borderId="5" fillId="5" fontId="11" numFmtId="0" xfId="0" applyAlignment="1" applyBorder="1" applyFont="1">
      <alignment horizontal="left"/>
    </xf>
    <xf borderId="5" fillId="0" fontId="11" numFmtId="0" xfId="0" applyBorder="1" applyFont="1"/>
    <xf borderId="5" fillId="5" fontId="11" numFmtId="164" xfId="0" applyAlignment="1" applyBorder="1" applyFont="1" applyNumberFormat="1">
      <alignment horizontal="left"/>
    </xf>
    <xf borderId="5" fillId="5" fontId="3" numFmtId="164" xfId="0" applyAlignment="1" applyBorder="1" applyFont="1" applyNumberFormat="1">
      <alignment horizontal="left"/>
    </xf>
    <xf borderId="5" fillId="0" fontId="11" numFmtId="0" xfId="0" applyAlignment="1" applyBorder="1" applyFont="1">
      <alignment horizontal="left"/>
    </xf>
    <xf borderId="5" fillId="0" fontId="11" numFmtId="0" xfId="0" applyAlignment="1" applyBorder="1" applyFont="1">
      <alignment horizontal="left" vertical="top"/>
    </xf>
    <xf borderId="5" fillId="0" fontId="11" numFmtId="165" xfId="0" applyAlignment="1" applyBorder="1" applyFont="1" applyNumberFormat="1">
      <alignment horizontal="left"/>
    </xf>
    <xf borderId="6" fillId="0" fontId="14" numFmtId="0" xfId="0" applyBorder="1" applyFont="1"/>
    <xf borderId="5" fillId="0" fontId="11" numFmtId="166" xfId="0" applyAlignment="1" applyBorder="1" applyFont="1" applyNumberFormat="1">
      <alignment horizontal="left" shrinkToFit="0" vertical="center" wrapText="1"/>
    </xf>
    <xf borderId="5" fillId="0" fontId="3" numFmtId="166" xfId="0" applyAlignment="1" applyBorder="1" applyFont="1" applyNumberFormat="1">
      <alignment horizontal="left" shrinkToFit="0" vertical="center" wrapText="1"/>
    </xf>
    <xf borderId="3" fillId="0" fontId="13" numFmtId="0" xfId="0" applyAlignment="1" applyBorder="1" applyFont="1">
      <alignment horizontal="left"/>
    </xf>
    <xf borderId="5" fillId="0" fontId="11" numFmtId="166" xfId="0" applyAlignment="1" applyBorder="1" applyFont="1" applyNumberFormat="1">
      <alignment horizontal="left" shrinkToFit="0" vertical="top" wrapText="1"/>
    </xf>
    <xf borderId="5" fillId="0" fontId="3" numFmtId="166" xfId="0" applyAlignment="1" applyBorder="1" applyFont="1" applyNumberFormat="1">
      <alignment horizontal="left" shrinkToFit="0" vertical="top" wrapText="1"/>
    </xf>
    <xf borderId="5" fillId="0" fontId="13" numFmtId="0" xfId="0" applyAlignment="1" applyBorder="1" applyFont="1">
      <alignment horizontal="left" shrinkToFit="0" wrapText="1"/>
    </xf>
    <xf borderId="5" fillId="0" fontId="3" numFmtId="0" xfId="0" applyBorder="1" applyFont="1"/>
    <xf borderId="5" fillId="6" fontId="15" numFmtId="0" xfId="0" applyAlignment="1" applyBorder="1" applyFill="1" applyFont="1">
      <alignment horizontal="center" shrinkToFit="0" vertical="center" wrapText="1"/>
    </xf>
    <xf borderId="3" fillId="6" fontId="15" numFmtId="0" xfId="0" applyAlignment="1" applyBorder="1" applyFont="1">
      <alignment horizontal="center" shrinkToFit="0" vertical="center" wrapText="1"/>
    </xf>
    <xf borderId="7" fillId="6" fontId="15" numFmtId="0" xfId="0" applyAlignment="1" applyBorder="1" applyFont="1">
      <alignment horizontal="center" shrinkToFit="0" vertical="center" wrapText="1"/>
    </xf>
    <xf borderId="5" fillId="7" fontId="11" numFmtId="0" xfId="0" applyAlignment="1" applyBorder="1" applyFill="1" applyFont="1">
      <alignment horizontal="center" vertical="center"/>
    </xf>
    <xf borderId="5" fillId="0" fontId="11" numFmtId="164" xfId="0" applyAlignment="1" applyBorder="1" applyFont="1" applyNumberFormat="1">
      <alignment vertical="center"/>
    </xf>
    <xf borderId="5" fillId="0" fontId="11" numFmtId="164" xfId="0" applyAlignment="1" applyBorder="1" applyFont="1" applyNumberFormat="1">
      <alignment horizontal="right" vertical="center"/>
    </xf>
    <xf borderId="8" fillId="0" fontId="14" numFmtId="0" xfId="0" applyBorder="1" applyFont="1"/>
    <xf borderId="5" fillId="7" fontId="11" numFmtId="0" xfId="0" applyAlignment="1" applyBorder="1" applyFont="1">
      <alignment horizontal="center" shrinkToFit="0" vertical="center" wrapText="1"/>
    </xf>
    <xf borderId="5" fillId="0" fontId="11" numFmtId="166" xfId="0" applyAlignment="1" applyBorder="1" applyFont="1" applyNumberFormat="1">
      <alignment shrinkToFit="0" vertical="center" wrapText="1"/>
    </xf>
    <xf borderId="5" fillId="0" fontId="11" numFmtId="166" xfId="0" applyAlignment="1" applyBorder="1" applyFont="1" applyNumberFormat="1">
      <alignment horizontal="center" shrinkToFit="0" vertical="center" wrapText="1"/>
    </xf>
    <xf borderId="5" fillId="0" fontId="11" numFmtId="166" xfId="0" applyAlignment="1" applyBorder="1" applyFont="1" applyNumberFormat="1">
      <alignment horizontal="right" shrinkToFit="0" vertical="center" wrapText="1"/>
    </xf>
    <xf borderId="5" fillId="0" fontId="11" numFmtId="167" xfId="0" applyAlignment="1" applyBorder="1" applyFont="1" applyNumberFormat="1">
      <alignment horizontal="left" shrinkToFit="0" vertical="center" wrapText="1"/>
    </xf>
    <xf borderId="5" fillId="0" fontId="3" numFmtId="164" xfId="0" applyAlignment="1" applyBorder="1" applyFont="1" applyNumberFormat="1">
      <alignment vertical="center"/>
    </xf>
    <xf borderId="5" fillId="0" fontId="16" numFmtId="166" xfId="0" applyAlignment="1" applyBorder="1" applyFont="1" applyNumberFormat="1">
      <alignment horizontal="center"/>
    </xf>
    <xf borderId="5" fillId="0" fontId="3" numFmtId="164" xfId="0" applyAlignment="1" applyBorder="1" applyFont="1" applyNumberFormat="1">
      <alignment horizontal="right" vertical="center"/>
    </xf>
    <xf borderId="5" fillId="0" fontId="3" numFmtId="166" xfId="0" applyAlignment="1" applyBorder="1" applyFont="1" applyNumberFormat="1">
      <alignment shrinkToFit="0" vertical="center" wrapText="1"/>
    </xf>
    <xf borderId="5" fillId="0" fontId="17" numFmtId="166" xfId="0" applyAlignment="1" applyBorder="1" applyFont="1" applyNumberFormat="1">
      <alignment horizontal="left"/>
    </xf>
    <xf borderId="5" fillId="0" fontId="18" numFmtId="0" xfId="0" applyAlignment="1" applyBorder="1" applyFont="1">
      <alignment horizontal="left"/>
    </xf>
    <xf borderId="5" fillId="0" fontId="3" numFmtId="166" xfId="0" applyAlignment="1" applyBorder="1" applyFont="1" applyNumberFormat="1">
      <alignment horizontal="right" shrinkToFit="0" vertical="center" wrapText="1"/>
    </xf>
    <xf borderId="5" fillId="0" fontId="3" numFmtId="166" xfId="0" applyAlignment="1" applyBorder="1" applyFont="1" applyNumberFormat="1">
      <alignment horizontal="center" shrinkToFit="0" vertical="center" wrapText="1"/>
    </xf>
    <xf borderId="3" fillId="0" fontId="19" numFmtId="0" xfId="0" applyBorder="1" applyFont="1"/>
    <xf borderId="5" fillId="0" fontId="19" numFmtId="0" xfId="0" applyBorder="1" applyFont="1"/>
    <xf borderId="5" fillId="0" fontId="3" numFmtId="167" xfId="0" applyAlignment="1" applyBorder="1" applyFont="1" applyNumberFormat="1">
      <alignment horizontal="right" shrinkToFit="0" vertical="center" wrapText="1"/>
    </xf>
    <xf borderId="0" fillId="0" fontId="13" numFmtId="0" xfId="0" applyAlignment="1" applyFont="1">
      <alignment shrinkToFit="0" wrapText="1"/>
    </xf>
    <xf borderId="0" fillId="0" fontId="13" numFmtId="0" xfId="0" applyAlignment="1" applyFont="1">
      <alignment horizontal="center"/>
    </xf>
    <xf borderId="0" fillId="0" fontId="20" numFmtId="0" xfId="0" applyFont="1"/>
    <xf borderId="0" fillId="0" fontId="21" numFmtId="0" xfId="0" applyAlignment="1" applyFont="1">
      <alignment shrinkToFit="0" wrapText="1"/>
    </xf>
    <xf borderId="0" fillId="0" fontId="21" numFmtId="0" xfId="0" applyAlignment="1" applyFont="1">
      <alignment horizontal="center"/>
    </xf>
    <xf borderId="0" fillId="3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238125</xdr:colOff>
      <xdr:row>0</xdr:row>
      <xdr:rowOff>0</xdr:rowOff>
    </xdr:from>
    <xdr:ext cx="4829175" cy="3105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1123950</xdr:colOff>
      <xdr:row>15</xdr:row>
      <xdr:rowOff>66675</xdr:rowOff>
    </xdr:from>
    <xdr:ext cx="6124575" cy="43624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15</xdr:row>
      <xdr:rowOff>57150</xdr:rowOff>
    </xdr:from>
    <xdr:ext cx="6429375" cy="43624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17</xdr:row>
      <xdr:rowOff>19050</xdr:rowOff>
    </xdr:from>
    <xdr:ext cx="6572250" cy="65151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295275</xdr:colOff>
      <xdr:row>16</xdr:row>
      <xdr:rowOff>209550</xdr:rowOff>
    </xdr:from>
    <xdr:ext cx="6572250" cy="600075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ps.go.id/publication/2020/11/20/ddce434c92536777bf07605d/statistik-transportasi-darat-2019.html" TargetMode="External"/><Relationship Id="rId2" Type="http://schemas.openxmlformats.org/officeDocument/2006/relationships/hyperlink" Target="https://djka.dephub.go.id/uploads/202104/Buku_Statistik_DJKA_Thn_2020_FINAL.pdf" TargetMode="External"/><Relationship Id="rId3" Type="http://schemas.openxmlformats.org/officeDocument/2006/relationships/hyperlink" Target="https://www.bps.go.id/publication/2020/11/20/231373341461207b51910a4a/statistik-transportasi-udara-2019.html" TargetMode="External"/><Relationship Id="rId4" Type="http://schemas.openxmlformats.org/officeDocument/2006/relationships/hyperlink" Target="https://data.worldbank.org/indicator/IS.AIR.GOOD.MT.K1?locations=ID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ps.go.id/publication/2020/11/20/ddce434c92536777bf07605d/statistik-transportasi-darat-2019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jka.dephub.go.id/uploads/202104/Buku_Statistik_DJKA_Thn_2020_FINAL.pdf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ps.go.id/publication/2020/11/20/231373341461207b51910a4a/statistik-transportasi-udara-2019.html" TargetMode="External"/><Relationship Id="rId2" Type="http://schemas.openxmlformats.org/officeDocument/2006/relationships/hyperlink" Target="https://data.worldbank.org/indicator/IS.AIR.GOOD.MT.K1?locations=ID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94.0"/>
    <col customWidth="1" min="3" max="26" width="7.63"/>
  </cols>
  <sheetData>
    <row r="1" ht="14.25" customHeight="1">
      <c r="A1" s="1" t="s">
        <v>0</v>
      </c>
    </row>
    <row r="2" ht="14.25" customHeight="1"/>
    <row r="3" ht="14.25" customHeight="1">
      <c r="A3" s="1" t="s">
        <v>1</v>
      </c>
      <c r="B3" s="2" t="s">
        <v>2</v>
      </c>
      <c r="G3" s="1" t="s">
        <v>3</v>
      </c>
    </row>
    <row r="4" ht="14.25" customHeight="1">
      <c r="B4" s="3" t="s">
        <v>4</v>
      </c>
      <c r="G4" s="4" t="s">
        <v>5</v>
      </c>
    </row>
    <row r="5" ht="14.25" customHeight="1">
      <c r="B5" s="5">
        <v>2019.0</v>
      </c>
      <c r="G5" s="4" t="s">
        <v>6</v>
      </c>
    </row>
    <row r="6" ht="14.25" customHeight="1">
      <c r="B6" s="6" t="s">
        <v>7</v>
      </c>
      <c r="G6" s="4" t="s">
        <v>8</v>
      </c>
    </row>
    <row r="7" ht="14.25" customHeight="1">
      <c r="B7" s="7" t="s">
        <v>9</v>
      </c>
      <c r="G7" s="4" t="s">
        <v>10</v>
      </c>
    </row>
    <row r="8" ht="14.25" customHeight="1">
      <c r="G8" s="4" t="s">
        <v>11</v>
      </c>
    </row>
    <row r="9" ht="14.25" customHeight="1">
      <c r="B9" s="2" t="s">
        <v>12</v>
      </c>
      <c r="G9" s="3" t="s">
        <v>13</v>
      </c>
    </row>
    <row r="10" ht="14.25" customHeight="1">
      <c r="A10" s="4"/>
      <c r="B10" s="3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B11" s="5">
        <v>2020.0</v>
      </c>
      <c r="G11" s="4" t="s">
        <v>15</v>
      </c>
    </row>
    <row r="12" ht="14.25" customHeight="1">
      <c r="B12" s="8" t="s">
        <v>16</v>
      </c>
      <c r="G12" s="4" t="s">
        <v>17</v>
      </c>
    </row>
    <row r="13" ht="14.25" customHeight="1">
      <c r="B13" s="7" t="s">
        <v>18</v>
      </c>
      <c r="G13" s="4" t="s">
        <v>19</v>
      </c>
    </row>
    <row r="14" ht="14.25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B15" s="2" t="s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B16" s="3" t="s">
        <v>20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B17" s="5">
        <v>2019.0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B18" s="6" t="s">
        <v>21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B19" s="7" t="s">
        <v>22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B21" s="2" t="s">
        <v>23</v>
      </c>
    </row>
    <row r="22" ht="14.25" customHeight="1">
      <c r="B22" s="5">
        <v>2019.0</v>
      </c>
    </row>
    <row r="23" ht="14.25" customHeight="1">
      <c r="B23" s="9" t="s">
        <v>24</v>
      </c>
    </row>
    <row r="24" ht="14.25" customHeight="1">
      <c r="A24" s="4"/>
    </row>
    <row r="25" ht="14.25" customHeight="1">
      <c r="B25" s="2"/>
    </row>
    <row r="26" ht="14.25" customHeight="1"/>
    <row r="27" ht="14.25" customHeight="1">
      <c r="B27" s="5"/>
    </row>
    <row r="28" ht="14.25" customHeight="1"/>
    <row r="29" ht="14.25" customHeight="1">
      <c r="B29" s="7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12"/>
    <hyperlink r:id="rId3" ref="B18"/>
    <hyperlink r:id="rId4" ref="B23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4.63"/>
    <col customWidth="1" min="3" max="4" width="15.13"/>
    <col customWidth="1" min="5" max="5" width="22.0"/>
    <col customWidth="1" min="6" max="6" width="20.5"/>
    <col customWidth="1" min="7" max="7" width="19.63"/>
    <col customWidth="1" min="8" max="8" width="18.88"/>
    <col customWidth="1" min="9" max="9" width="19.13"/>
    <col customWidth="1" min="10" max="10" width="19.38"/>
    <col customWidth="1" min="37" max="37" width="17.38"/>
    <col customWidth="1" min="38" max="38" width="18.63"/>
  </cols>
  <sheetData>
    <row r="1" ht="15.75" customHeight="1"/>
    <row r="2" ht="15.75" customHeight="1"/>
    <row r="3" ht="15.75" customHeight="1">
      <c r="B3" s="10" t="s">
        <v>25</v>
      </c>
    </row>
    <row r="4" ht="15.75" customHeight="1">
      <c r="B4" s="11" t="s">
        <v>26</v>
      </c>
      <c r="C4" s="12">
        <v>2015.0</v>
      </c>
      <c r="D4" s="12">
        <v>2016.0</v>
      </c>
      <c r="E4" s="12">
        <v>2017.0</v>
      </c>
      <c r="F4" s="12">
        <v>2018.0</v>
      </c>
      <c r="G4" s="12">
        <v>2019.0</v>
      </c>
    </row>
    <row r="5" ht="15.75" customHeight="1">
      <c r="B5" s="13" t="s">
        <v>27</v>
      </c>
      <c r="C5" s="14">
        <v>196309.0</v>
      </c>
      <c r="D5" s="14">
        <v>204512.0</v>
      </c>
      <c r="E5" s="14">
        <v>213359.0</v>
      </c>
      <c r="F5" s="14">
        <v>222872.0</v>
      </c>
      <c r="G5" s="14">
        <v>231569.0</v>
      </c>
    </row>
    <row r="6" ht="15.75" customHeight="1">
      <c r="B6" s="13" t="s">
        <v>28</v>
      </c>
      <c r="C6" s="14">
        <v>4145857.0</v>
      </c>
      <c r="D6" s="14">
        <v>4326731.0</v>
      </c>
      <c r="E6" s="14">
        <v>4540902.0</v>
      </c>
      <c r="F6" s="14">
        <v>4797254.0</v>
      </c>
      <c r="G6" s="14">
        <v>5021888.0</v>
      </c>
    </row>
    <row r="7" ht="15.75" customHeight="1">
      <c r="B7" s="13" t="s">
        <v>29</v>
      </c>
      <c r="C7" s="14">
        <v>8.8656931E7</v>
      </c>
      <c r="D7" s="14">
        <v>9.453151E7</v>
      </c>
      <c r="E7" s="14">
        <v>1.00200245E8</v>
      </c>
      <c r="F7" s="14">
        <v>1.06657952E8</v>
      </c>
      <c r="G7" s="14">
        <v>1.12771136E8</v>
      </c>
    </row>
    <row r="8" ht="15.75" customHeight="1">
      <c r="B8" s="15" t="s">
        <v>30</v>
      </c>
    </row>
    <row r="9" ht="15.75" customHeight="1">
      <c r="B9" s="10"/>
      <c r="C9" s="10"/>
      <c r="D9" s="10"/>
      <c r="E9" s="10"/>
      <c r="F9" s="10"/>
      <c r="G9" s="10"/>
      <c r="H9" s="10"/>
    </row>
    <row r="10" ht="15.75" customHeight="1">
      <c r="B10" s="16" t="s">
        <v>31</v>
      </c>
    </row>
    <row r="11" ht="15.75" customHeight="1">
      <c r="B11" s="17"/>
      <c r="C11" s="12">
        <v>2012.0</v>
      </c>
      <c r="D11" s="12">
        <v>2014.0</v>
      </c>
      <c r="E11" s="12">
        <v>2016.0</v>
      </c>
      <c r="F11" s="12">
        <v>2018.0</v>
      </c>
      <c r="G11" s="12">
        <v>2020.0</v>
      </c>
      <c r="H11" s="12" t="s">
        <v>32</v>
      </c>
    </row>
    <row r="12" ht="15.75" customHeight="1">
      <c r="B12" s="11" t="s">
        <v>33</v>
      </c>
      <c r="C12" s="14">
        <v>10000.0</v>
      </c>
      <c r="D12" s="14">
        <v>10000.0</v>
      </c>
      <c r="E12" s="14">
        <v>10000.0</v>
      </c>
      <c r="F12" s="14">
        <v>10000.0</v>
      </c>
      <c r="G12" s="14">
        <v>10000.0</v>
      </c>
      <c r="H12" s="18">
        <f t="shared" ref="H12:H14" si="1">AVERAGE(C12:G12)</f>
        <v>10000</v>
      </c>
    </row>
    <row r="13" ht="15.75" customHeight="1">
      <c r="B13" s="11" t="s">
        <v>34</v>
      </c>
      <c r="C13" s="14">
        <v>20000.0</v>
      </c>
      <c r="D13" s="14">
        <v>20000.0</v>
      </c>
      <c r="E13" s="14">
        <v>20000.0</v>
      </c>
      <c r="F13" s="14">
        <v>20000.0</v>
      </c>
      <c r="G13" s="14">
        <v>20000.0</v>
      </c>
      <c r="H13" s="18">
        <f t="shared" si="1"/>
        <v>20000</v>
      </c>
    </row>
    <row r="14" ht="15.75" customHeight="1">
      <c r="B14" s="11" t="s">
        <v>35</v>
      </c>
      <c r="C14" s="14">
        <v>20000.0</v>
      </c>
      <c r="D14" s="14">
        <v>20000.0</v>
      </c>
      <c r="E14" s="14">
        <v>20000.0</v>
      </c>
      <c r="F14" s="14">
        <v>20000.0</v>
      </c>
      <c r="G14" s="14">
        <v>20000.0</v>
      </c>
      <c r="H14" s="18">
        <f t="shared" si="1"/>
        <v>20000</v>
      </c>
    </row>
    <row r="15" ht="15.75" customHeight="1">
      <c r="B15" s="3"/>
    </row>
    <row r="16" ht="15.75" customHeight="1">
      <c r="B16" s="16" t="s">
        <v>36</v>
      </c>
    </row>
    <row r="17" ht="15.75" customHeight="1">
      <c r="B17" s="17"/>
      <c r="C17" s="12">
        <v>2015.0</v>
      </c>
      <c r="D17" s="12">
        <v>2016.0</v>
      </c>
      <c r="E17" s="12">
        <v>2017.0</v>
      </c>
      <c r="F17" s="12">
        <v>2018.0</v>
      </c>
      <c r="G17" s="12">
        <v>2019.0</v>
      </c>
      <c r="H17" s="12">
        <v>2020.0</v>
      </c>
      <c r="I17" s="12">
        <v>2021.0</v>
      </c>
      <c r="J17" s="12">
        <v>2022.0</v>
      </c>
      <c r="K17" s="12">
        <v>2023.0</v>
      </c>
      <c r="L17" s="12">
        <v>2024.0</v>
      </c>
      <c r="M17" s="12">
        <v>2025.0</v>
      </c>
      <c r="N17" s="12">
        <v>2026.0</v>
      </c>
      <c r="O17" s="12">
        <v>2027.0</v>
      </c>
      <c r="P17" s="12">
        <v>2028.0</v>
      </c>
      <c r="Q17" s="12">
        <v>2029.0</v>
      </c>
      <c r="R17" s="12">
        <v>2030.0</v>
      </c>
      <c r="S17" s="12">
        <v>2031.0</v>
      </c>
      <c r="T17" s="12">
        <v>2032.0</v>
      </c>
      <c r="U17" s="12">
        <v>2033.0</v>
      </c>
      <c r="V17" s="12">
        <v>2034.0</v>
      </c>
      <c r="W17" s="12">
        <v>2035.0</v>
      </c>
      <c r="X17" s="12">
        <v>2036.0</v>
      </c>
      <c r="Y17" s="12">
        <v>2037.0</v>
      </c>
      <c r="Z17" s="12">
        <v>2038.0</v>
      </c>
      <c r="AA17" s="12">
        <v>2039.0</v>
      </c>
      <c r="AB17" s="12">
        <v>2040.0</v>
      </c>
      <c r="AC17" s="12">
        <v>2041.0</v>
      </c>
      <c r="AD17" s="12">
        <v>2042.0</v>
      </c>
      <c r="AE17" s="12">
        <v>2043.0</v>
      </c>
      <c r="AF17" s="12">
        <v>2044.0</v>
      </c>
      <c r="AG17" s="12">
        <v>2045.0</v>
      </c>
      <c r="AH17" s="12">
        <v>2046.0</v>
      </c>
      <c r="AI17" s="12">
        <v>2047.0</v>
      </c>
      <c r="AJ17" s="12">
        <v>2048.0</v>
      </c>
      <c r="AK17" s="12">
        <v>2049.0</v>
      </c>
      <c r="AL17" s="12">
        <v>2050.0</v>
      </c>
      <c r="AM17" s="12"/>
    </row>
    <row r="18" ht="15.75" customHeight="1">
      <c r="B18" s="17" t="s">
        <v>27</v>
      </c>
      <c r="C18" s="14">
        <f t="shared" ref="C18:G18" si="2">C5*$H$13</f>
        <v>3926180000</v>
      </c>
      <c r="D18" s="14">
        <f t="shared" si="2"/>
        <v>4090240000</v>
      </c>
      <c r="E18" s="14">
        <f t="shared" si="2"/>
        <v>4267180000</v>
      </c>
      <c r="F18" s="14">
        <f t="shared" si="2"/>
        <v>4457440000</v>
      </c>
      <c r="G18" s="14">
        <f t="shared" si="2"/>
        <v>4631380000</v>
      </c>
      <c r="H18" s="14">
        <f t="array" ref="H18">TREND(C18:G18,C17:G17,H17)</f>
        <v>4807764000</v>
      </c>
      <c r="I18" s="14">
        <f t="array" ref="I18">TREND(D18:H18,D17:H17,I17)</f>
        <v>4990575200</v>
      </c>
      <c r="J18" s="14">
        <f t="array" ref="J18">TREND(E18:I18,E17:I17,J17)</f>
        <v>5170002160</v>
      </c>
      <c r="K18" s="14">
        <f t="array" ref="K18">TREND(F18:J18,F17:J17,K17)</f>
        <v>5346728128</v>
      </c>
      <c r="L18" s="14">
        <f t="array" ref="L18">TREND(G18:K18,G17:K17,L17)</f>
        <v>5527170222</v>
      </c>
      <c r="M18" s="14">
        <f t="array" ref="M18">TREND(H18:L18,H17:L17,M17)</f>
        <v>5706937554</v>
      </c>
      <c r="N18" s="14">
        <f t="array" ref="N18">TREND(I18:M18,I17:M17,N17)</f>
        <v>5885250484</v>
      </c>
      <c r="O18" s="14">
        <f t="array" ref="O18">TREND(J18:N18,J17:N17,O17)</f>
        <v>6064429532</v>
      </c>
      <c r="P18" s="14">
        <f t="array" ref="P18">TREND(K18:O18,K17:O17,P17)</f>
        <v>6244148105</v>
      </c>
      <c r="Q18" s="14">
        <f t="array" ref="Q18">TREND(L18:P18,L17:P17,Q17)</f>
        <v>6423021502</v>
      </c>
      <c r="R18" s="14">
        <f t="array" ref="R18">TREND(M18:Q18,M17:Q17,R17)</f>
        <v>6602077090</v>
      </c>
      <c r="S18" s="14">
        <f t="array" ref="S18">TREND(N18:R18,N17:R17,S17)</f>
        <v>6781458898</v>
      </c>
      <c r="T18" s="14">
        <f t="array" ref="T18">TREND(O18:S18,O17:S17,T17)</f>
        <v>6960623341</v>
      </c>
      <c r="U18" s="14">
        <f t="array" ref="U18">TREND(P18:T18,P17:T17,U17)</f>
        <v>7139682147</v>
      </c>
      <c r="V18" s="14">
        <f t="array" ref="V18">TREND(Q18:U18,Q17:U17,V17)</f>
        <v>7318932858</v>
      </c>
      <c r="W18" s="14">
        <f t="array" ref="W18">TREND(R18:V18,R17:V17,W17)</f>
        <v>7498135302</v>
      </c>
      <c r="X18" s="14">
        <f t="array" ref="X18">TREND(S18:W18,S17:W17,X17)</f>
        <v>7677265207</v>
      </c>
      <c r="Y18" s="14">
        <f t="array" ref="Y18">TREND(T18:X18,T17:X17,Y17)</f>
        <v>7856448837</v>
      </c>
      <c r="Z18" s="14">
        <f t="array" ref="Z18">TREND(U18:Y18,U17:Y17,Z17)</f>
        <v>8035652589</v>
      </c>
      <c r="AA18" s="14">
        <f t="array" ref="AA18">TREND(V18:Z18,V17:Z17,AA17)</f>
        <v>8214812858</v>
      </c>
      <c r="AB18" s="14">
        <f t="array" ref="AB18">TREND(W18:AA18,W17:AA17,AB17)</f>
        <v>8393985706</v>
      </c>
      <c r="AC18" s="14">
        <f t="array" ref="AC18">TREND(X18:AB18,X17:AB17,AC17)</f>
        <v>8573174545</v>
      </c>
      <c r="AD18" s="14">
        <f t="array" ref="AD18">TREND(Y18:AC18,Y17:AC17,AD17)</f>
        <v>8752350267</v>
      </c>
      <c r="AE18" s="14">
        <f t="array" ref="AE18">TREND(Z18:AD18,Z17:AD17,AE17)</f>
        <v>8931522306</v>
      </c>
      <c r="AF18" s="14">
        <f t="array" ref="AF18">TREND(AA18:AE18,AA17:AE17,AF17)</f>
        <v>9110704174</v>
      </c>
      <c r="AG18" s="14">
        <f t="array" ref="AG18">TREND(AB18:AF18,AB17:AF17,AG17)</f>
        <v>9289882809</v>
      </c>
      <c r="AH18" s="14">
        <f t="array" ref="AH18">TREND(AC18:AG18,AC17:AG17,AH17)</f>
        <v>9469057950</v>
      </c>
      <c r="AI18" s="14">
        <f t="array" ref="AI18">TREND(AD18:AH18,AD17:AH17,AI17)</f>
        <v>9648236262</v>
      </c>
      <c r="AJ18" s="14">
        <f t="array" ref="AJ18">TREND(AE18:AI18,AE17:AI17,AJ17)</f>
        <v>9827415207</v>
      </c>
      <c r="AK18" s="14">
        <f t="array" ref="AK18">TREND(AF18:AJ18,AF17:AJ17,AK17)</f>
        <v>10006591936</v>
      </c>
      <c r="AL18" s="14">
        <f t="array" ref="AL18">TREND(AG18:AK18,AG17:AK17,AL17)</f>
        <v>10185769486</v>
      </c>
    </row>
    <row r="19" ht="15.75" customHeight="1">
      <c r="B19" s="17" t="s">
        <v>28</v>
      </c>
      <c r="C19" s="14">
        <f t="shared" ref="C19:G19" si="3">C6*$H$14</f>
        <v>82917140000</v>
      </c>
      <c r="D19" s="14">
        <f t="shared" si="3"/>
        <v>86534620000</v>
      </c>
      <c r="E19" s="14">
        <f t="shared" si="3"/>
        <v>90818040000</v>
      </c>
      <c r="F19" s="14">
        <f t="shared" si="3"/>
        <v>95945080000</v>
      </c>
      <c r="G19" s="14">
        <f t="shared" si="3"/>
        <v>100437760000</v>
      </c>
      <c r="H19" s="19">
        <f t="shared" ref="H19:AL19" si="4">TREND($C$19:$G$19,$C$17:$G$17,H17)</f>
        <v>104666038000</v>
      </c>
      <c r="I19" s="19">
        <f t="shared" si="4"/>
        <v>109111208000</v>
      </c>
      <c r="J19" s="19">
        <f t="shared" si="4"/>
        <v>113556378000</v>
      </c>
      <c r="K19" s="19">
        <f t="shared" si="4"/>
        <v>118001548000</v>
      </c>
      <c r="L19" s="19">
        <f t="shared" si="4"/>
        <v>122446718000</v>
      </c>
      <c r="M19" s="19">
        <f t="shared" si="4"/>
        <v>126891888000</v>
      </c>
      <c r="N19" s="19">
        <f t="shared" si="4"/>
        <v>131337058000</v>
      </c>
      <c r="O19" s="19">
        <f t="shared" si="4"/>
        <v>135782228000</v>
      </c>
      <c r="P19" s="19">
        <f t="shared" si="4"/>
        <v>140227398000</v>
      </c>
      <c r="Q19" s="19">
        <f t="shared" si="4"/>
        <v>144672568000</v>
      </c>
      <c r="R19" s="19">
        <f t="shared" si="4"/>
        <v>149117738000</v>
      </c>
      <c r="S19" s="19">
        <f t="shared" si="4"/>
        <v>153562908000</v>
      </c>
      <c r="T19" s="19">
        <f t="shared" si="4"/>
        <v>158008078000</v>
      </c>
      <c r="U19" s="19">
        <f t="shared" si="4"/>
        <v>162453248000</v>
      </c>
      <c r="V19" s="19">
        <f t="shared" si="4"/>
        <v>166898418000</v>
      </c>
      <c r="W19" s="19">
        <f t="shared" si="4"/>
        <v>171343588000</v>
      </c>
      <c r="X19" s="19">
        <f t="shared" si="4"/>
        <v>175788758000</v>
      </c>
      <c r="Y19" s="19">
        <f t="shared" si="4"/>
        <v>180233928000</v>
      </c>
      <c r="Z19" s="19">
        <f t="shared" si="4"/>
        <v>184679098000</v>
      </c>
      <c r="AA19" s="19">
        <f t="shared" si="4"/>
        <v>189124268000</v>
      </c>
      <c r="AB19" s="19">
        <f t="shared" si="4"/>
        <v>193569438000</v>
      </c>
      <c r="AC19" s="19">
        <f t="shared" si="4"/>
        <v>198014608000</v>
      </c>
      <c r="AD19" s="19">
        <f t="shared" si="4"/>
        <v>202459778000</v>
      </c>
      <c r="AE19" s="19">
        <f t="shared" si="4"/>
        <v>206904948000</v>
      </c>
      <c r="AF19" s="19">
        <f t="shared" si="4"/>
        <v>211350118000</v>
      </c>
      <c r="AG19" s="19">
        <f t="shared" si="4"/>
        <v>215795288000</v>
      </c>
      <c r="AH19" s="19">
        <f t="shared" si="4"/>
        <v>220240458000</v>
      </c>
      <c r="AI19" s="19">
        <f t="shared" si="4"/>
        <v>224685628000</v>
      </c>
      <c r="AJ19" s="19">
        <f t="shared" si="4"/>
        <v>229130798000</v>
      </c>
      <c r="AK19" s="19">
        <f t="shared" si="4"/>
        <v>233575968000</v>
      </c>
      <c r="AL19" s="19">
        <f t="shared" si="4"/>
        <v>238021138000</v>
      </c>
    </row>
    <row r="20" ht="15.75" customHeight="1">
      <c r="B20" s="17" t="s">
        <v>29</v>
      </c>
      <c r="C20" s="14">
        <f t="shared" ref="C20:G20" si="5">C7*$H$12</f>
        <v>886569310000</v>
      </c>
      <c r="D20" s="14">
        <f t="shared" si="5"/>
        <v>945315100000</v>
      </c>
      <c r="E20" s="14">
        <f t="shared" si="5"/>
        <v>1002002450000</v>
      </c>
      <c r="F20" s="14">
        <f t="shared" si="5"/>
        <v>1066579520000</v>
      </c>
      <c r="G20" s="14">
        <f t="shared" si="5"/>
        <v>1127711360000</v>
      </c>
      <c r="H20" s="19">
        <f t="shared" ref="H20:AL20" si="6">TREND($C$20:$G$20,$C$17:$G$17,H17)</f>
        <v>1186700104000</v>
      </c>
      <c r="I20" s="19">
        <f t="shared" si="6"/>
        <v>1247054956000</v>
      </c>
      <c r="J20" s="19">
        <f t="shared" si="6"/>
        <v>1307409808000</v>
      </c>
      <c r="K20" s="19">
        <f t="shared" si="6"/>
        <v>1367764660000</v>
      </c>
      <c r="L20" s="19">
        <f t="shared" si="6"/>
        <v>1428119512000</v>
      </c>
      <c r="M20" s="19">
        <f t="shared" si="6"/>
        <v>1488474364000</v>
      </c>
      <c r="N20" s="19">
        <f t="shared" si="6"/>
        <v>1548829216000</v>
      </c>
      <c r="O20" s="19">
        <f t="shared" si="6"/>
        <v>1609184068000</v>
      </c>
      <c r="P20" s="19">
        <f t="shared" si="6"/>
        <v>1669538920000</v>
      </c>
      <c r="Q20" s="19">
        <f t="shared" si="6"/>
        <v>1729893772000</v>
      </c>
      <c r="R20" s="19">
        <f t="shared" si="6"/>
        <v>1790248624000</v>
      </c>
      <c r="S20" s="19">
        <f t="shared" si="6"/>
        <v>1850603476000</v>
      </c>
      <c r="T20" s="19">
        <f t="shared" si="6"/>
        <v>1910958328000</v>
      </c>
      <c r="U20" s="19">
        <f t="shared" si="6"/>
        <v>1971313180000</v>
      </c>
      <c r="V20" s="19">
        <f t="shared" si="6"/>
        <v>2031668032000</v>
      </c>
      <c r="W20" s="19">
        <f t="shared" si="6"/>
        <v>2092022884000</v>
      </c>
      <c r="X20" s="19">
        <f t="shared" si="6"/>
        <v>2152377736000</v>
      </c>
      <c r="Y20" s="19">
        <f t="shared" si="6"/>
        <v>2212732588000</v>
      </c>
      <c r="Z20" s="19">
        <f t="shared" si="6"/>
        <v>2273087440000</v>
      </c>
      <c r="AA20" s="19">
        <f t="shared" si="6"/>
        <v>2333442292000</v>
      </c>
      <c r="AB20" s="19">
        <f t="shared" si="6"/>
        <v>2393797144000</v>
      </c>
      <c r="AC20" s="19">
        <f t="shared" si="6"/>
        <v>2454151996000</v>
      </c>
      <c r="AD20" s="19">
        <f t="shared" si="6"/>
        <v>2514506848000</v>
      </c>
      <c r="AE20" s="19">
        <f t="shared" si="6"/>
        <v>2574861700000</v>
      </c>
      <c r="AF20" s="19">
        <f t="shared" si="6"/>
        <v>2635216552000</v>
      </c>
      <c r="AG20" s="19">
        <f t="shared" si="6"/>
        <v>2695571404000</v>
      </c>
      <c r="AH20" s="19">
        <f t="shared" si="6"/>
        <v>2755926256000</v>
      </c>
      <c r="AI20" s="19">
        <f t="shared" si="6"/>
        <v>2816281108000</v>
      </c>
      <c r="AJ20" s="19">
        <f t="shared" si="6"/>
        <v>2876635960000</v>
      </c>
      <c r="AK20" s="19">
        <f t="shared" si="6"/>
        <v>2936990812000</v>
      </c>
      <c r="AL20" s="19">
        <f t="shared" si="6"/>
        <v>2997345664000</v>
      </c>
    </row>
    <row r="21" ht="15.75" customHeight="1">
      <c r="B21" s="11" t="s">
        <v>37</v>
      </c>
      <c r="C21" s="20">
        <f t="shared" ref="C21:C23" si="7">C18/G18</f>
        <v>0.8477343686</v>
      </c>
      <c r="D21" s="20">
        <f t="shared" ref="D21:D23" si="8">D18/G18</f>
        <v>0.8831579356</v>
      </c>
      <c r="E21" s="20">
        <f t="shared" ref="E21:E23" si="9">E18/G18</f>
        <v>0.9213625313</v>
      </c>
      <c r="F21" s="20">
        <f t="shared" ref="F21:F23" si="10">F18/G18</f>
        <v>0.9624431595</v>
      </c>
      <c r="G21" s="20">
        <f t="shared" ref="G21:G23" si="11">G18/G18</f>
        <v>1</v>
      </c>
      <c r="H21" s="20">
        <f t="shared" ref="H21:H23" si="12">H18/G18</f>
        <v>1.038084545</v>
      </c>
      <c r="I21" s="20">
        <f t="shared" ref="I21:I23" si="13">I18/G18</f>
        <v>1.077556841</v>
      </c>
      <c r="J21" s="20">
        <f t="shared" ref="J21:J23" si="14">J18/G18</f>
        <v>1.116298416</v>
      </c>
      <c r="K21" s="20">
        <f t="shared" ref="K21:K23" si="15">K18/G18</f>
        <v>1.154456799</v>
      </c>
      <c r="L21" s="20">
        <f t="shared" ref="L21:L23" si="16">L18/G18</f>
        <v>1.193417561</v>
      </c>
      <c r="M21" s="20">
        <f t="shared" ref="M21:M23" si="17">M18/G18</f>
        <v>1.232232629</v>
      </c>
      <c r="N21" s="20">
        <f t="shared" ref="N21:N23" si="18">N18/G18</f>
        <v>1.270733666</v>
      </c>
      <c r="O21" s="20">
        <f t="shared" ref="O21:O23" si="19">O18/G18</f>
        <v>1.309421713</v>
      </c>
      <c r="P21" s="20">
        <f t="shared" ref="P21:P23" si="20">P18/G18</f>
        <v>1.348226253</v>
      </c>
      <c r="Q21" s="20">
        <f t="shared" ref="Q21:Q23" si="21">Q18/G18</f>
        <v>1.386848305</v>
      </c>
      <c r="R21" s="20">
        <f t="shared" ref="R21:R23" si="22">R18/G18</f>
        <v>1.425509695</v>
      </c>
      <c r="S21" s="20">
        <f t="shared" ref="S21:S23" si="23">S18/G18</f>
        <v>1.464241521</v>
      </c>
      <c r="T21" s="20">
        <f t="shared" ref="T21:T23" si="24">T18/G18</f>
        <v>1.502926415</v>
      </c>
      <c r="U21" s="20">
        <f t="shared" ref="U21:U23" si="25">U18/G18</f>
        <v>1.5415885</v>
      </c>
      <c r="V21" s="20">
        <f t="shared" ref="V21:V23" si="26">V18/G18</f>
        <v>1.58029202</v>
      </c>
      <c r="W21" s="20">
        <f t="shared" ref="W21:W23" si="27">W18/G18</f>
        <v>1.618985119</v>
      </c>
      <c r="X21" s="20">
        <f t="shared" ref="X21:X23" si="28">X18/G18</f>
        <v>1.657662556</v>
      </c>
      <c r="Y21" s="20">
        <f t="shared" ref="Y21:Y23" si="29">Y18/G18</f>
        <v>1.696351592</v>
      </c>
      <c r="Z21" s="20">
        <f t="shared" ref="Z21:Z23" si="30">Z18/G18</f>
        <v>1.735044973</v>
      </c>
      <c r="AA21" s="20">
        <f t="shared" ref="AA21:AA23" si="31">AA18/G18</f>
        <v>1.773728966</v>
      </c>
      <c r="AB21" s="20">
        <f t="shared" ref="AB21:AB23" si="32">AB18/G18</f>
        <v>1.812415674</v>
      </c>
      <c r="AC21" s="20">
        <f t="shared" ref="AC21:AC23" si="33">AC18/G18</f>
        <v>1.851105836</v>
      </c>
      <c r="AD21" s="20">
        <f t="shared" ref="AD21:AD23" si="34">AD18/G18</f>
        <v>1.889793165</v>
      </c>
      <c r="AE21" s="20">
        <f t="shared" ref="AE21:AE23" si="35">AE18/G18</f>
        <v>1.928479699</v>
      </c>
      <c r="AF21" s="20">
        <f t="shared" ref="AF21:AF23" si="36">AF18/G18</f>
        <v>1.967168355</v>
      </c>
      <c r="AG21" s="20">
        <f t="shared" ref="AG21:AG23" si="37">AG18/G18</f>
        <v>2.005856313</v>
      </c>
      <c r="AH21" s="20">
        <f t="shared" ref="AH21:AH23" si="38">AH18/G18</f>
        <v>2.044543516</v>
      </c>
      <c r="AI21" s="20">
        <f t="shared" ref="AI21:AI23" si="39">AI18/G18</f>
        <v>2.083231404</v>
      </c>
      <c r="AJ21" s="20">
        <f t="shared" ref="AJ21:AJ23" si="40">AJ18/G18</f>
        <v>2.121919429</v>
      </c>
      <c r="AK21" s="20">
        <f t="shared" ref="AK21:AK23" si="41">AK18/G18</f>
        <v>2.160606976</v>
      </c>
      <c r="AL21" s="20">
        <f t="shared" ref="AL21:AL23" si="42">AL18/G18</f>
        <v>2.1992947</v>
      </c>
    </row>
    <row r="22" ht="15.75" customHeight="1">
      <c r="B22" s="11" t="s">
        <v>38</v>
      </c>
      <c r="C22" s="20">
        <f t="shared" si="7"/>
        <v>0.8255574398</v>
      </c>
      <c r="D22" s="20">
        <f t="shared" si="8"/>
        <v>0.8615745712</v>
      </c>
      <c r="E22" s="20">
        <f t="shared" si="9"/>
        <v>0.9042220774</v>
      </c>
      <c r="F22" s="20">
        <f t="shared" si="10"/>
        <v>0.9552690144</v>
      </c>
      <c r="G22" s="20">
        <f t="shared" si="11"/>
        <v>1</v>
      </c>
      <c r="H22" s="20">
        <f t="shared" si="12"/>
        <v>1.04209849</v>
      </c>
      <c r="I22" s="20">
        <f t="shared" si="13"/>
        <v>1.086356446</v>
      </c>
      <c r="J22" s="20">
        <f t="shared" si="14"/>
        <v>1.130614402</v>
      </c>
      <c r="K22" s="20">
        <f t="shared" si="15"/>
        <v>1.174872359</v>
      </c>
      <c r="L22" s="20">
        <f t="shared" si="16"/>
        <v>1.219130315</v>
      </c>
      <c r="M22" s="20">
        <f t="shared" si="17"/>
        <v>1.263388272</v>
      </c>
      <c r="N22" s="20">
        <f t="shared" si="18"/>
        <v>1.307646228</v>
      </c>
      <c r="O22" s="20">
        <f t="shared" si="19"/>
        <v>1.351904184</v>
      </c>
      <c r="P22" s="20">
        <f t="shared" si="20"/>
        <v>1.396162141</v>
      </c>
      <c r="Q22" s="20">
        <f t="shared" si="21"/>
        <v>1.440420097</v>
      </c>
      <c r="R22" s="20">
        <f t="shared" si="22"/>
        <v>1.484678053</v>
      </c>
      <c r="S22" s="20">
        <f t="shared" si="23"/>
        <v>1.52893601</v>
      </c>
      <c r="T22" s="20">
        <f t="shared" si="24"/>
        <v>1.573193966</v>
      </c>
      <c r="U22" s="20">
        <f t="shared" si="25"/>
        <v>1.617451922</v>
      </c>
      <c r="V22" s="20">
        <f t="shared" si="26"/>
        <v>1.661709879</v>
      </c>
      <c r="W22" s="20">
        <f t="shared" si="27"/>
        <v>1.705967835</v>
      </c>
      <c r="X22" s="20">
        <f t="shared" si="28"/>
        <v>1.750225792</v>
      </c>
      <c r="Y22" s="20">
        <f t="shared" si="29"/>
        <v>1.794483748</v>
      </c>
      <c r="Z22" s="20">
        <f t="shared" si="30"/>
        <v>1.838741704</v>
      </c>
      <c r="AA22" s="20">
        <f t="shared" si="31"/>
        <v>1.882999661</v>
      </c>
      <c r="AB22" s="20">
        <f t="shared" si="32"/>
        <v>1.927257617</v>
      </c>
      <c r="AC22" s="20">
        <f t="shared" si="33"/>
        <v>1.971515573</v>
      </c>
      <c r="AD22" s="20">
        <f t="shared" si="34"/>
        <v>2.01577353</v>
      </c>
      <c r="AE22" s="20">
        <f t="shared" si="35"/>
        <v>2.060031486</v>
      </c>
      <c r="AF22" s="20">
        <f t="shared" si="36"/>
        <v>2.104289443</v>
      </c>
      <c r="AG22" s="20">
        <f t="shared" si="37"/>
        <v>2.148547399</v>
      </c>
      <c r="AH22" s="20">
        <f t="shared" si="38"/>
        <v>2.192805355</v>
      </c>
      <c r="AI22" s="20">
        <f t="shared" si="39"/>
        <v>2.237063312</v>
      </c>
      <c r="AJ22" s="20">
        <f t="shared" si="40"/>
        <v>2.281321268</v>
      </c>
      <c r="AK22" s="20">
        <f t="shared" si="41"/>
        <v>2.325579224</v>
      </c>
      <c r="AL22" s="20">
        <f t="shared" si="42"/>
        <v>2.369837181</v>
      </c>
    </row>
    <row r="23" ht="15.75" customHeight="1">
      <c r="B23" s="11" t="s">
        <v>39</v>
      </c>
      <c r="C23" s="20">
        <f t="shared" si="7"/>
        <v>0.7861668699</v>
      </c>
      <c r="D23" s="20">
        <f t="shared" si="8"/>
        <v>0.8382598008</v>
      </c>
      <c r="E23" s="20">
        <f t="shared" si="9"/>
        <v>0.8885274065</v>
      </c>
      <c r="F23" s="20">
        <f t="shared" si="10"/>
        <v>0.9457912351</v>
      </c>
      <c r="G23" s="20">
        <f t="shared" si="11"/>
        <v>1</v>
      </c>
      <c r="H23" s="20">
        <f t="shared" si="12"/>
        <v>1.052308371</v>
      </c>
      <c r="I23" s="20">
        <f t="shared" si="13"/>
        <v>1.10582814</v>
      </c>
      <c r="J23" s="20">
        <f t="shared" si="14"/>
        <v>1.15934791</v>
      </c>
      <c r="K23" s="20">
        <f t="shared" si="15"/>
        <v>1.212867679</v>
      </c>
      <c r="L23" s="20">
        <f t="shared" si="16"/>
        <v>1.266387449</v>
      </c>
      <c r="M23" s="20">
        <f t="shared" si="17"/>
        <v>1.319907218</v>
      </c>
      <c r="N23" s="20">
        <f t="shared" si="18"/>
        <v>1.373426988</v>
      </c>
      <c r="O23" s="20">
        <f t="shared" si="19"/>
        <v>1.426946757</v>
      </c>
      <c r="P23" s="20">
        <f t="shared" si="20"/>
        <v>1.480466526</v>
      </c>
      <c r="Q23" s="20">
        <f t="shared" si="21"/>
        <v>1.533986296</v>
      </c>
      <c r="R23" s="20">
        <f t="shared" si="22"/>
        <v>1.587506065</v>
      </c>
      <c r="S23" s="20">
        <f t="shared" si="23"/>
        <v>1.641025835</v>
      </c>
      <c r="T23" s="20">
        <f t="shared" si="24"/>
        <v>1.694545604</v>
      </c>
      <c r="U23" s="20">
        <f t="shared" si="25"/>
        <v>1.748065374</v>
      </c>
      <c r="V23" s="20">
        <f t="shared" si="26"/>
        <v>1.801585143</v>
      </c>
      <c r="W23" s="20">
        <f t="shared" si="27"/>
        <v>1.855104913</v>
      </c>
      <c r="X23" s="20">
        <f t="shared" si="28"/>
        <v>1.908624682</v>
      </c>
      <c r="Y23" s="20">
        <f t="shared" si="29"/>
        <v>1.962144452</v>
      </c>
      <c r="Z23" s="20">
        <f t="shared" si="30"/>
        <v>2.015664221</v>
      </c>
      <c r="AA23" s="20">
        <f t="shared" si="31"/>
        <v>2.06918399</v>
      </c>
      <c r="AB23" s="20">
        <f t="shared" si="32"/>
        <v>2.12270376</v>
      </c>
      <c r="AC23" s="20">
        <f t="shared" si="33"/>
        <v>2.176223529</v>
      </c>
      <c r="AD23" s="20">
        <f t="shared" si="34"/>
        <v>2.229743299</v>
      </c>
      <c r="AE23" s="20">
        <f t="shared" si="35"/>
        <v>2.283263068</v>
      </c>
      <c r="AF23" s="20">
        <f t="shared" si="36"/>
        <v>2.336782838</v>
      </c>
      <c r="AG23" s="20">
        <f t="shared" si="37"/>
        <v>2.390302607</v>
      </c>
      <c r="AH23" s="20">
        <f t="shared" si="38"/>
        <v>2.443822377</v>
      </c>
      <c r="AI23" s="20">
        <f t="shared" si="39"/>
        <v>2.497342146</v>
      </c>
      <c r="AJ23" s="20">
        <f t="shared" si="40"/>
        <v>2.550861916</v>
      </c>
      <c r="AK23" s="20">
        <f t="shared" si="41"/>
        <v>2.604381685</v>
      </c>
      <c r="AL23" s="20">
        <f t="shared" si="42"/>
        <v>2.657901454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G3"/>
  </mergeCells>
  <hyperlinks>
    <hyperlink r:id="rId1" ref="B8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10.88"/>
  </cols>
  <sheetData>
    <row r="1" ht="13.5" customHeight="1">
      <c r="A1" s="21" t="s">
        <v>40</v>
      </c>
    </row>
    <row r="2" ht="13.5" customHeight="1">
      <c r="A2" s="21" t="s">
        <v>41</v>
      </c>
      <c r="B2" s="22">
        <v>2015.0</v>
      </c>
      <c r="C2" s="22">
        <v>2016.0</v>
      </c>
      <c r="D2" s="22">
        <v>2017.0</v>
      </c>
      <c r="E2" s="22">
        <v>2018.0</v>
      </c>
      <c r="F2" s="22">
        <v>2019.0</v>
      </c>
      <c r="G2" s="22">
        <v>2020.0</v>
      </c>
      <c r="H2" s="22">
        <v>2021.0</v>
      </c>
      <c r="I2" s="21">
        <v>2022.0</v>
      </c>
      <c r="J2" s="21">
        <v>2023.0</v>
      </c>
      <c r="K2" s="21">
        <v>2024.0</v>
      </c>
      <c r="L2" s="21">
        <v>2025.0</v>
      </c>
      <c r="M2" s="21">
        <v>2026.0</v>
      </c>
      <c r="N2" s="21">
        <v>2027.0</v>
      </c>
      <c r="O2" s="21">
        <v>2028.0</v>
      </c>
      <c r="P2" s="21">
        <v>2029.0</v>
      </c>
      <c r="Q2" s="21">
        <v>2030.0</v>
      </c>
      <c r="R2" s="21">
        <v>2031.0</v>
      </c>
      <c r="S2" s="21">
        <v>2032.0</v>
      </c>
      <c r="T2" s="21">
        <v>2033.0</v>
      </c>
      <c r="U2" s="21">
        <v>2034.0</v>
      </c>
      <c r="V2" s="21">
        <v>2035.0</v>
      </c>
      <c r="W2" s="21">
        <v>2036.0</v>
      </c>
      <c r="X2" s="21">
        <v>2037.0</v>
      </c>
      <c r="Y2" s="21">
        <v>2038.0</v>
      </c>
      <c r="Z2" s="21">
        <v>2039.0</v>
      </c>
      <c r="AA2" s="21">
        <v>2040.0</v>
      </c>
      <c r="AB2" s="21">
        <v>2041.0</v>
      </c>
      <c r="AC2" s="21">
        <v>2042.0</v>
      </c>
      <c r="AD2" s="21">
        <v>2043.0</v>
      </c>
      <c r="AE2" s="21">
        <v>2044.0</v>
      </c>
      <c r="AF2" s="21">
        <v>2045.0</v>
      </c>
      <c r="AG2" s="21">
        <v>2046.0</v>
      </c>
      <c r="AH2" s="21">
        <v>2047.0</v>
      </c>
      <c r="AI2" s="21">
        <v>2048.0</v>
      </c>
      <c r="AJ2" s="21">
        <v>2049.0</v>
      </c>
      <c r="AK2" s="21">
        <v>2050.0</v>
      </c>
    </row>
    <row r="3" ht="13.5" customHeight="1">
      <c r="A3" s="21" t="s">
        <v>42</v>
      </c>
      <c r="B3" s="22">
        <v>1.2304221E7</v>
      </c>
      <c r="C3" s="22">
        <v>1.3142958E7</v>
      </c>
      <c r="D3" s="22">
        <v>1.3968202E7</v>
      </c>
      <c r="E3" s="22">
        <v>1.4830698E7</v>
      </c>
      <c r="F3" s="22">
        <v>1.5592419E7</v>
      </c>
      <c r="G3" s="22">
        <v>1.5797746E7</v>
      </c>
      <c r="H3" s="22">
        <v>1.6413348E7</v>
      </c>
      <c r="I3" s="21">
        <f t="array" ref="I3">TREND(B3:H3, B2:H2, I2)</f>
        <v>17330109.43</v>
      </c>
      <c r="J3" s="21">
        <f t="array" ref="J3">TREND(C3:I3, C2:I2, J2)</f>
        <v>17927753.53</v>
      </c>
      <c r="K3" s="21">
        <f t="array" ref="K3">TREND(D3:J3, D2:J2, K2)</f>
        <v>18508383.2</v>
      </c>
      <c r="L3" s="21">
        <f t="array" ref="L3">TREND(E3:K3, E2:K2, L2)</f>
        <v>19090935.04</v>
      </c>
      <c r="M3" s="21">
        <f t="array" ref="M3">TREND(F3:L3, F2:L2, M2)</f>
        <v>19727417.46</v>
      </c>
      <c r="N3" s="21">
        <f t="array" ref="N3">TREND(G3:M3, G2:M2, N2)</f>
        <v>20445450.7</v>
      </c>
      <c r="O3" s="21">
        <f t="array" ref="O3">TREND(H3:N3, H2:N2, O2)</f>
        <v>21071071.86</v>
      </c>
      <c r="P3" s="21">
        <f t="array" ref="P3">TREND(I3:O3, I2:O2, P2)</f>
        <v>21654062.45</v>
      </c>
      <c r="Q3" s="21">
        <f t="array" ref="Q3">TREND(J3:P3, J2:P2, Q2)</f>
        <v>22297699.14</v>
      </c>
      <c r="R3" s="21">
        <f t="array" ref="R3">TREND(K3:Q3, K2:Q2, R2)</f>
        <v>22947553.84</v>
      </c>
      <c r="S3" s="21">
        <f t="array" ref="S3">TREND(L3:R3, L2:R2, S2)</f>
        <v>23593317.43</v>
      </c>
      <c r="T3" s="21">
        <f t="array" ref="T3">TREND(M3:S3, M2:S2, T2)</f>
        <v>24223586.62</v>
      </c>
      <c r="U3" s="21">
        <f t="array" ref="U3">TREND(N3:T3, N2:T2, U2)</f>
        <v>24843590.33</v>
      </c>
      <c r="V3" s="21">
        <f t="array" ref="V3">TREND(O3:U3, O2:U2, V2)</f>
        <v>25483300.53</v>
      </c>
      <c r="W3" s="21">
        <f t="array" ref="W3">TREND(P3:V3, P2:V2, W2)</f>
        <v>26128377.1</v>
      </c>
      <c r="X3" s="21">
        <f t="array" ref="X3">TREND(Q3:W3, Q2:W2, X2)</f>
        <v>26761603.59</v>
      </c>
      <c r="Y3" s="21">
        <f t="array" ref="Y3">TREND(R3:X3, R2:X2, Y2)</f>
        <v>27393330.28</v>
      </c>
      <c r="Z3" s="21">
        <f t="array" ref="Z3">TREND(S3:Y3, S2:Y2, Z2)</f>
        <v>28026852.17</v>
      </c>
      <c r="AA3" s="21">
        <f t="array" ref="AA3">TREND(T3:Z3, T2:Z2, AA2)</f>
        <v>28664031.46</v>
      </c>
      <c r="AB3" s="21">
        <f t="array" ref="AB3">TREND(U3:AA3, U2:AA2, AB2)</f>
        <v>29302066.47</v>
      </c>
      <c r="AC3" s="21">
        <f t="array" ref="AC3">TREND(V3:AB3, V2:AB2, AC2)</f>
        <v>29936059.53</v>
      </c>
      <c r="AD3" s="21">
        <f t="array" ref="AD3">TREND(W3:AC3, W2:AC2, AD2)</f>
        <v>30569570.69</v>
      </c>
      <c r="AE3" s="21">
        <f t="array" ref="AE3">TREND(X3:AD3, X2:AD2, AE2)</f>
        <v>31205441.19</v>
      </c>
      <c r="AF3" s="21">
        <f t="array" ref="AF3">TREND(Y3:AE3, Y2:AE2, AF2)</f>
        <v>31841592.81</v>
      </c>
      <c r="AG3" s="21">
        <f t="array" ref="AG3">TREND(Z3:AF3, Z2:AF2, AG2)</f>
        <v>32477165.7</v>
      </c>
      <c r="AH3" s="21">
        <f t="array" ref="AH3">TREND(AA3:AG3, AA2:AG2, AH2)</f>
        <v>33111966.41</v>
      </c>
      <c r="AI3" s="21">
        <f t="array" ref="AI3">TREND(AB3:AH3, AB2:AH2, AI2)</f>
        <v>33746828.15</v>
      </c>
      <c r="AJ3" s="21">
        <f t="array" ref="AJ3">TREND(AC3:AI3, AC2:AI2, AJ2)</f>
        <v>34382492.33</v>
      </c>
      <c r="AK3" s="21">
        <f t="array" ref="AK3">TREND(AD3:AJ3, AD2:AJ2, AK2)</f>
        <v>35018138.53</v>
      </c>
    </row>
    <row r="4" ht="13.5" customHeight="1">
      <c r="A4" s="21" t="s">
        <v>43</v>
      </c>
      <c r="B4" s="21">
        <f t="shared" ref="B4:AK4" si="1">$F$3</f>
        <v>15592419</v>
      </c>
      <c r="C4" s="21">
        <f t="shared" si="1"/>
        <v>15592419</v>
      </c>
      <c r="D4" s="21">
        <f t="shared" si="1"/>
        <v>15592419</v>
      </c>
      <c r="E4" s="21">
        <f t="shared" si="1"/>
        <v>15592419</v>
      </c>
      <c r="F4" s="21">
        <f t="shared" si="1"/>
        <v>15592419</v>
      </c>
      <c r="G4" s="21">
        <f t="shared" si="1"/>
        <v>15592419</v>
      </c>
      <c r="H4" s="21">
        <f t="shared" si="1"/>
        <v>15592419</v>
      </c>
      <c r="I4" s="21">
        <f t="shared" si="1"/>
        <v>15592419</v>
      </c>
      <c r="J4" s="21">
        <f t="shared" si="1"/>
        <v>15592419</v>
      </c>
      <c r="K4" s="21">
        <f t="shared" si="1"/>
        <v>15592419</v>
      </c>
      <c r="L4" s="21">
        <f t="shared" si="1"/>
        <v>15592419</v>
      </c>
      <c r="M4" s="21">
        <f t="shared" si="1"/>
        <v>15592419</v>
      </c>
      <c r="N4" s="21">
        <f t="shared" si="1"/>
        <v>15592419</v>
      </c>
      <c r="O4" s="21">
        <f t="shared" si="1"/>
        <v>15592419</v>
      </c>
      <c r="P4" s="21">
        <f t="shared" si="1"/>
        <v>15592419</v>
      </c>
      <c r="Q4" s="21">
        <f t="shared" si="1"/>
        <v>15592419</v>
      </c>
      <c r="R4" s="21">
        <f t="shared" si="1"/>
        <v>15592419</v>
      </c>
      <c r="S4" s="21">
        <f t="shared" si="1"/>
        <v>15592419</v>
      </c>
      <c r="T4" s="21">
        <f t="shared" si="1"/>
        <v>15592419</v>
      </c>
      <c r="U4" s="21">
        <f t="shared" si="1"/>
        <v>15592419</v>
      </c>
      <c r="V4" s="21">
        <f t="shared" si="1"/>
        <v>15592419</v>
      </c>
      <c r="W4" s="21">
        <f t="shared" si="1"/>
        <v>15592419</v>
      </c>
      <c r="X4" s="21">
        <f t="shared" si="1"/>
        <v>15592419</v>
      </c>
      <c r="Y4" s="21">
        <f t="shared" si="1"/>
        <v>15592419</v>
      </c>
      <c r="Z4" s="21">
        <f t="shared" si="1"/>
        <v>15592419</v>
      </c>
      <c r="AA4" s="21">
        <f t="shared" si="1"/>
        <v>15592419</v>
      </c>
      <c r="AB4" s="21">
        <f t="shared" si="1"/>
        <v>15592419</v>
      </c>
      <c r="AC4" s="21">
        <f t="shared" si="1"/>
        <v>15592419</v>
      </c>
      <c r="AD4" s="21">
        <f t="shared" si="1"/>
        <v>15592419</v>
      </c>
      <c r="AE4" s="21">
        <f t="shared" si="1"/>
        <v>15592419</v>
      </c>
      <c r="AF4" s="21">
        <f t="shared" si="1"/>
        <v>15592419</v>
      </c>
      <c r="AG4" s="21">
        <f t="shared" si="1"/>
        <v>15592419</v>
      </c>
      <c r="AH4" s="21">
        <f t="shared" si="1"/>
        <v>15592419</v>
      </c>
      <c r="AI4" s="21">
        <f t="shared" si="1"/>
        <v>15592419</v>
      </c>
      <c r="AJ4" s="21">
        <f t="shared" si="1"/>
        <v>15592419</v>
      </c>
      <c r="AK4" s="21">
        <f t="shared" si="1"/>
        <v>15592419</v>
      </c>
    </row>
    <row r="5" ht="13.5" customHeight="1">
      <c r="A5" s="21" t="s">
        <v>44</v>
      </c>
      <c r="B5" s="21">
        <f t="shared" ref="B5:AK5" si="2">B3/B4</f>
        <v>0.7891155952</v>
      </c>
      <c r="C5" s="21">
        <f t="shared" si="2"/>
        <v>0.842906928</v>
      </c>
      <c r="D5" s="21">
        <f t="shared" si="2"/>
        <v>0.8958329044</v>
      </c>
      <c r="E5" s="21">
        <f t="shared" si="2"/>
        <v>0.9511479906</v>
      </c>
      <c r="F5" s="21">
        <f t="shared" si="2"/>
        <v>1</v>
      </c>
      <c r="G5" s="21">
        <f t="shared" si="2"/>
        <v>1.013168387</v>
      </c>
      <c r="H5" s="21">
        <f t="shared" si="2"/>
        <v>1.052649239</v>
      </c>
      <c r="I5" s="21">
        <f t="shared" si="2"/>
        <v>1.11144457</v>
      </c>
      <c r="J5" s="21">
        <f t="shared" si="2"/>
        <v>1.149773716</v>
      </c>
      <c r="K5" s="21">
        <f t="shared" si="2"/>
        <v>1.187011663</v>
      </c>
      <c r="L5" s="21">
        <f t="shared" si="2"/>
        <v>1.224372885</v>
      </c>
      <c r="M5" s="21">
        <f t="shared" si="2"/>
        <v>1.265192878</v>
      </c>
      <c r="N5" s="21">
        <f t="shared" si="2"/>
        <v>1.311243028</v>
      </c>
      <c r="O5" s="21">
        <f t="shared" si="2"/>
        <v>1.351366447</v>
      </c>
      <c r="P5" s="21">
        <f t="shared" si="2"/>
        <v>1.388755808</v>
      </c>
      <c r="Q5" s="21">
        <f t="shared" si="2"/>
        <v>1.43003463</v>
      </c>
      <c r="R5" s="21">
        <f t="shared" si="2"/>
        <v>1.471712236</v>
      </c>
      <c r="S5" s="21">
        <f t="shared" si="2"/>
        <v>1.513127464</v>
      </c>
      <c r="T5" s="21">
        <f t="shared" si="2"/>
        <v>1.553548979</v>
      </c>
      <c r="U5" s="21">
        <f t="shared" si="2"/>
        <v>1.59331213</v>
      </c>
      <c r="V5" s="21">
        <f t="shared" si="2"/>
        <v>1.634339131</v>
      </c>
      <c r="W5" s="21">
        <f t="shared" si="2"/>
        <v>1.675710299</v>
      </c>
      <c r="X5" s="21">
        <f t="shared" si="2"/>
        <v>1.716321476</v>
      </c>
      <c r="Y5" s="21">
        <f t="shared" si="2"/>
        <v>1.756836465</v>
      </c>
      <c r="Z5" s="21">
        <f t="shared" si="2"/>
        <v>1.797466587</v>
      </c>
      <c r="AA5" s="21">
        <f t="shared" si="2"/>
        <v>1.838331273</v>
      </c>
      <c r="AB5" s="21">
        <f t="shared" si="2"/>
        <v>1.879250838</v>
      </c>
      <c r="AC5" s="21">
        <f t="shared" si="2"/>
        <v>1.919911178</v>
      </c>
      <c r="AD5" s="21">
        <f t="shared" si="2"/>
        <v>1.960540612</v>
      </c>
      <c r="AE5" s="21">
        <f t="shared" si="2"/>
        <v>2.001321359</v>
      </c>
      <c r="AF5" s="21">
        <f t="shared" si="2"/>
        <v>2.042120136</v>
      </c>
      <c r="AG5" s="21">
        <f t="shared" si="2"/>
        <v>2.082881797</v>
      </c>
      <c r="AH5" s="21">
        <f t="shared" si="2"/>
        <v>2.123593935</v>
      </c>
      <c r="AI5" s="21">
        <f t="shared" si="2"/>
        <v>2.164309986</v>
      </c>
      <c r="AJ5" s="21">
        <f t="shared" si="2"/>
        <v>2.205077501</v>
      </c>
      <c r="AK5" s="21">
        <f t="shared" si="2"/>
        <v>2.245843864</v>
      </c>
    </row>
    <row r="6" ht="13.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 ht="13.5" customHeight="1">
      <c r="A7" s="23" t="s">
        <v>45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 ht="13.5" customHeight="1">
      <c r="A8" s="23" t="s">
        <v>46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ht="13.5" customHeight="1">
      <c r="A9" s="23" t="s">
        <v>47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ht="13.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ht="13.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ht="13.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ht="13.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</row>
    <row r="14" ht="13.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</row>
    <row r="15" ht="13.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ht="13.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ht="13.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ht="13.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ht="13.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ht="13.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ht="13.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ht="13.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ht="13.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ht="13.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ht="13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ht="13.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ht="13.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ht="13.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ht="13.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ht="13.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ht="13.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ht="13.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ht="13.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ht="13.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ht="13.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ht="13.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ht="13.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ht="13.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ht="13.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ht="13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ht="13.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ht="13.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  <row r="43" ht="13.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</row>
    <row r="44" ht="13.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</row>
    <row r="45" ht="13.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</row>
    <row r="46" ht="13.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</row>
    <row r="47" ht="13.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</row>
    <row r="48" ht="13.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</row>
    <row r="49" ht="13.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</row>
    <row r="50" ht="13.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</row>
    <row r="51" ht="13.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ht="13.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</row>
    <row r="53" ht="13.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</row>
    <row r="54" ht="13.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</row>
    <row r="55" ht="13.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</row>
    <row r="56" ht="13.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</row>
    <row r="57" ht="13.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</row>
    <row r="58" ht="13.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</row>
    <row r="59" ht="13.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</row>
    <row r="60" ht="13.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</row>
    <row r="61" ht="13.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</row>
    <row r="62" ht="13.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</row>
    <row r="63" ht="13.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</row>
    <row r="64" ht="13.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</row>
    <row r="65" ht="13.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</row>
    <row r="66" ht="13.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</row>
    <row r="67" ht="13.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</row>
    <row r="68" ht="13.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ht="13.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</row>
    <row r="70" ht="13.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</row>
    <row r="71" ht="13.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</row>
    <row r="72" ht="13.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</row>
    <row r="73" ht="13.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</row>
    <row r="74" ht="13.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</row>
    <row r="75" ht="13.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</row>
    <row r="76" ht="13.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</row>
    <row r="77" ht="13.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</row>
    <row r="78" ht="13.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</row>
    <row r="79" ht="13.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</row>
    <row r="80" ht="13.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</row>
    <row r="81" ht="13.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</row>
    <row r="82" ht="13.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</row>
    <row r="83" ht="13.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</row>
    <row r="84" ht="13.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</row>
    <row r="85" ht="13.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</row>
    <row r="86" ht="13.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</row>
    <row r="87" ht="13.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</row>
    <row r="88" ht="13.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 ht="13.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</row>
    <row r="90" ht="13.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</row>
    <row r="91" ht="13.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</row>
    <row r="92" ht="13.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</row>
    <row r="93" ht="13.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</row>
    <row r="94" ht="13.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</row>
    <row r="95" ht="13.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</row>
    <row r="96" ht="13.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</row>
    <row r="97" ht="13.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</row>
    <row r="98" ht="13.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</row>
    <row r="99" ht="13.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</row>
    <row r="100" ht="13.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</row>
    <row r="101" ht="13.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</row>
    <row r="102" ht="13.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</row>
    <row r="103" ht="13.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</row>
    <row r="104" ht="13.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</row>
    <row r="105" ht="13.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</row>
    <row r="106" ht="13.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</row>
    <row r="107" ht="13.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</row>
    <row r="108" ht="13.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</row>
    <row r="109" ht="13.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</row>
    <row r="110" ht="13.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</row>
    <row r="111" ht="13.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</row>
    <row r="112" ht="13.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</row>
    <row r="113" ht="13.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</row>
    <row r="114" ht="13.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</row>
    <row r="115" ht="13.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</row>
    <row r="116" ht="13.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</row>
    <row r="117" ht="13.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</row>
    <row r="118" ht="13.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</row>
    <row r="119" ht="13.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</row>
    <row r="120" ht="13.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</row>
    <row r="121" ht="13.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</row>
    <row r="122" ht="13.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</row>
    <row r="123" ht="13.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</row>
    <row r="124" ht="13.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</row>
    <row r="125" ht="13.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</row>
    <row r="126" ht="13.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</row>
    <row r="127" ht="13.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</row>
    <row r="128" ht="13.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</row>
    <row r="129" ht="13.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</row>
    <row r="130" ht="13.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</row>
    <row r="131" ht="13.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</row>
    <row r="132" ht="13.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</row>
    <row r="133" ht="13.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</row>
    <row r="134" ht="13.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</row>
    <row r="135" ht="13.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</row>
    <row r="136" ht="13.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</row>
    <row r="137" ht="13.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</row>
    <row r="138" ht="13.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</row>
    <row r="139" ht="13.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</row>
    <row r="140" ht="13.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</row>
    <row r="141" ht="13.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</row>
    <row r="142" ht="13.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</row>
    <row r="143" ht="13.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</row>
    <row r="144" ht="13.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</row>
    <row r="145" ht="13.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</row>
    <row r="146" ht="13.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</row>
    <row r="147" ht="13.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</row>
    <row r="148" ht="13.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</row>
    <row r="149" ht="13.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</row>
    <row r="150" ht="13.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</row>
    <row r="151" ht="13.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</row>
    <row r="152" ht="13.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</row>
    <row r="153" ht="13.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</row>
    <row r="154" ht="13.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</row>
    <row r="155" ht="13.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</row>
    <row r="156" ht="13.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</row>
    <row r="157" ht="13.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</row>
    <row r="158" ht="13.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</row>
    <row r="159" ht="13.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</row>
    <row r="160" ht="13.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</row>
    <row r="161" ht="13.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</row>
    <row r="162" ht="13.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</row>
    <row r="163" ht="13.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</row>
    <row r="164" ht="13.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</row>
    <row r="165" ht="13.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</row>
    <row r="166" ht="13.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</row>
    <row r="167" ht="13.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</row>
    <row r="168" ht="13.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</row>
    <row r="169" ht="13.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</row>
    <row r="170" ht="13.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</row>
    <row r="171" ht="13.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</row>
    <row r="172" ht="13.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</row>
    <row r="173" ht="13.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</row>
    <row r="174" ht="13.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</row>
    <row r="175" ht="13.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</row>
    <row r="176" ht="13.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</row>
    <row r="177" ht="13.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</row>
    <row r="178" ht="13.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</row>
    <row r="179" ht="13.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</row>
    <row r="180" ht="13.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</row>
    <row r="181" ht="13.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</row>
    <row r="182" ht="13.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</row>
    <row r="183" ht="13.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</row>
    <row r="184" ht="13.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</row>
    <row r="185" ht="13.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</row>
    <row r="186" ht="13.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</row>
    <row r="187" ht="13.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</row>
    <row r="188" ht="13.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</row>
    <row r="189" ht="13.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</row>
    <row r="190" ht="13.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</row>
    <row r="191" ht="13.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</row>
    <row r="192" ht="13.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</row>
    <row r="193" ht="13.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</row>
    <row r="194" ht="13.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</row>
    <row r="195" ht="13.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</row>
    <row r="196" ht="13.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</row>
    <row r="197" ht="13.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</row>
    <row r="198" ht="13.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</row>
    <row r="199" ht="13.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</row>
    <row r="200" ht="13.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</row>
    <row r="201" ht="13.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</row>
    <row r="202" ht="13.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</row>
    <row r="203" ht="13.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</row>
    <row r="204" ht="13.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</row>
    <row r="205" ht="13.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</row>
    <row r="206" ht="13.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</row>
    <row r="207" ht="13.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</row>
    <row r="208" ht="13.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</row>
    <row r="209" ht="13.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</row>
    <row r="210" ht="13.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</row>
    <row r="211" ht="13.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</row>
    <row r="212" ht="13.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</row>
    <row r="213" ht="13.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</row>
    <row r="214" ht="13.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</row>
    <row r="215" ht="13.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</row>
    <row r="216" ht="13.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</row>
    <row r="217" ht="13.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</row>
    <row r="218" ht="13.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</row>
    <row r="219" ht="13.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</row>
    <row r="220" ht="13.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</row>
    <row r="221" ht="13.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</row>
    <row r="222" ht="13.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</row>
    <row r="223" ht="13.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</row>
    <row r="224" ht="13.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</row>
    <row r="225" ht="13.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</row>
    <row r="226" ht="13.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</row>
    <row r="227" ht="13.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</row>
    <row r="228" ht="13.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 ht="13.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</row>
    <row r="230" ht="13.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</row>
    <row r="231" ht="13.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</row>
    <row r="232" ht="13.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</row>
    <row r="233" ht="13.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</row>
    <row r="234" ht="13.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</row>
    <row r="235" ht="13.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</row>
    <row r="236" ht="13.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</row>
    <row r="237" ht="13.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</row>
    <row r="238" ht="13.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</row>
    <row r="239" ht="13.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</row>
    <row r="240" ht="13.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</row>
    <row r="241" ht="13.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</row>
    <row r="242" ht="13.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</row>
    <row r="243" ht="13.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</row>
    <row r="244" ht="13.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</row>
    <row r="245" ht="13.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</row>
    <row r="246" ht="13.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</row>
    <row r="247" ht="13.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</row>
    <row r="248" ht="13.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 ht="13.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</row>
    <row r="250" ht="13.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</row>
    <row r="251" ht="13.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</row>
    <row r="252" ht="13.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</row>
    <row r="253" ht="13.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</row>
    <row r="254" ht="13.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</row>
    <row r="255" ht="13.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</row>
    <row r="256" ht="13.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</row>
    <row r="257" ht="13.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</row>
    <row r="258" ht="13.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</row>
    <row r="259" ht="13.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</row>
    <row r="260" ht="13.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</row>
    <row r="261" ht="13.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</row>
    <row r="262" ht="13.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</row>
    <row r="263" ht="13.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</row>
    <row r="264" ht="13.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</row>
    <row r="265" ht="13.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</row>
    <row r="266" ht="13.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</row>
    <row r="267" ht="13.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</row>
    <row r="268" ht="13.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 ht="13.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</row>
    <row r="270" ht="13.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</row>
    <row r="271" ht="13.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</row>
    <row r="272" ht="13.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</row>
    <row r="273" ht="13.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</row>
    <row r="274" ht="13.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</row>
    <row r="275" ht="13.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</row>
    <row r="276" ht="13.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</row>
    <row r="277" ht="13.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</row>
    <row r="278" ht="13.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</row>
    <row r="279" ht="13.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</row>
    <row r="280" ht="13.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</row>
    <row r="281" ht="13.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</row>
    <row r="282" ht="13.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</row>
    <row r="283" ht="13.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</row>
    <row r="284" ht="13.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</row>
    <row r="285" ht="13.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</row>
    <row r="286" ht="13.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</row>
    <row r="287" ht="13.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</row>
    <row r="288" ht="13.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 ht="13.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</row>
    <row r="290" ht="13.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</row>
    <row r="291" ht="13.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</row>
    <row r="292" ht="13.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</row>
    <row r="293" ht="13.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</row>
    <row r="294" ht="13.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</row>
    <row r="295" ht="13.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</row>
    <row r="296" ht="13.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</row>
    <row r="297" ht="13.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</row>
    <row r="298" ht="13.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</row>
    <row r="299" ht="13.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</row>
    <row r="300" ht="13.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</row>
    <row r="301" ht="13.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</row>
    <row r="302" ht="13.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</row>
    <row r="303" ht="13.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</row>
    <row r="304" ht="13.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</row>
    <row r="305" ht="13.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</row>
    <row r="306" ht="13.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</row>
    <row r="307" ht="13.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</row>
    <row r="308" ht="13.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 ht="13.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</row>
    <row r="310" ht="13.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</row>
    <row r="311" ht="13.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</row>
    <row r="312" ht="13.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</row>
    <row r="313" ht="13.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</row>
    <row r="314" ht="13.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</row>
    <row r="315" ht="13.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</row>
    <row r="316" ht="13.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</row>
    <row r="317" ht="13.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</row>
    <row r="318" ht="13.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</row>
    <row r="319" ht="13.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</row>
    <row r="320" ht="13.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</row>
    <row r="321" ht="13.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</row>
    <row r="322" ht="13.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</row>
    <row r="323" ht="13.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</row>
    <row r="324" ht="13.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</row>
    <row r="325" ht="13.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</row>
    <row r="326" ht="13.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</row>
    <row r="327" ht="13.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</row>
    <row r="328" ht="13.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 ht="13.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</row>
    <row r="330" ht="13.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</row>
    <row r="331" ht="13.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</row>
    <row r="332" ht="13.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</row>
    <row r="333" ht="13.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</row>
    <row r="334" ht="13.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</row>
    <row r="335" ht="13.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</row>
    <row r="336" ht="13.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</row>
    <row r="337" ht="13.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</row>
    <row r="338" ht="13.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</row>
    <row r="339" ht="13.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</row>
    <row r="340" ht="13.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</row>
    <row r="341" ht="13.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</row>
    <row r="342" ht="13.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</row>
    <row r="343" ht="13.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</row>
    <row r="344" ht="13.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</row>
    <row r="345" ht="13.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</row>
    <row r="346" ht="13.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</row>
    <row r="347" ht="13.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</row>
    <row r="348" ht="13.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 ht="13.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</row>
    <row r="350" ht="13.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</row>
    <row r="351" ht="13.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</row>
    <row r="352" ht="13.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</row>
    <row r="353" ht="13.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</row>
    <row r="354" ht="13.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</row>
    <row r="355" ht="13.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</row>
    <row r="356" ht="13.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</row>
    <row r="357" ht="13.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</row>
    <row r="358" ht="13.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</row>
    <row r="359" ht="13.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</row>
    <row r="360" ht="13.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</row>
    <row r="361" ht="13.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</row>
    <row r="362" ht="13.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</row>
    <row r="363" ht="13.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</row>
    <row r="364" ht="13.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</row>
    <row r="365" ht="13.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</row>
    <row r="366" ht="13.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</row>
    <row r="367" ht="13.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</row>
    <row r="368" ht="13.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 ht="13.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</row>
    <row r="370" ht="13.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</row>
    <row r="371" ht="13.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</row>
    <row r="372" ht="13.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</row>
    <row r="373" ht="13.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</row>
    <row r="374" ht="13.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</row>
    <row r="375" ht="13.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</row>
    <row r="376" ht="13.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</row>
    <row r="377" ht="13.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</row>
    <row r="378" ht="13.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</row>
    <row r="379" ht="13.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</row>
    <row r="380" ht="13.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</row>
    <row r="381" ht="13.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</row>
    <row r="382" ht="13.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</row>
    <row r="383" ht="13.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</row>
    <row r="384" ht="13.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</row>
    <row r="385" ht="13.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</row>
    <row r="386" ht="13.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</row>
    <row r="387" ht="13.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</row>
    <row r="388" ht="13.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</row>
    <row r="389" ht="13.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</row>
    <row r="390" ht="13.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</row>
    <row r="391" ht="13.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</row>
    <row r="392" ht="13.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</row>
    <row r="393" ht="13.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</row>
    <row r="394" ht="13.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</row>
    <row r="395" ht="13.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</row>
    <row r="396" ht="13.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</row>
    <row r="397" ht="13.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</row>
    <row r="398" ht="13.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</row>
    <row r="399" ht="13.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</row>
    <row r="400" ht="13.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</row>
    <row r="401" ht="13.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</row>
    <row r="402" ht="13.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</row>
    <row r="403" ht="13.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</row>
    <row r="404" ht="13.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</row>
    <row r="405" ht="13.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</row>
    <row r="406" ht="13.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</row>
    <row r="407" ht="13.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</row>
    <row r="408" ht="13.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</row>
    <row r="409" ht="13.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</row>
    <row r="410" ht="13.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</row>
    <row r="411" ht="13.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</row>
    <row r="412" ht="13.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</row>
    <row r="413" ht="13.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</row>
    <row r="414" ht="13.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</row>
    <row r="415" ht="13.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</row>
    <row r="416" ht="13.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</row>
    <row r="417" ht="13.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</row>
    <row r="418" ht="13.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</row>
    <row r="419" ht="13.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</row>
    <row r="420" ht="13.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</row>
    <row r="421" ht="13.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</row>
    <row r="422" ht="13.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</row>
    <row r="423" ht="13.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</row>
    <row r="424" ht="13.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</row>
    <row r="425" ht="13.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</row>
    <row r="426" ht="13.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</row>
    <row r="427" ht="13.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</row>
    <row r="428" ht="13.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</row>
    <row r="429" ht="13.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</row>
    <row r="430" ht="13.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</row>
    <row r="431" ht="13.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</row>
    <row r="432" ht="13.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</row>
    <row r="433" ht="13.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</row>
    <row r="434" ht="13.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</row>
    <row r="435" ht="13.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</row>
    <row r="436" ht="13.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</row>
    <row r="437" ht="13.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</row>
    <row r="438" ht="13.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</row>
    <row r="439" ht="13.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</row>
    <row r="440" ht="13.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</row>
    <row r="441" ht="13.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</row>
    <row r="442" ht="13.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</row>
    <row r="443" ht="13.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</row>
    <row r="444" ht="13.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</row>
    <row r="445" ht="13.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</row>
    <row r="446" ht="13.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</row>
    <row r="447" ht="13.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</row>
    <row r="448" ht="13.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</row>
    <row r="449" ht="13.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</row>
    <row r="450" ht="13.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</row>
    <row r="451" ht="13.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</row>
    <row r="452" ht="13.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</row>
    <row r="453" ht="13.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</row>
    <row r="454" ht="13.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</row>
    <row r="455" ht="13.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</row>
    <row r="456" ht="13.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</row>
    <row r="457" ht="13.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</row>
    <row r="458" ht="13.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</row>
    <row r="459" ht="13.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</row>
    <row r="460" ht="13.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</row>
    <row r="461" ht="13.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</row>
    <row r="462" ht="13.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</row>
    <row r="463" ht="13.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</row>
    <row r="464" ht="13.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</row>
    <row r="465" ht="13.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</row>
    <row r="466" ht="13.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</row>
    <row r="467" ht="13.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</row>
    <row r="468" ht="13.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</row>
    <row r="469" ht="13.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</row>
    <row r="470" ht="13.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</row>
    <row r="471" ht="13.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</row>
    <row r="472" ht="13.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</row>
    <row r="473" ht="13.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</row>
    <row r="474" ht="13.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</row>
    <row r="475" ht="13.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</row>
    <row r="476" ht="13.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</row>
    <row r="477" ht="13.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</row>
    <row r="478" ht="13.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</row>
    <row r="479" ht="13.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</row>
    <row r="480" ht="13.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</row>
    <row r="481" ht="13.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</row>
    <row r="482" ht="13.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</row>
    <row r="483" ht="13.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</row>
    <row r="484" ht="13.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</row>
    <row r="485" ht="13.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</row>
    <row r="486" ht="13.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</row>
    <row r="487" ht="13.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</row>
    <row r="488" ht="13.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</row>
    <row r="489" ht="13.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</row>
    <row r="490" ht="13.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</row>
    <row r="491" ht="13.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</row>
    <row r="492" ht="13.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</row>
    <row r="493" ht="13.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</row>
    <row r="494" ht="13.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</row>
    <row r="495" ht="13.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</row>
    <row r="496" ht="13.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</row>
    <row r="497" ht="13.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</row>
    <row r="498" ht="13.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</row>
    <row r="499" ht="13.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</row>
    <row r="500" ht="13.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</row>
    <row r="501" ht="13.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</row>
    <row r="502" ht="13.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</row>
    <row r="503" ht="13.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</row>
    <row r="504" ht="13.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</row>
    <row r="505" ht="13.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</row>
    <row r="506" ht="13.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</row>
    <row r="507" ht="13.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</row>
    <row r="508" ht="13.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</row>
    <row r="509" ht="13.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</row>
    <row r="510" ht="13.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</row>
    <row r="511" ht="13.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</row>
    <row r="512" ht="13.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</row>
    <row r="513" ht="13.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</row>
    <row r="514" ht="13.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</row>
    <row r="515" ht="13.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</row>
    <row r="516" ht="13.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</row>
    <row r="517" ht="13.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</row>
    <row r="518" ht="13.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</row>
    <row r="519" ht="13.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</row>
    <row r="520" ht="13.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</row>
    <row r="521" ht="13.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</row>
    <row r="522" ht="13.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</row>
    <row r="523" ht="13.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</row>
    <row r="524" ht="13.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</row>
    <row r="525" ht="13.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</row>
    <row r="526" ht="13.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</row>
    <row r="527" ht="13.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</row>
    <row r="528" ht="13.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</row>
    <row r="529" ht="13.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</row>
    <row r="530" ht="13.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</row>
    <row r="531" ht="13.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</row>
    <row r="532" ht="13.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</row>
    <row r="533" ht="13.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</row>
    <row r="534" ht="13.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</row>
    <row r="535" ht="13.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</row>
    <row r="536" ht="13.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</row>
    <row r="537" ht="13.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</row>
    <row r="538" ht="13.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</row>
    <row r="539" ht="13.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</row>
    <row r="540" ht="13.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</row>
    <row r="541" ht="13.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</row>
    <row r="542" ht="13.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</row>
    <row r="543" ht="13.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</row>
    <row r="544" ht="13.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</row>
    <row r="545" ht="13.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</row>
    <row r="546" ht="13.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</row>
    <row r="547" ht="13.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</row>
    <row r="548" ht="13.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</row>
    <row r="549" ht="13.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</row>
    <row r="550" ht="13.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</row>
    <row r="551" ht="13.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</row>
    <row r="552" ht="13.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</row>
    <row r="553" ht="13.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</row>
    <row r="554" ht="13.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</row>
    <row r="555" ht="13.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</row>
    <row r="556" ht="13.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</row>
    <row r="557" ht="13.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</row>
    <row r="558" ht="13.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</row>
    <row r="559" ht="13.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</row>
    <row r="560" ht="13.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</row>
    <row r="561" ht="13.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</row>
    <row r="562" ht="13.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</row>
    <row r="563" ht="13.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</row>
    <row r="564" ht="13.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</row>
    <row r="565" ht="13.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</row>
    <row r="566" ht="13.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</row>
    <row r="567" ht="13.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</row>
    <row r="568" ht="13.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</row>
    <row r="569" ht="13.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</row>
    <row r="570" ht="13.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</row>
    <row r="571" ht="13.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</row>
    <row r="572" ht="13.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</row>
    <row r="573" ht="13.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</row>
    <row r="574" ht="13.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</row>
    <row r="575" ht="13.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</row>
    <row r="576" ht="13.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</row>
    <row r="577" ht="13.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</row>
    <row r="578" ht="13.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</row>
    <row r="579" ht="13.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</row>
    <row r="580" ht="13.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</row>
    <row r="581" ht="13.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</row>
    <row r="582" ht="13.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</row>
    <row r="583" ht="13.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</row>
    <row r="584" ht="13.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</row>
    <row r="585" ht="13.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</row>
    <row r="586" ht="13.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</row>
    <row r="587" ht="13.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</row>
    <row r="588" ht="13.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</row>
    <row r="589" ht="13.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</row>
    <row r="590" ht="13.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</row>
    <row r="591" ht="13.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</row>
    <row r="592" ht="13.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</row>
    <row r="593" ht="13.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</row>
    <row r="594" ht="13.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</row>
    <row r="595" ht="13.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</row>
    <row r="596" ht="13.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</row>
    <row r="597" ht="13.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</row>
    <row r="598" ht="13.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</row>
    <row r="599" ht="13.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</row>
    <row r="600" ht="13.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</row>
    <row r="601" ht="13.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</row>
    <row r="602" ht="13.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</row>
    <row r="603" ht="13.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</row>
    <row r="604" ht="13.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</row>
    <row r="605" ht="13.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</row>
    <row r="606" ht="13.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</row>
    <row r="607" ht="13.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</row>
    <row r="608" ht="13.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</row>
    <row r="609" ht="13.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</row>
    <row r="610" ht="13.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</row>
    <row r="611" ht="13.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</row>
    <row r="612" ht="13.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</row>
    <row r="613" ht="13.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</row>
    <row r="614" ht="13.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</row>
    <row r="615" ht="13.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</row>
    <row r="616" ht="13.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</row>
    <row r="617" ht="13.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</row>
    <row r="618" ht="13.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</row>
    <row r="619" ht="13.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</row>
    <row r="620" ht="13.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</row>
    <row r="621" ht="13.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</row>
    <row r="622" ht="13.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</row>
    <row r="623" ht="13.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</row>
    <row r="624" ht="13.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</row>
    <row r="625" ht="13.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</row>
    <row r="626" ht="13.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</row>
    <row r="627" ht="13.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</row>
    <row r="628" ht="13.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</row>
    <row r="629" ht="13.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</row>
    <row r="630" ht="13.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</row>
    <row r="631" ht="13.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</row>
    <row r="632" ht="13.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</row>
    <row r="633" ht="13.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</row>
    <row r="634" ht="13.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</row>
    <row r="635" ht="13.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</row>
    <row r="636" ht="13.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</row>
    <row r="637" ht="13.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</row>
    <row r="638" ht="13.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</row>
    <row r="639" ht="13.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</row>
    <row r="640" ht="13.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</row>
    <row r="641" ht="13.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</row>
    <row r="642" ht="13.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</row>
    <row r="643" ht="13.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</row>
    <row r="644" ht="13.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</row>
    <row r="645" ht="13.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</row>
    <row r="646" ht="13.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</row>
    <row r="647" ht="13.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</row>
    <row r="648" ht="13.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</row>
    <row r="649" ht="13.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</row>
    <row r="650" ht="13.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</row>
    <row r="651" ht="13.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</row>
    <row r="652" ht="13.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</row>
    <row r="653" ht="13.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</row>
    <row r="654" ht="13.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</row>
    <row r="655" ht="13.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</row>
    <row r="656" ht="13.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</row>
    <row r="657" ht="13.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</row>
    <row r="658" ht="13.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</row>
    <row r="659" ht="13.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</row>
    <row r="660" ht="13.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</row>
    <row r="661" ht="13.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</row>
    <row r="662" ht="13.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</row>
    <row r="663" ht="13.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</row>
    <row r="664" ht="13.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</row>
    <row r="665" ht="13.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</row>
    <row r="666" ht="13.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</row>
    <row r="667" ht="13.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</row>
    <row r="668" ht="13.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</row>
    <row r="669" ht="13.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</row>
    <row r="670" ht="13.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</row>
    <row r="671" ht="13.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</row>
    <row r="672" ht="13.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</row>
    <row r="673" ht="13.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</row>
    <row r="674" ht="13.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</row>
    <row r="675" ht="13.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</row>
    <row r="676" ht="13.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</row>
    <row r="677" ht="13.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</row>
    <row r="678" ht="13.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</row>
    <row r="679" ht="13.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</row>
    <row r="680" ht="13.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</row>
    <row r="681" ht="13.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</row>
    <row r="682" ht="13.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</row>
    <row r="683" ht="13.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</row>
    <row r="684" ht="13.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</row>
    <row r="685" ht="13.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</row>
    <row r="686" ht="13.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</row>
    <row r="687" ht="13.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</row>
    <row r="688" ht="13.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</row>
    <row r="689" ht="13.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</row>
    <row r="690" ht="13.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</row>
    <row r="691" ht="13.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</row>
    <row r="692" ht="13.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</row>
    <row r="693" ht="13.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</row>
    <row r="694" ht="13.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</row>
    <row r="695" ht="13.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</row>
    <row r="696" ht="13.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</row>
    <row r="697" ht="13.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</row>
    <row r="698" ht="13.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</row>
    <row r="699" ht="13.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</row>
    <row r="700" ht="13.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</row>
    <row r="701" ht="13.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</row>
    <row r="702" ht="13.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</row>
    <row r="703" ht="13.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</row>
    <row r="704" ht="13.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</row>
    <row r="705" ht="13.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</row>
    <row r="706" ht="13.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</row>
    <row r="707" ht="13.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</row>
    <row r="708" ht="13.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</row>
    <row r="709" ht="13.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</row>
    <row r="710" ht="13.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</row>
    <row r="711" ht="13.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</row>
    <row r="712" ht="13.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</row>
    <row r="713" ht="13.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</row>
    <row r="714" ht="13.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</row>
    <row r="715" ht="13.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</row>
    <row r="716" ht="13.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</row>
    <row r="717" ht="13.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</row>
    <row r="718" ht="13.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</row>
    <row r="719" ht="13.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</row>
    <row r="720" ht="13.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</row>
    <row r="721" ht="13.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</row>
    <row r="722" ht="13.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</row>
    <row r="723" ht="13.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</row>
    <row r="724" ht="13.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</row>
    <row r="725" ht="13.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</row>
    <row r="726" ht="13.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</row>
    <row r="727" ht="13.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</row>
    <row r="728" ht="13.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</row>
    <row r="729" ht="13.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</row>
    <row r="730" ht="13.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</row>
    <row r="731" ht="13.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</row>
    <row r="732" ht="13.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</row>
    <row r="733" ht="13.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</row>
    <row r="734" ht="13.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</row>
    <row r="735" ht="13.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</row>
    <row r="736" ht="13.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</row>
    <row r="737" ht="13.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</row>
    <row r="738" ht="13.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</row>
    <row r="739" ht="13.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</row>
    <row r="740" ht="13.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</row>
    <row r="741" ht="13.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</row>
    <row r="742" ht="13.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</row>
    <row r="743" ht="13.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</row>
    <row r="744" ht="13.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</row>
    <row r="745" ht="13.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</row>
    <row r="746" ht="13.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</row>
    <row r="747" ht="13.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</row>
    <row r="748" ht="13.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</row>
    <row r="749" ht="13.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</row>
    <row r="750" ht="13.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</row>
    <row r="751" ht="13.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</row>
    <row r="752" ht="13.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</row>
    <row r="753" ht="13.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</row>
    <row r="754" ht="13.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</row>
    <row r="755" ht="13.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</row>
    <row r="756" ht="13.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</row>
    <row r="757" ht="13.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</row>
    <row r="758" ht="13.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</row>
    <row r="759" ht="13.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</row>
    <row r="760" ht="13.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</row>
    <row r="761" ht="13.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</row>
    <row r="762" ht="13.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</row>
    <row r="763" ht="13.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</row>
    <row r="764" ht="13.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</row>
    <row r="765" ht="13.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</row>
    <row r="766" ht="13.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</row>
    <row r="767" ht="13.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</row>
    <row r="768" ht="13.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</row>
    <row r="769" ht="13.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</row>
    <row r="770" ht="13.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</row>
    <row r="771" ht="13.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</row>
    <row r="772" ht="13.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</row>
    <row r="773" ht="13.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</row>
    <row r="774" ht="13.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</row>
    <row r="775" ht="13.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</row>
    <row r="776" ht="13.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</row>
    <row r="777" ht="13.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</row>
    <row r="778" ht="13.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</row>
    <row r="779" ht="13.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</row>
    <row r="780" ht="13.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</row>
    <row r="781" ht="13.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</row>
    <row r="782" ht="13.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</row>
    <row r="783" ht="13.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</row>
    <row r="784" ht="13.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</row>
    <row r="785" ht="13.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</row>
    <row r="786" ht="13.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</row>
    <row r="787" ht="13.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</row>
    <row r="788" ht="13.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</row>
    <row r="789" ht="13.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</row>
    <row r="790" ht="13.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</row>
    <row r="791" ht="13.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</row>
    <row r="792" ht="13.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</row>
    <row r="793" ht="13.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</row>
    <row r="794" ht="13.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</row>
    <row r="795" ht="13.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</row>
    <row r="796" ht="13.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</row>
    <row r="797" ht="13.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</row>
    <row r="798" ht="13.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</row>
    <row r="799" ht="13.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</row>
    <row r="800" ht="13.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</row>
    <row r="801" ht="13.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</row>
    <row r="802" ht="13.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</row>
    <row r="803" ht="13.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</row>
    <row r="804" ht="13.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</row>
    <row r="805" ht="13.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</row>
    <row r="806" ht="13.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</row>
    <row r="807" ht="13.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</row>
    <row r="808" ht="13.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</row>
    <row r="809" ht="13.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</row>
    <row r="810" ht="13.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</row>
    <row r="811" ht="13.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</row>
    <row r="812" ht="13.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</row>
    <row r="813" ht="13.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</row>
    <row r="814" ht="13.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</row>
    <row r="815" ht="13.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</row>
    <row r="816" ht="13.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</row>
    <row r="817" ht="13.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</row>
    <row r="818" ht="13.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</row>
    <row r="819" ht="13.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</row>
    <row r="820" ht="13.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</row>
    <row r="821" ht="13.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</row>
    <row r="822" ht="13.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</row>
    <row r="823" ht="13.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</row>
    <row r="824" ht="13.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</row>
    <row r="825" ht="13.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</row>
    <row r="826" ht="13.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</row>
    <row r="827" ht="13.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</row>
    <row r="828" ht="13.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</row>
    <row r="829" ht="13.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</row>
    <row r="830" ht="13.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</row>
    <row r="831" ht="13.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</row>
    <row r="832" ht="13.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</row>
    <row r="833" ht="13.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</row>
    <row r="834" ht="13.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</row>
    <row r="835" ht="13.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</row>
    <row r="836" ht="13.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</row>
    <row r="837" ht="13.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</row>
    <row r="838" ht="13.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</row>
    <row r="839" ht="13.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</row>
    <row r="840" ht="13.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</row>
    <row r="841" ht="13.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</row>
    <row r="842" ht="13.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</row>
    <row r="843" ht="13.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</row>
    <row r="844" ht="13.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</row>
    <row r="845" ht="13.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</row>
    <row r="846" ht="13.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</row>
    <row r="847" ht="13.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</row>
    <row r="848" ht="13.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</row>
    <row r="849" ht="13.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</row>
    <row r="850" ht="13.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</row>
    <row r="851" ht="13.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</row>
    <row r="852" ht="13.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</row>
    <row r="853" ht="13.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</row>
    <row r="854" ht="13.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</row>
    <row r="855" ht="13.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</row>
    <row r="856" ht="13.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</row>
    <row r="857" ht="13.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</row>
    <row r="858" ht="13.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</row>
    <row r="859" ht="13.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</row>
    <row r="860" ht="13.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</row>
    <row r="861" ht="13.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</row>
    <row r="862" ht="13.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</row>
    <row r="863" ht="13.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</row>
    <row r="864" ht="13.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</row>
    <row r="865" ht="13.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</row>
    <row r="866" ht="13.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</row>
    <row r="867" ht="13.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</row>
    <row r="868" ht="13.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</row>
    <row r="869" ht="13.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</row>
    <row r="870" ht="13.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</row>
    <row r="871" ht="13.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</row>
    <row r="872" ht="13.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</row>
    <row r="873" ht="13.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</row>
    <row r="874" ht="13.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</row>
    <row r="875" ht="13.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</row>
    <row r="876" ht="13.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</row>
    <row r="877" ht="13.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</row>
    <row r="878" ht="13.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</row>
    <row r="879" ht="13.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</row>
    <row r="880" ht="13.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</row>
    <row r="881" ht="13.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</row>
    <row r="882" ht="13.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</row>
    <row r="883" ht="13.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</row>
    <row r="884" ht="13.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</row>
    <row r="885" ht="13.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</row>
    <row r="886" ht="13.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</row>
    <row r="887" ht="13.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</row>
    <row r="888" ht="13.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</row>
    <row r="889" ht="13.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</row>
    <row r="890" ht="13.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</row>
    <row r="891" ht="13.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</row>
    <row r="892" ht="13.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</row>
    <row r="893" ht="13.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</row>
    <row r="894" ht="13.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</row>
    <row r="895" ht="13.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</row>
    <row r="896" ht="13.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</row>
    <row r="897" ht="13.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</row>
    <row r="898" ht="13.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</row>
    <row r="899" ht="13.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</row>
    <row r="900" ht="13.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</row>
    <row r="901" ht="13.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</row>
    <row r="902" ht="13.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</row>
    <row r="903" ht="13.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</row>
    <row r="904" ht="13.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</row>
    <row r="905" ht="13.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</row>
    <row r="906" ht="13.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</row>
    <row r="907" ht="13.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</row>
    <row r="908" ht="13.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</row>
    <row r="909" ht="13.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</row>
    <row r="910" ht="13.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</row>
    <row r="911" ht="13.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</row>
    <row r="912" ht="13.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</row>
    <row r="913" ht="13.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</row>
    <row r="914" ht="13.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</row>
    <row r="915" ht="13.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</row>
    <row r="916" ht="13.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</row>
    <row r="917" ht="13.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</row>
    <row r="918" ht="13.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</row>
    <row r="919" ht="13.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</row>
    <row r="920" ht="13.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</row>
    <row r="921" ht="13.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</row>
    <row r="922" ht="13.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</row>
    <row r="923" ht="13.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</row>
    <row r="924" ht="13.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</row>
    <row r="925" ht="13.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</row>
    <row r="926" ht="13.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</row>
    <row r="927" ht="13.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</row>
    <row r="928" ht="13.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</row>
    <row r="929" ht="13.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</row>
    <row r="930" ht="13.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</row>
    <row r="931" ht="13.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</row>
    <row r="932" ht="13.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</row>
    <row r="933" ht="13.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</row>
    <row r="934" ht="13.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</row>
    <row r="935" ht="13.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</row>
    <row r="936" ht="13.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</row>
    <row r="937" ht="13.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</row>
    <row r="938" ht="13.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</row>
    <row r="939" ht="13.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</row>
    <row r="940" ht="13.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</row>
    <row r="941" ht="13.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</row>
    <row r="942" ht="13.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</row>
    <row r="943" ht="13.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</row>
    <row r="944" ht="13.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</row>
    <row r="945" ht="13.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</row>
    <row r="946" ht="13.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</row>
    <row r="947" ht="13.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</row>
    <row r="948" ht="13.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</row>
    <row r="949" ht="13.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</row>
    <row r="950" ht="13.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</row>
    <row r="951" ht="13.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</row>
    <row r="952" ht="13.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</row>
    <row r="953" ht="13.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</row>
    <row r="954" ht="13.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</row>
    <row r="955" ht="13.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</row>
    <row r="956" ht="13.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</row>
    <row r="957" ht="13.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</row>
    <row r="958" ht="13.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</row>
    <row r="959" ht="13.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</row>
    <row r="960" ht="13.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</row>
    <row r="961" ht="13.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</row>
    <row r="962" ht="13.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</row>
    <row r="963" ht="13.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</row>
    <row r="964" ht="13.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</row>
    <row r="965" ht="13.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</row>
    <row r="966" ht="13.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</row>
    <row r="967" ht="13.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</row>
    <row r="968" ht="13.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</row>
    <row r="969" ht="13.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</row>
    <row r="970" ht="13.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</row>
    <row r="971" ht="13.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</row>
    <row r="972" ht="13.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</row>
    <row r="973" ht="13.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</row>
    <row r="974" ht="13.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</row>
    <row r="975" ht="13.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</row>
    <row r="976" ht="13.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</row>
    <row r="977" ht="13.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</row>
    <row r="978" ht="13.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</row>
    <row r="979" ht="13.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</row>
    <row r="980" ht="13.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</row>
    <row r="981" ht="13.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</row>
    <row r="982" ht="13.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</row>
    <row r="983" ht="13.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</row>
    <row r="984" ht="13.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</row>
    <row r="985" ht="13.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</row>
    <row r="986" ht="13.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</row>
    <row r="987" ht="13.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</row>
    <row r="988" ht="13.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</row>
    <row r="989" ht="13.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</row>
    <row r="990" ht="13.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</row>
    <row r="991" ht="13.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</row>
    <row r="992" ht="13.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</row>
    <row r="993" ht="13.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</row>
    <row r="994" ht="13.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</row>
    <row r="995" ht="13.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</row>
    <row r="996" ht="13.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</row>
    <row r="997" ht="13.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</row>
    <row r="998" ht="13.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</row>
    <row r="999" ht="13.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</row>
    <row r="1000" ht="13.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</row>
  </sheetData>
  <mergeCells count="4">
    <mergeCell ref="A1:AK1"/>
    <mergeCell ref="A7:B7"/>
    <mergeCell ref="A8:B8"/>
    <mergeCell ref="A9:B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4.63"/>
    <col customWidth="1" min="3" max="9" width="15.13"/>
  </cols>
  <sheetData>
    <row r="1" ht="15.75" customHeight="1"/>
    <row r="2" ht="15.75" customHeight="1"/>
    <row r="3" ht="15.75" customHeight="1">
      <c r="B3" s="10" t="s">
        <v>48</v>
      </c>
    </row>
    <row r="4" ht="15.75" customHeight="1">
      <c r="C4" s="12">
        <v>2015.0</v>
      </c>
      <c r="D4" s="12">
        <v>2016.0</v>
      </c>
      <c r="E4" s="12">
        <v>2017.0</v>
      </c>
      <c r="F4" s="12">
        <v>2018.0</v>
      </c>
      <c r="G4" s="12">
        <v>2019.0</v>
      </c>
      <c r="H4" s="12">
        <v>2020.0</v>
      </c>
      <c r="I4" s="12">
        <v>2021.0</v>
      </c>
      <c r="J4" s="12">
        <v>2022.0</v>
      </c>
      <c r="K4" s="12">
        <v>2023.0</v>
      </c>
      <c r="L4" s="12">
        <v>2024.0</v>
      </c>
      <c r="M4" s="12">
        <v>2025.0</v>
      </c>
      <c r="N4" s="12">
        <v>2026.0</v>
      </c>
      <c r="O4" s="12">
        <v>2027.0</v>
      </c>
      <c r="P4" s="12">
        <v>2028.0</v>
      </c>
      <c r="Q4" s="12">
        <v>2029.0</v>
      </c>
      <c r="R4" s="12">
        <v>2030.0</v>
      </c>
      <c r="S4" s="12">
        <v>2031.0</v>
      </c>
      <c r="T4" s="12">
        <v>2032.0</v>
      </c>
      <c r="U4" s="12">
        <v>2033.0</v>
      </c>
      <c r="V4" s="12">
        <v>2034.0</v>
      </c>
      <c r="W4" s="12">
        <v>2035.0</v>
      </c>
      <c r="X4" s="12">
        <v>2036.0</v>
      </c>
      <c r="Y4" s="12">
        <v>2037.0</v>
      </c>
      <c r="Z4" s="12">
        <v>2038.0</v>
      </c>
      <c r="AA4" s="12">
        <v>2039.0</v>
      </c>
      <c r="AB4" s="12">
        <v>2040.0</v>
      </c>
      <c r="AC4" s="12">
        <v>2041.0</v>
      </c>
      <c r="AD4" s="12">
        <v>2042.0</v>
      </c>
      <c r="AE4" s="12">
        <v>2043.0</v>
      </c>
      <c r="AF4" s="12">
        <v>2044.0</v>
      </c>
      <c r="AG4" s="12">
        <v>2045.0</v>
      </c>
      <c r="AH4" s="12">
        <v>2046.0</v>
      </c>
      <c r="AI4" s="12">
        <v>2047.0</v>
      </c>
      <c r="AJ4" s="12">
        <v>2048.0</v>
      </c>
      <c r="AK4" s="12">
        <v>2049.0</v>
      </c>
      <c r="AL4" s="12">
        <v>2050.0</v>
      </c>
    </row>
    <row r="5" ht="15.75" customHeight="1">
      <c r="B5" s="11" t="s">
        <v>49</v>
      </c>
      <c r="C5" s="14">
        <v>2.1323155E10</v>
      </c>
      <c r="D5" s="14">
        <v>2.0765155E10</v>
      </c>
      <c r="E5" s="14">
        <v>1.5597474E10</v>
      </c>
      <c r="F5" s="14">
        <v>1.59727E10</v>
      </c>
      <c r="G5" s="14">
        <v>2.808366E10</v>
      </c>
      <c r="H5" s="14">
        <v>1.0327876E10</v>
      </c>
      <c r="I5" s="14">
        <f t="shared" ref="I5:AL5" si="1">TREND($C$5:$G$5,$C$4:$G$4,I4)</f>
        <v>23839850800</v>
      </c>
      <c r="J5" s="14">
        <f t="shared" si="1"/>
        <v>24712706300</v>
      </c>
      <c r="K5" s="14">
        <f t="shared" si="1"/>
        <v>25585561800</v>
      </c>
      <c r="L5" s="14">
        <f t="shared" si="1"/>
        <v>26458417300</v>
      </c>
      <c r="M5" s="14">
        <f t="shared" si="1"/>
        <v>27331272800</v>
      </c>
      <c r="N5" s="14">
        <f t="shared" si="1"/>
        <v>28204128300</v>
      </c>
      <c r="O5" s="14">
        <f t="shared" si="1"/>
        <v>29076983800</v>
      </c>
      <c r="P5" s="14">
        <f t="shared" si="1"/>
        <v>29949839300</v>
      </c>
      <c r="Q5" s="14">
        <f t="shared" si="1"/>
        <v>30822694800</v>
      </c>
      <c r="R5" s="14">
        <f t="shared" si="1"/>
        <v>31695550300</v>
      </c>
      <c r="S5" s="14">
        <f t="shared" si="1"/>
        <v>32568405800</v>
      </c>
      <c r="T5" s="14">
        <f t="shared" si="1"/>
        <v>33441261300</v>
      </c>
      <c r="U5" s="14">
        <f t="shared" si="1"/>
        <v>34314116800</v>
      </c>
      <c r="V5" s="14">
        <f t="shared" si="1"/>
        <v>35186972300</v>
      </c>
      <c r="W5" s="14">
        <f t="shared" si="1"/>
        <v>36059827800</v>
      </c>
      <c r="X5" s="14">
        <f t="shared" si="1"/>
        <v>36932683300</v>
      </c>
      <c r="Y5" s="14">
        <f t="shared" si="1"/>
        <v>37805538800</v>
      </c>
      <c r="Z5" s="14">
        <f t="shared" si="1"/>
        <v>38678394300</v>
      </c>
      <c r="AA5" s="14">
        <f t="shared" si="1"/>
        <v>39551249800</v>
      </c>
      <c r="AB5" s="14">
        <f t="shared" si="1"/>
        <v>40424105300</v>
      </c>
      <c r="AC5" s="14">
        <f t="shared" si="1"/>
        <v>41296960800</v>
      </c>
      <c r="AD5" s="14">
        <f t="shared" si="1"/>
        <v>42169816300</v>
      </c>
      <c r="AE5" s="14">
        <f t="shared" si="1"/>
        <v>43042671800</v>
      </c>
      <c r="AF5" s="14">
        <f t="shared" si="1"/>
        <v>43915527300</v>
      </c>
      <c r="AG5" s="14">
        <f t="shared" si="1"/>
        <v>44788382800</v>
      </c>
      <c r="AH5" s="14">
        <f t="shared" si="1"/>
        <v>45661238300</v>
      </c>
      <c r="AI5" s="14">
        <f t="shared" si="1"/>
        <v>46534093800</v>
      </c>
      <c r="AJ5" s="14">
        <f t="shared" si="1"/>
        <v>47406949300</v>
      </c>
      <c r="AK5" s="14">
        <f t="shared" si="1"/>
        <v>48279804800</v>
      </c>
      <c r="AL5" s="14">
        <f t="shared" si="1"/>
        <v>49152660300</v>
      </c>
    </row>
    <row r="6" ht="15.75" customHeight="1">
      <c r="B6" s="11" t="s">
        <v>50</v>
      </c>
      <c r="C6" s="14">
        <v>8.2931E8</v>
      </c>
      <c r="D6" s="14">
        <v>8.06489E8</v>
      </c>
      <c r="E6" s="14">
        <v>5.60723E8</v>
      </c>
      <c r="F6" s="14">
        <v>9.59429E8</v>
      </c>
      <c r="G6" s="14">
        <v>9.96756E8</v>
      </c>
      <c r="H6" s="14">
        <v>3.25309E8</v>
      </c>
      <c r="I6" s="14">
        <f t="shared" ref="I6:AL6" si="2">TREND($C$6:$G$6,$C$4:$G$4,I4)</f>
        <v>1025674200</v>
      </c>
      <c r="J6" s="14">
        <f t="shared" si="2"/>
        <v>1074457400</v>
      </c>
      <c r="K6" s="14">
        <f t="shared" si="2"/>
        <v>1123240600</v>
      </c>
      <c r="L6" s="14">
        <f t="shared" si="2"/>
        <v>1172023800</v>
      </c>
      <c r="M6" s="14">
        <f t="shared" si="2"/>
        <v>1220807000</v>
      </c>
      <c r="N6" s="14">
        <f t="shared" si="2"/>
        <v>1269590200</v>
      </c>
      <c r="O6" s="14">
        <f t="shared" si="2"/>
        <v>1318373400</v>
      </c>
      <c r="P6" s="14">
        <f t="shared" si="2"/>
        <v>1367156600</v>
      </c>
      <c r="Q6" s="14">
        <f t="shared" si="2"/>
        <v>1415939800</v>
      </c>
      <c r="R6" s="14">
        <f t="shared" si="2"/>
        <v>1464723000</v>
      </c>
      <c r="S6" s="14">
        <f t="shared" si="2"/>
        <v>1513506200</v>
      </c>
      <c r="T6" s="14">
        <f t="shared" si="2"/>
        <v>1562289400</v>
      </c>
      <c r="U6" s="14">
        <f t="shared" si="2"/>
        <v>1611072600</v>
      </c>
      <c r="V6" s="14">
        <f t="shared" si="2"/>
        <v>1659855800</v>
      </c>
      <c r="W6" s="14">
        <f t="shared" si="2"/>
        <v>1708639000</v>
      </c>
      <c r="X6" s="14">
        <f t="shared" si="2"/>
        <v>1757422200</v>
      </c>
      <c r="Y6" s="14">
        <f t="shared" si="2"/>
        <v>1806205400</v>
      </c>
      <c r="Z6" s="14">
        <f t="shared" si="2"/>
        <v>1854988600</v>
      </c>
      <c r="AA6" s="14">
        <f t="shared" si="2"/>
        <v>1903771800</v>
      </c>
      <c r="AB6" s="14">
        <f t="shared" si="2"/>
        <v>1952555000</v>
      </c>
      <c r="AC6" s="14">
        <f t="shared" si="2"/>
        <v>2001338200</v>
      </c>
      <c r="AD6" s="14">
        <f t="shared" si="2"/>
        <v>2050121400</v>
      </c>
      <c r="AE6" s="14">
        <f t="shared" si="2"/>
        <v>2098904600</v>
      </c>
      <c r="AF6" s="14">
        <f t="shared" si="2"/>
        <v>2147687800</v>
      </c>
      <c r="AG6" s="14">
        <f t="shared" si="2"/>
        <v>2196471000</v>
      </c>
      <c r="AH6" s="14">
        <f t="shared" si="2"/>
        <v>2245254200</v>
      </c>
      <c r="AI6" s="14">
        <f t="shared" si="2"/>
        <v>2294037400</v>
      </c>
      <c r="AJ6" s="14">
        <f t="shared" si="2"/>
        <v>2342820600</v>
      </c>
      <c r="AK6" s="14">
        <f t="shared" si="2"/>
        <v>2391603800</v>
      </c>
      <c r="AL6" s="14">
        <f t="shared" si="2"/>
        <v>2440387000</v>
      </c>
    </row>
    <row r="7" ht="15.75" customHeight="1">
      <c r="B7" s="11" t="s">
        <v>51</v>
      </c>
      <c r="C7" s="14">
        <f t="shared" ref="C7:AL7" si="3">SUM(C5:C6)</f>
        <v>22152465000</v>
      </c>
      <c r="D7" s="14">
        <f t="shared" si="3"/>
        <v>21571644000</v>
      </c>
      <c r="E7" s="14">
        <f t="shared" si="3"/>
        <v>16158197000</v>
      </c>
      <c r="F7" s="14">
        <f t="shared" si="3"/>
        <v>16932129000</v>
      </c>
      <c r="G7" s="14">
        <f t="shared" si="3"/>
        <v>29080416000</v>
      </c>
      <c r="H7" s="14">
        <f t="shared" si="3"/>
        <v>10653185000</v>
      </c>
      <c r="I7" s="14">
        <f t="shared" si="3"/>
        <v>24865525000</v>
      </c>
      <c r="J7" s="14">
        <f t="shared" si="3"/>
        <v>25787163700</v>
      </c>
      <c r="K7" s="14">
        <f t="shared" si="3"/>
        <v>26708802400</v>
      </c>
      <c r="L7" s="14">
        <f t="shared" si="3"/>
        <v>27630441100</v>
      </c>
      <c r="M7" s="14">
        <f t="shared" si="3"/>
        <v>28552079800</v>
      </c>
      <c r="N7" s="14">
        <f t="shared" si="3"/>
        <v>29473718500</v>
      </c>
      <c r="O7" s="14">
        <f t="shared" si="3"/>
        <v>30395357200</v>
      </c>
      <c r="P7" s="14">
        <f t="shared" si="3"/>
        <v>31316995900</v>
      </c>
      <c r="Q7" s="14">
        <f t="shared" si="3"/>
        <v>32238634600</v>
      </c>
      <c r="R7" s="14">
        <f t="shared" si="3"/>
        <v>33160273300</v>
      </c>
      <c r="S7" s="14">
        <f t="shared" si="3"/>
        <v>34081912000</v>
      </c>
      <c r="T7" s="14">
        <f t="shared" si="3"/>
        <v>35003550700</v>
      </c>
      <c r="U7" s="14">
        <f t="shared" si="3"/>
        <v>35925189400</v>
      </c>
      <c r="V7" s="14">
        <f t="shared" si="3"/>
        <v>36846828100</v>
      </c>
      <c r="W7" s="14">
        <f t="shared" si="3"/>
        <v>37768466800</v>
      </c>
      <c r="X7" s="14">
        <f t="shared" si="3"/>
        <v>38690105500</v>
      </c>
      <c r="Y7" s="14">
        <f t="shared" si="3"/>
        <v>39611744200</v>
      </c>
      <c r="Z7" s="14">
        <f t="shared" si="3"/>
        <v>40533382900</v>
      </c>
      <c r="AA7" s="14">
        <f t="shared" si="3"/>
        <v>41455021600</v>
      </c>
      <c r="AB7" s="14">
        <f t="shared" si="3"/>
        <v>42376660300</v>
      </c>
      <c r="AC7" s="14">
        <f t="shared" si="3"/>
        <v>43298299000</v>
      </c>
      <c r="AD7" s="14">
        <f t="shared" si="3"/>
        <v>44219937700</v>
      </c>
      <c r="AE7" s="14">
        <f t="shared" si="3"/>
        <v>45141576400</v>
      </c>
      <c r="AF7" s="14">
        <f t="shared" si="3"/>
        <v>46063215100</v>
      </c>
      <c r="AG7" s="14">
        <f t="shared" si="3"/>
        <v>46984853800</v>
      </c>
      <c r="AH7" s="14">
        <f t="shared" si="3"/>
        <v>47906492500</v>
      </c>
      <c r="AI7" s="14">
        <f t="shared" si="3"/>
        <v>48828131200</v>
      </c>
      <c r="AJ7" s="14">
        <f t="shared" si="3"/>
        <v>49749769900</v>
      </c>
      <c r="AK7" s="14">
        <f t="shared" si="3"/>
        <v>50671408600</v>
      </c>
      <c r="AL7" s="14">
        <f t="shared" si="3"/>
        <v>51593047300</v>
      </c>
    </row>
    <row r="8" ht="15.75" customHeight="1">
      <c r="B8" s="11" t="s">
        <v>52</v>
      </c>
      <c r="C8" s="20">
        <f>C7/G7</f>
        <v>0.7617657533</v>
      </c>
      <c r="D8" s="20">
        <f>D7/G7</f>
        <v>0.7417928272</v>
      </c>
      <c r="E8" s="20">
        <f>E7/G7</f>
        <v>0.5556384407</v>
      </c>
      <c r="F8" s="20">
        <f>F7/G7</f>
        <v>0.5822519527</v>
      </c>
      <c r="G8" s="20">
        <f>G7/G7</f>
        <v>1</v>
      </c>
      <c r="H8" s="20">
        <f>H7/G7</f>
        <v>0.3663353715</v>
      </c>
      <c r="I8" s="20">
        <f>I7/G7</f>
        <v>0.8550608423</v>
      </c>
      <c r="J8" s="20">
        <f>J7/G7</f>
        <v>0.8867536042</v>
      </c>
      <c r="K8" s="20">
        <f>K7/G7</f>
        <v>0.9184463661</v>
      </c>
      <c r="L8" s="20">
        <f>L7/G7</f>
        <v>0.950139128</v>
      </c>
      <c r="M8" s="20">
        <f>M7/G7</f>
        <v>0.9818318899</v>
      </c>
      <c r="N8" s="20">
        <f>N7/G7</f>
        <v>1.013524652</v>
      </c>
      <c r="O8" s="20">
        <f>O7/G7</f>
        <v>1.045217414</v>
      </c>
      <c r="P8" s="20">
        <f>P7/G7</f>
        <v>1.076910176</v>
      </c>
      <c r="Q8" s="20">
        <f>Q7/G7</f>
        <v>1.108602937</v>
      </c>
      <c r="R8" s="20">
        <f>R7/G7</f>
        <v>1.140295699</v>
      </c>
      <c r="S8" s="20">
        <f>S7/G7</f>
        <v>1.171988461</v>
      </c>
      <c r="T8" s="20">
        <f>T7/G7</f>
        <v>1.203681223</v>
      </c>
      <c r="U8" s="20">
        <f>U7/G7</f>
        <v>1.235373985</v>
      </c>
      <c r="V8" s="20">
        <f>V7/G7</f>
        <v>1.267066747</v>
      </c>
      <c r="W8" s="20">
        <f>W7/G7</f>
        <v>1.298759509</v>
      </c>
      <c r="X8" s="20">
        <f>X7/G7</f>
        <v>1.330452271</v>
      </c>
      <c r="Y8" s="20">
        <f>Y7/G7</f>
        <v>1.362145033</v>
      </c>
      <c r="Z8" s="20">
        <f>Z7/G7</f>
        <v>1.393837794</v>
      </c>
      <c r="AA8" s="20">
        <f>AA7/G7</f>
        <v>1.425530556</v>
      </c>
      <c r="AB8" s="20">
        <f>AB7/G7</f>
        <v>1.457223318</v>
      </c>
      <c r="AC8" s="20">
        <f>AC7/G7</f>
        <v>1.48891608</v>
      </c>
      <c r="AD8" s="20">
        <f>AD7/G7</f>
        <v>1.520608842</v>
      </c>
      <c r="AE8" s="20">
        <f>AE7/G7</f>
        <v>1.552301604</v>
      </c>
      <c r="AF8" s="20">
        <f>AF7/G7</f>
        <v>1.583994366</v>
      </c>
      <c r="AG8" s="20">
        <f>AG7/G7</f>
        <v>1.615687128</v>
      </c>
      <c r="AH8" s="20">
        <f>AH7/G7</f>
        <v>1.64737989</v>
      </c>
      <c r="AI8" s="20">
        <f>AI7/G7</f>
        <v>1.679072652</v>
      </c>
      <c r="AJ8" s="20">
        <f>AJ7/G7</f>
        <v>1.710765413</v>
      </c>
      <c r="AK8" s="20">
        <f>AK7/G7</f>
        <v>1.742458175</v>
      </c>
      <c r="AL8" s="20">
        <f>AL7/G7</f>
        <v>1.774150937</v>
      </c>
    </row>
    <row r="9" ht="15.75" customHeight="1"/>
    <row r="10" ht="15.75" customHeight="1">
      <c r="B10" s="11" t="s">
        <v>53</v>
      </c>
      <c r="C10" s="14">
        <v>3.458E9</v>
      </c>
      <c r="D10" s="14">
        <v>3.673E9</v>
      </c>
      <c r="E10" s="14">
        <v>4.083E9</v>
      </c>
      <c r="F10" s="14">
        <v>3.576E9</v>
      </c>
      <c r="G10" s="14">
        <v>4.547E9</v>
      </c>
      <c r="H10" s="14">
        <v>3.293E9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ht="15.75" customHeight="1">
      <c r="B11" s="11" t="s">
        <v>54</v>
      </c>
      <c r="C11" s="14">
        <v>6.776E9</v>
      </c>
      <c r="D11" s="14">
        <v>7.55E9</v>
      </c>
      <c r="E11" s="14">
        <v>9.313E9</v>
      </c>
      <c r="F11" s="14">
        <v>1.1514E10</v>
      </c>
      <c r="G11" s="14">
        <v>1.1053E10</v>
      </c>
      <c r="H11" s="14">
        <v>8.256E9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ht="15.75" customHeight="1">
      <c r="B12" s="11" t="s">
        <v>51</v>
      </c>
      <c r="C12" s="14">
        <f t="shared" ref="C12:H12" si="4">SUM(C10:C11)</f>
        <v>10234000000</v>
      </c>
      <c r="D12" s="14">
        <f t="shared" si="4"/>
        <v>11223000000</v>
      </c>
      <c r="E12" s="14">
        <f t="shared" si="4"/>
        <v>13396000000</v>
      </c>
      <c r="F12" s="14">
        <f t="shared" si="4"/>
        <v>15090000000</v>
      </c>
      <c r="G12" s="14">
        <f t="shared" si="4"/>
        <v>15600000000</v>
      </c>
      <c r="H12" s="14">
        <f t="shared" si="4"/>
        <v>11549000000</v>
      </c>
      <c r="I12" s="14">
        <f t="shared" ref="I12:AL12" si="5">TREND($C$12:$G$12,$C$4:$G$4,I4)</f>
        <v>18948200000</v>
      </c>
      <c r="J12" s="14">
        <f t="shared" si="5"/>
        <v>20408100000</v>
      </c>
      <c r="K12" s="14">
        <f t="shared" si="5"/>
        <v>21868000000</v>
      </c>
      <c r="L12" s="14">
        <f t="shared" si="5"/>
        <v>23327900000</v>
      </c>
      <c r="M12" s="14">
        <f t="shared" si="5"/>
        <v>24787800000</v>
      </c>
      <c r="N12" s="14">
        <f t="shared" si="5"/>
        <v>26247700000</v>
      </c>
      <c r="O12" s="14">
        <f t="shared" si="5"/>
        <v>27707600000</v>
      </c>
      <c r="P12" s="14">
        <f t="shared" si="5"/>
        <v>29167500000</v>
      </c>
      <c r="Q12" s="14">
        <f t="shared" si="5"/>
        <v>30627400000</v>
      </c>
      <c r="R12" s="14">
        <f t="shared" si="5"/>
        <v>32087300000</v>
      </c>
      <c r="S12" s="14">
        <f t="shared" si="5"/>
        <v>33547200000</v>
      </c>
      <c r="T12" s="14">
        <f t="shared" si="5"/>
        <v>35007100000</v>
      </c>
      <c r="U12" s="14">
        <f t="shared" si="5"/>
        <v>36467000000</v>
      </c>
      <c r="V12" s="14">
        <f t="shared" si="5"/>
        <v>37926900000</v>
      </c>
      <c r="W12" s="14">
        <f t="shared" si="5"/>
        <v>39386800000</v>
      </c>
      <c r="X12" s="14">
        <f t="shared" si="5"/>
        <v>40846700000</v>
      </c>
      <c r="Y12" s="14">
        <f t="shared" si="5"/>
        <v>42306600000</v>
      </c>
      <c r="Z12" s="14">
        <f t="shared" si="5"/>
        <v>43766500000</v>
      </c>
      <c r="AA12" s="14">
        <f t="shared" si="5"/>
        <v>45226400000</v>
      </c>
      <c r="AB12" s="14">
        <f t="shared" si="5"/>
        <v>46686300000</v>
      </c>
      <c r="AC12" s="14">
        <f t="shared" si="5"/>
        <v>48146200000</v>
      </c>
      <c r="AD12" s="14">
        <f t="shared" si="5"/>
        <v>49606100000</v>
      </c>
      <c r="AE12" s="14">
        <f t="shared" si="5"/>
        <v>51066000000</v>
      </c>
      <c r="AF12" s="14">
        <f t="shared" si="5"/>
        <v>52525900000</v>
      </c>
      <c r="AG12" s="14">
        <f t="shared" si="5"/>
        <v>53985800000</v>
      </c>
      <c r="AH12" s="14">
        <f t="shared" si="5"/>
        <v>55445700000</v>
      </c>
      <c r="AI12" s="14">
        <f t="shared" si="5"/>
        <v>56905600000</v>
      </c>
      <c r="AJ12" s="14">
        <f t="shared" si="5"/>
        <v>58365500000</v>
      </c>
      <c r="AK12" s="14">
        <f t="shared" si="5"/>
        <v>59825400000</v>
      </c>
      <c r="AL12" s="14">
        <f t="shared" si="5"/>
        <v>61285300000</v>
      </c>
    </row>
    <row r="13" ht="15.75" customHeight="1">
      <c r="B13" s="11" t="s">
        <v>55</v>
      </c>
      <c r="C13" s="20">
        <f>C12/G12</f>
        <v>0.656025641</v>
      </c>
      <c r="D13" s="20">
        <f>D12/G12</f>
        <v>0.7194230769</v>
      </c>
      <c r="E13" s="20">
        <f>E12/G12</f>
        <v>0.8587179487</v>
      </c>
      <c r="F13" s="20">
        <f>F12/G12</f>
        <v>0.9673076923</v>
      </c>
      <c r="G13" s="20">
        <f>G12/G12</f>
        <v>1</v>
      </c>
      <c r="H13" s="20">
        <f>H12/G12</f>
        <v>0.7403205128</v>
      </c>
      <c r="I13" s="20">
        <f>I12/G12</f>
        <v>1.214628205</v>
      </c>
      <c r="J13" s="20">
        <f>J12/G12</f>
        <v>1.308211538</v>
      </c>
      <c r="K13" s="20">
        <f>K12/G12</f>
        <v>1.401794872</v>
      </c>
      <c r="L13" s="20">
        <f>L12/G12</f>
        <v>1.495378205</v>
      </c>
      <c r="M13" s="20">
        <f>M12/G12</f>
        <v>1.588961538</v>
      </c>
      <c r="N13" s="20">
        <f>N12/G12</f>
        <v>1.682544872</v>
      </c>
      <c r="O13" s="20">
        <f>O12/G12</f>
        <v>1.776128205</v>
      </c>
      <c r="P13" s="20">
        <f>P12/G12</f>
        <v>1.869711538</v>
      </c>
      <c r="Q13" s="20">
        <f>Q12/G12</f>
        <v>1.963294872</v>
      </c>
      <c r="R13" s="20">
        <f>R12/G12</f>
        <v>2.056878205</v>
      </c>
      <c r="S13" s="20">
        <f>S12/G12</f>
        <v>2.150461538</v>
      </c>
      <c r="T13" s="20">
        <f>T12/G12</f>
        <v>2.244044872</v>
      </c>
      <c r="U13" s="20">
        <f>U12/G12</f>
        <v>2.337628205</v>
      </c>
      <c r="V13" s="20">
        <f>V12/G12</f>
        <v>2.431211538</v>
      </c>
      <c r="W13" s="20">
        <f>W12/G12</f>
        <v>2.524794872</v>
      </c>
      <c r="X13" s="20">
        <f>X12/G12</f>
        <v>2.618378205</v>
      </c>
      <c r="Y13" s="20">
        <f>Y12/G12</f>
        <v>2.711961538</v>
      </c>
      <c r="Z13" s="20">
        <f>Z12/G12</f>
        <v>2.805544872</v>
      </c>
      <c r="AA13" s="20">
        <f>AA12/G12</f>
        <v>2.899128205</v>
      </c>
      <c r="AB13" s="20">
        <f>AB12/G12</f>
        <v>2.992711538</v>
      </c>
      <c r="AC13" s="20">
        <f>AC12/G12</f>
        <v>3.086294872</v>
      </c>
      <c r="AD13" s="20">
        <f>AD12/G12</f>
        <v>3.179878205</v>
      </c>
      <c r="AE13" s="20">
        <f>AE12/G12</f>
        <v>3.273461538</v>
      </c>
      <c r="AF13" s="20">
        <f>AF12/G12</f>
        <v>3.367044872</v>
      </c>
      <c r="AG13" s="20">
        <f>AG12/G12</f>
        <v>3.460628205</v>
      </c>
      <c r="AH13" s="20">
        <f>AH12/G12</f>
        <v>3.554211538</v>
      </c>
      <c r="AI13" s="20">
        <f>AI12/G12</f>
        <v>3.647794872</v>
      </c>
      <c r="AJ13" s="20">
        <f>AJ12/G12</f>
        <v>3.741378205</v>
      </c>
      <c r="AK13" s="20">
        <f>AK12/G12</f>
        <v>3.834961538</v>
      </c>
      <c r="AL13" s="20">
        <f>AL12/G12</f>
        <v>3.928544872</v>
      </c>
    </row>
    <row r="14" ht="15.75" customHeight="1">
      <c r="B14" s="15" t="s">
        <v>56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H3"/>
  </mergeCells>
  <hyperlinks>
    <hyperlink r:id="rId1" ref="B14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49.13"/>
    <col customWidth="1" hidden="1" min="3" max="9" width="15.13"/>
    <col hidden="1" min="10" max="17" width="12.63"/>
  </cols>
  <sheetData>
    <row r="1" ht="15.75" customHeight="1"/>
    <row r="2" ht="15.75" customHeight="1"/>
    <row r="3" ht="15.75" customHeight="1">
      <c r="B3" s="16" t="s">
        <v>57</v>
      </c>
    </row>
    <row r="4" ht="15.75" customHeight="1">
      <c r="B4" s="17"/>
      <c r="C4" s="12">
        <v>2000.0</v>
      </c>
      <c r="D4" s="12">
        <v>2001.0</v>
      </c>
      <c r="E4" s="12">
        <v>2002.0</v>
      </c>
      <c r="F4" s="12">
        <v>2003.0</v>
      </c>
      <c r="G4" s="12">
        <v>2004.0</v>
      </c>
      <c r="H4" s="12">
        <v>2005.0</v>
      </c>
      <c r="I4" s="12">
        <v>2006.0</v>
      </c>
      <c r="J4" s="12">
        <v>2007.0</v>
      </c>
      <c r="K4" s="12">
        <v>2008.0</v>
      </c>
      <c r="L4" s="12">
        <v>2009.0</v>
      </c>
      <c r="M4" s="12">
        <v>2010.0</v>
      </c>
      <c r="N4" s="12">
        <v>2011.0</v>
      </c>
      <c r="O4" s="12">
        <v>2012.0</v>
      </c>
      <c r="P4" s="12">
        <v>2013.0</v>
      </c>
      <c r="Q4" s="12">
        <v>2014.0</v>
      </c>
      <c r="R4" s="12">
        <v>2015.0</v>
      </c>
      <c r="S4" s="12">
        <v>2016.0</v>
      </c>
      <c r="T4" s="12">
        <v>2017.0</v>
      </c>
      <c r="U4" s="12">
        <v>2018.0</v>
      </c>
      <c r="V4" s="12">
        <v>2019.0</v>
      </c>
      <c r="W4" s="12">
        <v>2020.0</v>
      </c>
      <c r="X4" s="12">
        <v>2021.0</v>
      </c>
      <c r="Y4" s="12">
        <v>2022.0</v>
      </c>
      <c r="Z4" s="12">
        <v>2023.0</v>
      </c>
      <c r="AA4" s="12">
        <v>2024.0</v>
      </c>
      <c r="AB4" s="12">
        <v>2025.0</v>
      </c>
      <c r="AC4" s="12">
        <v>2026.0</v>
      </c>
      <c r="AD4" s="12">
        <v>2027.0</v>
      </c>
      <c r="AE4" s="12">
        <v>2028.0</v>
      </c>
      <c r="AF4" s="12">
        <v>2029.0</v>
      </c>
      <c r="AG4" s="12">
        <v>2030.0</v>
      </c>
      <c r="AH4" s="12">
        <v>2031.0</v>
      </c>
      <c r="AI4" s="12">
        <v>2032.0</v>
      </c>
      <c r="AJ4" s="12">
        <v>2033.0</v>
      </c>
      <c r="AK4" s="12">
        <v>2034.0</v>
      </c>
      <c r="AL4" s="12">
        <v>2035.0</v>
      </c>
      <c r="AM4" s="12">
        <v>2036.0</v>
      </c>
      <c r="AN4" s="12">
        <v>2037.0</v>
      </c>
      <c r="AO4" s="12">
        <v>2038.0</v>
      </c>
      <c r="AP4" s="12">
        <v>2039.0</v>
      </c>
      <c r="AQ4" s="12">
        <v>2040.0</v>
      </c>
      <c r="AR4" s="12">
        <v>2041.0</v>
      </c>
      <c r="AS4" s="12">
        <v>2042.0</v>
      </c>
      <c r="AT4" s="12">
        <v>2043.0</v>
      </c>
      <c r="AU4" s="12">
        <v>2044.0</v>
      </c>
      <c r="AV4" s="12">
        <v>2045.0</v>
      </c>
      <c r="AW4" s="12">
        <v>2046.0</v>
      </c>
      <c r="AX4" s="12">
        <v>2047.0</v>
      </c>
      <c r="AY4" s="12">
        <v>2048.0</v>
      </c>
      <c r="AZ4" s="12">
        <v>2049.0</v>
      </c>
      <c r="BA4" s="12">
        <v>2050.0</v>
      </c>
      <c r="BF4" s="3"/>
      <c r="BG4" s="3"/>
    </row>
    <row r="5" ht="15.75" customHeight="1">
      <c r="B5" s="17" t="s">
        <v>58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24">
        <v>65172.0</v>
      </c>
      <c r="S5" s="24">
        <v>73914.0</v>
      </c>
      <c r="T5" s="24">
        <v>78997.0</v>
      </c>
      <c r="U5" s="24">
        <v>86200.0</v>
      </c>
      <c r="V5" s="24">
        <v>70234.0</v>
      </c>
      <c r="W5" s="24">
        <f t="shared" ref="W5:BA5" si="1">TREND($R$5:$V$5,$R$4:$V$4,W4)</f>
        <v>81626.4</v>
      </c>
      <c r="X5" s="24">
        <f t="shared" si="1"/>
        <v>83867.4</v>
      </c>
      <c r="Y5" s="24">
        <f t="shared" si="1"/>
        <v>86108.4</v>
      </c>
      <c r="Z5" s="24">
        <f t="shared" si="1"/>
        <v>88349.4</v>
      </c>
      <c r="AA5" s="24">
        <f t="shared" si="1"/>
        <v>90590.4</v>
      </c>
      <c r="AB5" s="24">
        <f t="shared" si="1"/>
        <v>92831.4</v>
      </c>
      <c r="AC5" s="24">
        <f t="shared" si="1"/>
        <v>95072.4</v>
      </c>
      <c r="AD5" s="24">
        <f t="shared" si="1"/>
        <v>97313.4</v>
      </c>
      <c r="AE5" s="24">
        <f t="shared" si="1"/>
        <v>99554.4</v>
      </c>
      <c r="AF5" s="24">
        <f t="shared" si="1"/>
        <v>101795.4</v>
      </c>
      <c r="AG5" s="24">
        <f t="shared" si="1"/>
        <v>104036.4</v>
      </c>
      <c r="AH5" s="24">
        <f t="shared" si="1"/>
        <v>106277.4</v>
      </c>
      <c r="AI5" s="24">
        <f t="shared" si="1"/>
        <v>108518.4</v>
      </c>
      <c r="AJ5" s="24">
        <f t="shared" si="1"/>
        <v>110759.4</v>
      </c>
      <c r="AK5" s="24">
        <f t="shared" si="1"/>
        <v>113000.4</v>
      </c>
      <c r="AL5" s="24">
        <f t="shared" si="1"/>
        <v>115241.4</v>
      </c>
      <c r="AM5" s="24">
        <f t="shared" si="1"/>
        <v>117482.4</v>
      </c>
      <c r="AN5" s="24">
        <f t="shared" si="1"/>
        <v>119723.4</v>
      </c>
      <c r="AO5" s="24">
        <f t="shared" si="1"/>
        <v>121964.4</v>
      </c>
      <c r="AP5" s="24">
        <f t="shared" si="1"/>
        <v>124205.4</v>
      </c>
      <c r="AQ5" s="24">
        <f t="shared" si="1"/>
        <v>126446.4</v>
      </c>
      <c r="AR5" s="24">
        <f t="shared" si="1"/>
        <v>128687.4</v>
      </c>
      <c r="AS5" s="24">
        <f t="shared" si="1"/>
        <v>130928.4</v>
      </c>
      <c r="AT5" s="24">
        <f t="shared" si="1"/>
        <v>133169.4</v>
      </c>
      <c r="AU5" s="24">
        <f t="shared" si="1"/>
        <v>135410.4</v>
      </c>
      <c r="AV5" s="24">
        <f t="shared" si="1"/>
        <v>137651.4</v>
      </c>
      <c r="AW5" s="24">
        <f t="shared" si="1"/>
        <v>139892.4</v>
      </c>
      <c r="AX5" s="24">
        <f t="shared" si="1"/>
        <v>142133.4</v>
      </c>
      <c r="AY5" s="24">
        <f t="shared" si="1"/>
        <v>144374.4</v>
      </c>
      <c r="AZ5" s="24">
        <f t="shared" si="1"/>
        <v>146615.4</v>
      </c>
      <c r="BA5" s="24">
        <f t="shared" si="1"/>
        <v>148856.4</v>
      </c>
    </row>
    <row r="6" ht="15.75" customHeight="1">
      <c r="B6" s="17" t="s">
        <v>59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24">
        <v>74661.0</v>
      </c>
      <c r="S6" s="24">
        <v>87942.0</v>
      </c>
      <c r="T6" s="24">
        <v>96083.0</v>
      </c>
      <c r="U6" s="24">
        <v>110114.0</v>
      </c>
      <c r="V6" s="24">
        <v>112339.0</v>
      </c>
      <c r="W6" s="24">
        <f t="shared" ref="W6:BA6" si="2">TREND($R$6:$V$6,$R$4:$V$4,W4)</f>
        <v>125486.2</v>
      </c>
      <c r="X6" s="24">
        <f t="shared" si="2"/>
        <v>135239</v>
      </c>
      <c r="Y6" s="24">
        <f t="shared" si="2"/>
        <v>144991.8</v>
      </c>
      <c r="Z6" s="24">
        <f t="shared" si="2"/>
        <v>154744.6</v>
      </c>
      <c r="AA6" s="24">
        <f t="shared" si="2"/>
        <v>164497.4</v>
      </c>
      <c r="AB6" s="24">
        <f t="shared" si="2"/>
        <v>174250.2</v>
      </c>
      <c r="AC6" s="24">
        <f t="shared" si="2"/>
        <v>184003</v>
      </c>
      <c r="AD6" s="24">
        <f t="shared" si="2"/>
        <v>193755.8</v>
      </c>
      <c r="AE6" s="24">
        <f t="shared" si="2"/>
        <v>203508.6</v>
      </c>
      <c r="AF6" s="24">
        <f t="shared" si="2"/>
        <v>213261.4</v>
      </c>
      <c r="AG6" s="24">
        <f t="shared" si="2"/>
        <v>223014.2</v>
      </c>
      <c r="AH6" s="24">
        <f t="shared" si="2"/>
        <v>232767</v>
      </c>
      <c r="AI6" s="24">
        <f t="shared" si="2"/>
        <v>242519.8</v>
      </c>
      <c r="AJ6" s="24">
        <f t="shared" si="2"/>
        <v>252272.6</v>
      </c>
      <c r="AK6" s="24">
        <f t="shared" si="2"/>
        <v>262025.4</v>
      </c>
      <c r="AL6" s="24">
        <f t="shared" si="2"/>
        <v>271778.2</v>
      </c>
      <c r="AM6" s="24">
        <f t="shared" si="2"/>
        <v>281531</v>
      </c>
      <c r="AN6" s="24">
        <f t="shared" si="2"/>
        <v>291283.8</v>
      </c>
      <c r="AO6" s="24">
        <f t="shared" si="2"/>
        <v>301036.6</v>
      </c>
      <c r="AP6" s="24">
        <f t="shared" si="2"/>
        <v>310789.4</v>
      </c>
      <c r="AQ6" s="24">
        <f t="shared" si="2"/>
        <v>320542.2</v>
      </c>
      <c r="AR6" s="24">
        <f t="shared" si="2"/>
        <v>330295</v>
      </c>
      <c r="AS6" s="24">
        <f t="shared" si="2"/>
        <v>340047.8</v>
      </c>
      <c r="AT6" s="24">
        <f t="shared" si="2"/>
        <v>349800.6</v>
      </c>
      <c r="AU6" s="24">
        <f t="shared" si="2"/>
        <v>359553.4</v>
      </c>
      <c r="AV6" s="24">
        <f t="shared" si="2"/>
        <v>369306.2</v>
      </c>
      <c r="AW6" s="24">
        <f t="shared" si="2"/>
        <v>379059</v>
      </c>
      <c r="AX6" s="24">
        <f t="shared" si="2"/>
        <v>388811.8</v>
      </c>
      <c r="AY6" s="24">
        <f t="shared" si="2"/>
        <v>398564.6</v>
      </c>
      <c r="AZ6" s="24">
        <f t="shared" si="2"/>
        <v>408317.4</v>
      </c>
      <c r="BA6" s="24">
        <f t="shared" si="2"/>
        <v>418070.2</v>
      </c>
    </row>
    <row r="7" ht="15.75" customHeight="1">
      <c r="B7" s="17" t="s">
        <v>60</v>
      </c>
      <c r="C7" s="17"/>
      <c r="D7" s="17"/>
      <c r="E7" s="17"/>
      <c r="F7" s="17"/>
      <c r="G7" s="25"/>
      <c r="H7" s="17"/>
      <c r="I7" s="17"/>
      <c r="J7" s="17"/>
      <c r="K7" s="17"/>
      <c r="L7" s="17"/>
      <c r="M7" s="17"/>
      <c r="N7" s="17"/>
      <c r="O7" s="17"/>
      <c r="P7" s="17"/>
      <c r="Q7" s="17"/>
      <c r="R7" s="24">
        <f t="shared" ref="R7:BA7" si="3">SUM(R5:R6)</f>
        <v>139833</v>
      </c>
      <c r="S7" s="24">
        <f t="shared" si="3"/>
        <v>161856</v>
      </c>
      <c r="T7" s="24">
        <f t="shared" si="3"/>
        <v>175080</v>
      </c>
      <c r="U7" s="24">
        <f t="shared" si="3"/>
        <v>196314</v>
      </c>
      <c r="V7" s="24">
        <f t="shared" si="3"/>
        <v>182573</v>
      </c>
      <c r="W7" s="24">
        <f t="shared" si="3"/>
        <v>207112.6</v>
      </c>
      <c r="X7" s="24">
        <f t="shared" si="3"/>
        <v>219106.4</v>
      </c>
      <c r="Y7" s="24">
        <f t="shared" si="3"/>
        <v>231100.2</v>
      </c>
      <c r="Z7" s="24">
        <f t="shared" si="3"/>
        <v>243094</v>
      </c>
      <c r="AA7" s="24">
        <f t="shared" si="3"/>
        <v>255087.8</v>
      </c>
      <c r="AB7" s="24">
        <f t="shared" si="3"/>
        <v>267081.6</v>
      </c>
      <c r="AC7" s="24">
        <f t="shared" si="3"/>
        <v>279075.4</v>
      </c>
      <c r="AD7" s="24">
        <f t="shared" si="3"/>
        <v>291069.2</v>
      </c>
      <c r="AE7" s="24">
        <f t="shared" si="3"/>
        <v>303063</v>
      </c>
      <c r="AF7" s="24">
        <f t="shared" si="3"/>
        <v>315056.8</v>
      </c>
      <c r="AG7" s="24">
        <f t="shared" si="3"/>
        <v>327050.6</v>
      </c>
      <c r="AH7" s="24">
        <f t="shared" si="3"/>
        <v>339044.4</v>
      </c>
      <c r="AI7" s="24">
        <f t="shared" si="3"/>
        <v>351038.2</v>
      </c>
      <c r="AJ7" s="24">
        <f t="shared" si="3"/>
        <v>363032</v>
      </c>
      <c r="AK7" s="24">
        <f t="shared" si="3"/>
        <v>375025.8</v>
      </c>
      <c r="AL7" s="24">
        <f t="shared" si="3"/>
        <v>387019.6</v>
      </c>
      <c r="AM7" s="24">
        <f t="shared" si="3"/>
        <v>399013.4</v>
      </c>
      <c r="AN7" s="24">
        <f t="shared" si="3"/>
        <v>411007.2</v>
      </c>
      <c r="AO7" s="24">
        <f t="shared" si="3"/>
        <v>423001</v>
      </c>
      <c r="AP7" s="24">
        <f t="shared" si="3"/>
        <v>434994.8</v>
      </c>
      <c r="AQ7" s="24">
        <f t="shared" si="3"/>
        <v>446988.6</v>
      </c>
      <c r="AR7" s="24">
        <f t="shared" si="3"/>
        <v>458982.4</v>
      </c>
      <c r="AS7" s="24">
        <f t="shared" si="3"/>
        <v>470976.2</v>
      </c>
      <c r="AT7" s="24">
        <f t="shared" si="3"/>
        <v>482970</v>
      </c>
      <c r="AU7" s="24">
        <f t="shared" si="3"/>
        <v>494963.8</v>
      </c>
      <c r="AV7" s="24">
        <f t="shared" si="3"/>
        <v>506957.6</v>
      </c>
      <c r="AW7" s="24">
        <f t="shared" si="3"/>
        <v>518951.4</v>
      </c>
      <c r="AX7" s="24">
        <f t="shared" si="3"/>
        <v>530945.2</v>
      </c>
      <c r="AY7" s="24">
        <f t="shared" si="3"/>
        <v>542939</v>
      </c>
      <c r="AZ7" s="24">
        <f t="shared" si="3"/>
        <v>554932.8</v>
      </c>
      <c r="BA7" s="24">
        <f t="shared" si="3"/>
        <v>566926.6</v>
      </c>
    </row>
    <row r="8" ht="15.75" customHeight="1">
      <c r="B8" s="17" t="s">
        <v>61</v>
      </c>
      <c r="C8" s="17">
        <v>408.5</v>
      </c>
      <c r="D8" s="17">
        <v>408.3</v>
      </c>
      <c r="E8" s="17">
        <v>405.4</v>
      </c>
      <c r="F8" s="17">
        <v>424.3</v>
      </c>
      <c r="G8" s="25">
        <v>434.1</v>
      </c>
      <c r="H8" s="17">
        <v>439.7</v>
      </c>
      <c r="I8" s="17">
        <v>469.2</v>
      </c>
      <c r="J8" s="17">
        <v>484.5</v>
      </c>
      <c r="K8" s="17">
        <v>394.5</v>
      </c>
      <c r="L8" s="17">
        <v>276.9</v>
      </c>
      <c r="M8" s="17">
        <v>665.6</v>
      </c>
      <c r="N8" s="17">
        <v>754.2</v>
      </c>
      <c r="O8" s="17">
        <v>880.3</v>
      </c>
      <c r="P8" s="17">
        <v>768.2</v>
      </c>
      <c r="Q8" s="17">
        <v>902.1</v>
      </c>
      <c r="R8" s="24">
        <v>758.7</v>
      </c>
      <c r="S8" s="24">
        <v>974.5</v>
      </c>
      <c r="T8" s="24">
        <v>1052.3</v>
      </c>
      <c r="U8" s="24">
        <v>1131.9</v>
      </c>
      <c r="V8" s="24">
        <v>981.7</v>
      </c>
      <c r="W8" s="24">
        <f t="shared" ref="W8:BA8" si="4">TREND($C$8:$V$8,$C$4:$V$4,W4)</f>
        <v>1071.693158</v>
      </c>
      <c r="X8" s="24">
        <f t="shared" si="4"/>
        <v>1111.783459</v>
      </c>
      <c r="Y8" s="24">
        <f t="shared" si="4"/>
        <v>1151.873759</v>
      </c>
      <c r="Z8" s="24">
        <f t="shared" si="4"/>
        <v>1191.96406</v>
      </c>
      <c r="AA8" s="24">
        <f t="shared" si="4"/>
        <v>1232.054361</v>
      </c>
      <c r="AB8" s="24">
        <f t="shared" si="4"/>
        <v>1272.144662</v>
      </c>
      <c r="AC8" s="24">
        <f t="shared" si="4"/>
        <v>1312.234962</v>
      </c>
      <c r="AD8" s="24">
        <f t="shared" si="4"/>
        <v>1352.325263</v>
      </c>
      <c r="AE8" s="24">
        <f t="shared" si="4"/>
        <v>1392.415564</v>
      </c>
      <c r="AF8" s="24">
        <f t="shared" si="4"/>
        <v>1432.505865</v>
      </c>
      <c r="AG8" s="24">
        <f t="shared" si="4"/>
        <v>1472.596165</v>
      </c>
      <c r="AH8" s="24">
        <f t="shared" si="4"/>
        <v>1512.686466</v>
      </c>
      <c r="AI8" s="24">
        <f t="shared" si="4"/>
        <v>1552.776767</v>
      </c>
      <c r="AJ8" s="24">
        <f t="shared" si="4"/>
        <v>1592.867068</v>
      </c>
      <c r="AK8" s="24">
        <f t="shared" si="4"/>
        <v>1632.957368</v>
      </c>
      <c r="AL8" s="24">
        <f t="shared" si="4"/>
        <v>1673.047669</v>
      </c>
      <c r="AM8" s="24">
        <f t="shared" si="4"/>
        <v>1713.13797</v>
      </c>
      <c r="AN8" s="24">
        <f t="shared" si="4"/>
        <v>1753.228271</v>
      </c>
      <c r="AO8" s="24">
        <f t="shared" si="4"/>
        <v>1793.318571</v>
      </c>
      <c r="AP8" s="24">
        <f t="shared" si="4"/>
        <v>1833.408872</v>
      </c>
      <c r="AQ8" s="24">
        <f t="shared" si="4"/>
        <v>1873.499173</v>
      </c>
      <c r="AR8" s="24">
        <f t="shared" si="4"/>
        <v>1913.589474</v>
      </c>
      <c r="AS8" s="24">
        <f t="shared" si="4"/>
        <v>1953.679774</v>
      </c>
      <c r="AT8" s="24">
        <f t="shared" si="4"/>
        <v>1993.770075</v>
      </c>
      <c r="AU8" s="24">
        <f t="shared" si="4"/>
        <v>2033.860376</v>
      </c>
      <c r="AV8" s="24">
        <f t="shared" si="4"/>
        <v>2073.950677</v>
      </c>
      <c r="AW8" s="24">
        <f t="shared" si="4"/>
        <v>2114.040977</v>
      </c>
      <c r="AX8" s="24">
        <f t="shared" si="4"/>
        <v>2154.131278</v>
      </c>
      <c r="AY8" s="24">
        <f t="shared" si="4"/>
        <v>2194.221579</v>
      </c>
      <c r="AZ8" s="24">
        <f t="shared" si="4"/>
        <v>2234.31188</v>
      </c>
      <c r="BA8" s="24">
        <f t="shared" si="4"/>
        <v>2274.40218</v>
      </c>
    </row>
    <row r="9" ht="15.75" customHeight="1">
      <c r="B9" s="17" t="s">
        <v>62</v>
      </c>
      <c r="C9" s="17"/>
      <c r="D9" s="17"/>
      <c r="E9" s="17"/>
      <c r="F9" s="17"/>
      <c r="G9" s="25"/>
      <c r="H9" s="17"/>
      <c r="I9" s="17"/>
      <c r="J9" s="17"/>
      <c r="K9" s="17"/>
      <c r="L9" s="17"/>
      <c r="M9" s="17"/>
      <c r="N9" s="17"/>
      <c r="O9" s="17"/>
      <c r="P9" s="17"/>
      <c r="Q9" s="17"/>
      <c r="R9" s="24">
        <v>182573.0</v>
      </c>
      <c r="S9" s="24">
        <v>182573.0</v>
      </c>
      <c r="T9" s="24">
        <v>182573.0</v>
      </c>
      <c r="U9" s="24">
        <v>182573.0</v>
      </c>
      <c r="V9" s="24">
        <v>182573.0</v>
      </c>
      <c r="W9" s="24">
        <v>182573.0</v>
      </c>
      <c r="X9" s="24">
        <v>182573.0</v>
      </c>
      <c r="Y9" s="24">
        <v>182573.0</v>
      </c>
      <c r="Z9" s="24">
        <v>182573.0</v>
      </c>
      <c r="AA9" s="24">
        <v>182573.0</v>
      </c>
      <c r="AB9" s="24">
        <v>182573.0</v>
      </c>
      <c r="AC9" s="24">
        <v>182573.0</v>
      </c>
      <c r="AD9" s="24">
        <v>182573.0</v>
      </c>
      <c r="AE9" s="24">
        <v>182573.0</v>
      </c>
      <c r="AF9" s="24">
        <v>182573.0</v>
      </c>
      <c r="AG9" s="24">
        <v>182573.0</v>
      </c>
      <c r="AH9" s="24">
        <v>182573.0</v>
      </c>
      <c r="AI9" s="24">
        <v>182573.0</v>
      </c>
      <c r="AJ9" s="24">
        <v>182573.0</v>
      </c>
      <c r="AK9" s="24">
        <v>182573.0</v>
      </c>
      <c r="AL9" s="24">
        <v>182573.0</v>
      </c>
      <c r="AM9" s="24">
        <v>182573.0</v>
      </c>
      <c r="AN9" s="24">
        <v>182573.0</v>
      </c>
      <c r="AO9" s="24">
        <v>182573.0</v>
      </c>
      <c r="AP9" s="24">
        <v>182573.0</v>
      </c>
      <c r="AQ9" s="24">
        <v>182573.0</v>
      </c>
      <c r="AR9" s="24">
        <v>182573.0</v>
      </c>
      <c r="AS9" s="24">
        <v>182573.0</v>
      </c>
      <c r="AT9" s="24">
        <v>182573.0</v>
      </c>
      <c r="AU9" s="24">
        <v>182573.0</v>
      </c>
      <c r="AV9" s="24">
        <v>182573.0</v>
      </c>
      <c r="AW9" s="24">
        <v>182573.0</v>
      </c>
      <c r="AX9" s="24">
        <v>182573.0</v>
      </c>
      <c r="AY9" s="24">
        <v>182573.0</v>
      </c>
      <c r="AZ9" s="24">
        <v>182573.0</v>
      </c>
      <c r="BA9" s="24">
        <v>182573.0</v>
      </c>
    </row>
    <row r="10" ht="15.75" customHeight="1">
      <c r="B10" s="17" t="s">
        <v>63</v>
      </c>
      <c r="C10" s="17"/>
      <c r="D10" s="17"/>
      <c r="E10" s="17"/>
      <c r="F10" s="17"/>
      <c r="G10" s="25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24">
        <v>981.7</v>
      </c>
      <c r="S10" s="24">
        <v>981.7</v>
      </c>
      <c r="T10" s="24">
        <v>981.7</v>
      </c>
      <c r="U10" s="24">
        <v>981.7</v>
      </c>
      <c r="V10" s="24">
        <v>981.7</v>
      </c>
      <c r="W10" s="24">
        <v>981.7</v>
      </c>
      <c r="X10" s="24">
        <v>981.7</v>
      </c>
      <c r="Y10" s="24">
        <v>981.7</v>
      </c>
      <c r="Z10" s="24">
        <v>981.7</v>
      </c>
      <c r="AA10" s="24">
        <v>981.7</v>
      </c>
      <c r="AB10" s="24">
        <v>981.7</v>
      </c>
      <c r="AC10" s="24">
        <v>981.7</v>
      </c>
      <c r="AD10" s="24">
        <v>981.7</v>
      </c>
      <c r="AE10" s="24">
        <v>981.7</v>
      </c>
      <c r="AF10" s="24">
        <v>981.7</v>
      </c>
      <c r="AG10" s="24">
        <v>981.7</v>
      </c>
      <c r="AH10" s="24">
        <v>981.7</v>
      </c>
      <c r="AI10" s="24">
        <v>981.7</v>
      </c>
      <c r="AJ10" s="24">
        <v>981.7</v>
      </c>
      <c r="AK10" s="24">
        <v>981.7</v>
      </c>
      <c r="AL10" s="24">
        <v>981.7</v>
      </c>
      <c r="AM10" s="24">
        <v>981.7</v>
      </c>
      <c r="AN10" s="24">
        <v>981.7</v>
      </c>
      <c r="AO10" s="24">
        <v>981.7</v>
      </c>
      <c r="AP10" s="24">
        <v>981.7</v>
      </c>
      <c r="AQ10" s="24">
        <v>981.7</v>
      </c>
      <c r="AR10" s="24">
        <v>981.7</v>
      </c>
      <c r="AS10" s="24">
        <v>981.7</v>
      </c>
      <c r="AT10" s="24">
        <v>981.7</v>
      </c>
      <c r="AU10" s="24">
        <v>981.7</v>
      </c>
      <c r="AV10" s="24">
        <v>981.7</v>
      </c>
      <c r="AW10" s="24">
        <v>981.7</v>
      </c>
      <c r="AX10" s="24">
        <v>981.7</v>
      </c>
      <c r="AY10" s="24">
        <v>981.7</v>
      </c>
      <c r="AZ10" s="24">
        <v>981.7</v>
      </c>
      <c r="BA10" s="24">
        <v>981.7</v>
      </c>
    </row>
    <row r="11" ht="15.75" customHeight="1">
      <c r="B11" s="11" t="s">
        <v>64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>
        <f t="shared" ref="R11:BA11" si="5">R7/R9</f>
        <v>0.7659018584</v>
      </c>
      <c r="S11" s="20">
        <f t="shared" si="5"/>
        <v>0.8865275807</v>
      </c>
      <c r="T11" s="20">
        <f t="shared" si="5"/>
        <v>0.9589588822</v>
      </c>
      <c r="U11" s="20">
        <f t="shared" si="5"/>
        <v>1.075263045</v>
      </c>
      <c r="V11" s="20">
        <f t="shared" si="5"/>
        <v>1</v>
      </c>
      <c r="W11" s="20">
        <f t="shared" si="5"/>
        <v>1.134409798</v>
      </c>
      <c r="X11" s="20">
        <f t="shared" si="5"/>
        <v>1.200102973</v>
      </c>
      <c r="Y11" s="20">
        <f t="shared" si="5"/>
        <v>1.265796147</v>
      </c>
      <c r="Z11" s="20">
        <f t="shared" si="5"/>
        <v>1.331489322</v>
      </c>
      <c r="AA11" s="20">
        <f t="shared" si="5"/>
        <v>1.397182497</v>
      </c>
      <c r="AB11" s="20">
        <f t="shared" si="5"/>
        <v>1.462875672</v>
      </c>
      <c r="AC11" s="20">
        <f t="shared" si="5"/>
        <v>1.528568846</v>
      </c>
      <c r="AD11" s="20">
        <f t="shared" si="5"/>
        <v>1.594262021</v>
      </c>
      <c r="AE11" s="20">
        <f t="shared" si="5"/>
        <v>1.659955196</v>
      </c>
      <c r="AF11" s="20">
        <f t="shared" si="5"/>
        <v>1.725648371</v>
      </c>
      <c r="AG11" s="20">
        <f t="shared" si="5"/>
        <v>1.791341546</v>
      </c>
      <c r="AH11" s="20">
        <f t="shared" si="5"/>
        <v>1.85703472</v>
      </c>
      <c r="AI11" s="20">
        <f t="shared" si="5"/>
        <v>1.922727895</v>
      </c>
      <c r="AJ11" s="20">
        <f t="shared" si="5"/>
        <v>1.98842107</v>
      </c>
      <c r="AK11" s="20">
        <f t="shared" si="5"/>
        <v>2.054114245</v>
      </c>
      <c r="AL11" s="20">
        <f t="shared" si="5"/>
        <v>2.119807419</v>
      </c>
      <c r="AM11" s="20">
        <f t="shared" si="5"/>
        <v>2.185500594</v>
      </c>
      <c r="AN11" s="20">
        <f t="shared" si="5"/>
        <v>2.251193769</v>
      </c>
      <c r="AO11" s="20">
        <f t="shared" si="5"/>
        <v>2.316886944</v>
      </c>
      <c r="AP11" s="20">
        <f t="shared" si="5"/>
        <v>2.382580119</v>
      </c>
      <c r="AQ11" s="20">
        <f t="shared" si="5"/>
        <v>2.448273293</v>
      </c>
      <c r="AR11" s="20">
        <f t="shared" si="5"/>
        <v>2.513966468</v>
      </c>
      <c r="AS11" s="20">
        <f t="shared" si="5"/>
        <v>2.579659643</v>
      </c>
      <c r="AT11" s="20">
        <f t="shared" si="5"/>
        <v>2.645352818</v>
      </c>
      <c r="AU11" s="20">
        <f t="shared" si="5"/>
        <v>2.711045993</v>
      </c>
      <c r="AV11" s="20">
        <f t="shared" si="5"/>
        <v>2.776739167</v>
      </c>
      <c r="AW11" s="20">
        <f t="shared" si="5"/>
        <v>2.842432342</v>
      </c>
      <c r="AX11" s="20">
        <f t="shared" si="5"/>
        <v>2.908125517</v>
      </c>
      <c r="AY11" s="20">
        <f t="shared" si="5"/>
        <v>2.973818692</v>
      </c>
      <c r="AZ11" s="20">
        <f t="shared" si="5"/>
        <v>3.039511866</v>
      </c>
      <c r="BA11" s="20">
        <f t="shared" si="5"/>
        <v>3.105205041</v>
      </c>
    </row>
    <row r="12" ht="15.75" customHeight="1">
      <c r="B12" s="11" t="s">
        <v>65</v>
      </c>
      <c r="C12" s="20"/>
      <c r="D12" s="20">
        <f t="shared" ref="D12:Q12" si="6">D8/C8</f>
        <v>0.9995104039</v>
      </c>
      <c r="E12" s="20">
        <f t="shared" si="6"/>
        <v>0.9928973794</v>
      </c>
      <c r="F12" s="20">
        <f t="shared" si="6"/>
        <v>1.046620622</v>
      </c>
      <c r="G12" s="20">
        <f t="shared" si="6"/>
        <v>1.023096865</v>
      </c>
      <c r="H12" s="20">
        <f t="shared" si="6"/>
        <v>1.012900253</v>
      </c>
      <c r="I12" s="20">
        <f t="shared" si="6"/>
        <v>1.067091199</v>
      </c>
      <c r="J12" s="20">
        <f t="shared" si="6"/>
        <v>1.032608696</v>
      </c>
      <c r="K12" s="20">
        <f t="shared" si="6"/>
        <v>0.8142414861</v>
      </c>
      <c r="L12" s="20">
        <f t="shared" si="6"/>
        <v>0.7019011407</v>
      </c>
      <c r="M12" s="20">
        <f t="shared" si="6"/>
        <v>2.403755869</v>
      </c>
      <c r="N12" s="20">
        <f t="shared" si="6"/>
        <v>1.133112981</v>
      </c>
      <c r="O12" s="20">
        <f t="shared" si="6"/>
        <v>1.16719703</v>
      </c>
      <c r="P12" s="20">
        <f t="shared" si="6"/>
        <v>0.8726570487</v>
      </c>
      <c r="Q12" s="20">
        <f t="shared" si="6"/>
        <v>1.174303567</v>
      </c>
      <c r="R12" s="20">
        <f t="shared" ref="R12:BA12" si="7">R8/R10</f>
        <v>0.7728430274</v>
      </c>
      <c r="S12" s="20">
        <f t="shared" si="7"/>
        <v>0.9926657838</v>
      </c>
      <c r="T12" s="20">
        <f t="shared" si="7"/>
        <v>1.071916064</v>
      </c>
      <c r="U12" s="20">
        <f t="shared" si="7"/>
        <v>1.152999898</v>
      </c>
      <c r="V12" s="20">
        <f t="shared" si="7"/>
        <v>1</v>
      </c>
      <c r="W12" s="20">
        <f t="shared" si="7"/>
        <v>1.091670732</v>
      </c>
      <c r="X12" s="20">
        <f t="shared" si="7"/>
        <v>1.132508362</v>
      </c>
      <c r="Y12" s="20">
        <f t="shared" si="7"/>
        <v>1.173345991</v>
      </c>
      <c r="Z12" s="20">
        <f t="shared" si="7"/>
        <v>1.21418362</v>
      </c>
      <c r="AA12" s="20">
        <f t="shared" si="7"/>
        <v>1.25502125</v>
      </c>
      <c r="AB12" s="20">
        <f t="shared" si="7"/>
        <v>1.295858879</v>
      </c>
      <c r="AC12" s="20">
        <f t="shared" si="7"/>
        <v>1.336696509</v>
      </c>
      <c r="AD12" s="20">
        <f t="shared" si="7"/>
        <v>1.377534138</v>
      </c>
      <c r="AE12" s="20">
        <f t="shared" si="7"/>
        <v>1.418371767</v>
      </c>
      <c r="AF12" s="20">
        <f t="shared" si="7"/>
        <v>1.459209397</v>
      </c>
      <c r="AG12" s="20">
        <f t="shared" si="7"/>
        <v>1.500047026</v>
      </c>
      <c r="AH12" s="20">
        <f t="shared" si="7"/>
        <v>1.540884655</v>
      </c>
      <c r="AI12" s="20">
        <f t="shared" si="7"/>
        <v>1.581722285</v>
      </c>
      <c r="AJ12" s="20">
        <f t="shared" si="7"/>
        <v>1.622559914</v>
      </c>
      <c r="AK12" s="20">
        <f t="shared" si="7"/>
        <v>1.663397543</v>
      </c>
      <c r="AL12" s="20">
        <f t="shared" si="7"/>
        <v>1.704235173</v>
      </c>
      <c r="AM12" s="20">
        <f t="shared" si="7"/>
        <v>1.745072802</v>
      </c>
      <c r="AN12" s="20">
        <f t="shared" si="7"/>
        <v>1.785910432</v>
      </c>
      <c r="AO12" s="20">
        <f t="shared" si="7"/>
        <v>1.826748061</v>
      </c>
      <c r="AP12" s="20">
        <f t="shared" si="7"/>
        <v>1.86758569</v>
      </c>
      <c r="AQ12" s="20">
        <f t="shared" si="7"/>
        <v>1.90842332</v>
      </c>
      <c r="AR12" s="20">
        <f t="shared" si="7"/>
        <v>1.949260949</v>
      </c>
      <c r="AS12" s="20">
        <f t="shared" si="7"/>
        <v>1.990098578</v>
      </c>
      <c r="AT12" s="20">
        <f t="shared" si="7"/>
        <v>2.030936208</v>
      </c>
      <c r="AU12" s="20">
        <f t="shared" si="7"/>
        <v>2.071773837</v>
      </c>
      <c r="AV12" s="20">
        <f t="shared" si="7"/>
        <v>2.112611467</v>
      </c>
      <c r="AW12" s="20">
        <f t="shared" si="7"/>
        <v>2.153449096</v>
      </c>
      <c r="AX12" s="20">
        <f t="shared" si="7"/>
        <v>2.194286725</v>
      </c>
      <c r="AY12" s="20">
        <f t="shared" si="7"/>
        <v>2.235124355</v>
      </c>
      <c r="AZ12" s="20">
        <f t="shared" si="7"/>
        <v>2.275961984</v>
      </c>
      <c r="BA12" s="20">
        <f t="shared" si="7"/>
        <v>2.316799613</v>
      </c>
    </row>
    <row r="13" ht="15.75" customHeight="1">
      <c r="B13" s="3" t="s">
        <v>66</v>
      </c>
    </row>
    <row r="14" ht="15.75" customHeight="1">
      <c r="B14" s="15" t="s">
        <v>21</v>
      </c>
    </row>
    <row r="15" ht="15.75" customHeight="1">
      <c r="B15" s="9" t="s">
        <v>67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4"/>
    <hyperlink r:id="rId2" ref="B15"/>
  </hyperlinks>
  <printOptions/>
  <pageMargins bottom="0.75" footer="0.0" header="0.0" left="0.7" right="0.7" top="0.75"/>
  <pageSetup orientation="landscape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3" max="7" width="17.88"/>
  </cols>
  <sheetData>
    <row r="1" ht="15.0" customHeight="1">
      <c r="A1" s="26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</row>
    <row r="2" ht="15.75" customHeight="1">
      <c r="A2" s="28" t="s">
        <v>41</v>
      </c>
      <c r="B2" s="29">
        <v>1995.0</v>
      </c>
      <c r="C2" s="29">
        <v>1996.0</v>
      </c>
      <c r="D2" s="29">
        <v>1997.0</v>
      </c>
      <c r="E2" s="29">
        <v>1998.0</v>
      </c>
      <c r="F2" s="29">
        <v>1999.0</v>
      </c>
      <c r="G2" s="29">
        <v>2000.0</v>
      </c>
      <c r="H2" s="29">
        <v>2001.0</v>
      </c>
      <c r="I2" s="29">
        <v>2002.0</v>
      </c>
      <c r="J2" s="29">
        <v>2003.0</v>
      </c>
      <c r="K2" s="29">
        <v>2004.0</v>
      </c>
      <c r="L2" s="29">
        <v>2005.0</v>
      </c>
      <c r="M2" s="29">
        <v>2006.0</v>
      </c>
      <c r="N2" s="29">
        <v>2007.0</v>
      </c>
      <c r="O2" s="29">
        <v>2008.0</v>
      </c>
      <c r="P2" s="29">
        <v>2009.0</v>
      </c>
      <c r="Q2" s="29">
        <v>2010.0</v>
      </c>
      <c r="R2" s="29">
        <v>2011.0</v>
      </c>
      <c r="S2" s="29">
        <v>2012.0</v>
      </c>
      <c r="T2" s="29">
        <v>2013.0</v>
      </c>
      <c r="U2" s="29">
        <v>2014.0</v>
      </c>
      <c r="V2" s="29">
        <v>2015.0</v>
      </c>
      <c r="W2" s="29">
        <v>2016.0</v>
      </c>
      <c r="X2" s="29">
        <v>2017.0</v>
      </c>
      <c r="Y2" s="29">
        <v>2018.0</v>
      </c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</row>
    <row r="3" ht="15.75" customHeight="1">
      <c r="A3" s="28" t="s">
        <v>69</v>
      </c>
      <c r="B3" s="31">
        <v>9563.0</v>
      </c>
      <c r="C3" s="31">
        <v>11830.4</v>
      </c>
      <c r="D3" s="31">
        <v>11151.7</v>
      </c>
      <c r="E3" s="31">
        <v>22989.2</v>
      </c>
      <c r="F3" s="31">
        <v>17432.5</v>
      </c>
      <c r="G3" s="31">
        <v>14353.5</v>
      </c>
      <c r="H3" s="31">
        <v>19882.0</v>
      </c>
      <c r="I3" s="31">
        <v>20542.0</v>
      </c>
      <c r="J3" s="31">
        <v>19162.0</v>
      </c>
      <c r="K3" s="31">
        <v>16830.0</v>
      </c>
      <c r="L3" s="31">
        <v>14737.0</v>
      </c>
      <c r="M3" s="31">
        <v>13664.0</v>
      </c>
      <c r="N3" s="31">
        <v>14762.0</v>
      </c>
      <c r="O3" s="31">
        <v>18705.5</v>
      </c>
      <c r="P3" s="31">
        <v>14906.0</v>
      </c>
      <c r="Q3" s="31">
        <v>18271.7</v>
      </c>
      <c r="R3" s="31">
        <v>19996.8</v>
      </c>
      <c r="S3" s="31">
        <v>26149.5</v>
      </c>
      <c r="T3" s="31">
        <v>23081.5</v>
      </c>
      <c r="U3" s="31">
        <v>22377.1</v>
      </c>
      <c r="V3" s="32">
        <v>21761.4</v>
      </c>
      <c r="W3" s="32">
        <v>21361.9</v>
      </c>
      <c r="X3" s="32">
        <v>22828.9</v>
      </c>
      <c r="Y3" s="32">
        <v>25696.9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ht="15.75" customHeight="1">
      <c r="A4" s="28" t="s">
        <v>70</v>
      </c>
      <c r="B4" s="32">
        <v>9448.2</v>
      </c>
      <c r="C4" s="32">
        <v>11829.5</v>
      </c>
      <c r="D4" s="32">
        <v>10806.0</v>
      </c>
      <c r="E4" s="32">
        <v>23675.8</v>
      </c>
      <c r="F4" s="32">
        <v>17670.9</v>
      </c>
      <c r="G4" s="32">
        <v>14549.7</v>
      </c>
      <c r="H4" s="32">
        <v>19641.0</v>
      </c>
      <c r="I4" s="32">
        <v>20052.0</v>
      </c>
      <c r="J4" s="32">
        <v>19938.0</v>
      </c>
      <c r="K4" s="32">
        <v>16072.0</v>
      </c>
      <c r="L4" s="32">
        <v>13664.0</v>
      </c>
      <c r="M4" s="32">
        <v>14136.8</v>
      </c>
      <c r="N4" s="32">
        <v>15245.8</v>
      </c>
      <c r="O4" s="32">
        <v>18919.0</v>
      </c>
      <c r="P4" s="32">
        <v>14858.9</v>
      </c>
      <c r="Q4" s="32">
        <v>18314.8</v>
      </c>
      <c r="R4" s="32">
        <v>19704.8</v>
      </c>
      <c r="S4" s="32">
        <v>24197.8</v>
      </c>
      <c r="T4" s="32">
        <v>22229.6</v>
      </c>
      <c r="U4" s="32">
        <v>21998.2</v>
      </c>
      <c r="V4" s="32">
        <v>21229.8</v>
      </c>
      <c r="W4" s="32">
        <v>21308.7</v>
      </c>
      <c r="X4" s="32">
        <v>22087.6</v>
      </c>
      <c r="Y4" s="32">
        <v>25317.9</v>
      </c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</row>
    <row r="5" ht="15.75" customHeight="1">
      <c r="A5" s="34" t="s">
        <v>71</v>
      </c>
      <c r="B5" s="35">
        <f t="shared" ref="B5:Y5" si="1">B3+B4</f>
        <v>19011.2</v>
      </c>
      <c r="C5" s="35">
        <f t="shared" si="1"/>
        <v>23659.9</v>
      </c>
      <c r="D5" s="35">
        <f t="shared" si="1"/>
        <v>21957.7</v>
      </c>
      <c r="E5" s="35">
        <f t="shared" si="1"/>
        <v>46665</v>
      </c>
      <c r="F5" s="35">
        <f t="shared" si="1"/>
        <v>35103.4</v>
      </c>
      <c r="G5" s="35">
        <f t="shared" si="1"/>
        <v>28903.2</v>
      </c>
      <c r="H5" s="35">
        <f t="shared" si="1"/>
        <v>39523</v>
      </c>
      <c r="I5" s="35">
        <f t="shared" si="1"/>
        <v>40594</v>
      </c>
      <c r="J5" s="35">
        <f t="shared" si="1"/>
        <v>39100</v>
      </c>
      <c r="K5" s="35">
        <f t="shared" si="1"/>
        <v>32902</v>
      </c>
      <c r="L5" s="35">
        <f t="shared" si="1"/>
        <v>28401</v>
      </c>
      <c r="M5" s="35">
        <f t="shared" si="1"/>
        <v>27800.8</v>
      </c>
      <c r="N5" s="35">
        <f t="shared" si="1"/>
        <v>30007.8</v>
      </c>
      <c r="O5" s="35">
        <f t="shared" si="1"/>
        <v>37624.5</v>
      </c>
      <c r="P5" s="35">
        <f t="shared" si="1"/>
        <v>29764.9</v>
      </c>
      <c r="Q5" s="35">
        <f t="shared" si="1"/>
        <v>36586.5</v>
      </c>
      <c r="R5" s="35">
        <f t="shared" si="1"/>
        <v>39701.6</v>
      </c>
      <c r="S5" s="35">
        <f t="shared" si="1"/>
        <v>50347.3</v>
      </c>
      <c r="T5" s="35">
        <f t="shared" si="1"/>
        <v>45311.1</v>
      </c>
      <c r="U5" s="35">
        <f t="shared" si="1"/>
        <v>44375.3</v>
      </c>
      <c r="V5" s="35">
        <f t="shared" si="1"/>
        <v>42991.2</v>
      </c>
      <c r="W5" s="35">
        <f t="shared" si="1"/>
        <v>42670.6</v>
      </c>
      <c r="X5" s="35">
        <f t="shared" si="1"/>
        <v>44916.5</v>
      </c>
      <c r="Y5" s="35">
        <f t="shared" si="1"/>
        <v>51014.8</v>
      </c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</row>
    <row r="6" ht="15.75" customHeight="1">
      <c r="A6" s="28" t="s">
        <v>72</v>
      </c>
      <c r="B6" s="33">
        <v>550.0</v>
      </c>
      <c r="C6" s="33">
        <v>550.0</v>
      </c>
      <c r="D6" s="33">
        <v>550.0</v>
      </c>
      <c r="E6" s="33">
        <v>550.0</v>
      </c>
      <c r="F6" s="33">
        <v>550.0</v>
      </c>
      <c r="G6" s="33">
        <v>550.0</v>
      </c>
      <c r="H6" s="33">
        <v>550.0</v>
      </c>
      <c r="I6" s="33">
        <v>550.0</v>
      </c>
      <c r="J6" s="33">
        <v>550.0</v>
      </c>
      <c r="K6" s="33">
        <v>550.0</v>
      </c>
      <c r="L6" s="33">
        <v>550.0</v>
      </c>
      <c r="M6" s="33">
        <v>550.0</v>
      </c>
      <c r="N6" s="33">
        <v>550.0</v>
      </c>
      <c r="O6" s="33">
        <v>550.0</v>
      </c>
      <c r="P6" s="33">
        <v>550.0</v>
      </c>
      <c r="Q6" s="33">
        <v>550.0</v>
      </c>
      <c r="R6" s="33">
        <v>550.0</v>
      </c>
      <c r="S6" s="33">
        <v>550.0</v>
      </c>
      <c r="T6" s="33">
        <v>550.0</v>
      </c>
      <c r="U6" s="33">
        <v>550.0</v>
      </c>
      <c r="V6" s="33">
        <v>550.0</v>
      </c>
      <c r="W6" s="33">
        <v>550.0</v>
      </c>
      <c r="X6" s="33">
        <v>550.0</v>
      </c>
      <c r="Y6" s="33">
        <v>550.0</v>
      </c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</row>
    <row r="7" ht="15.75" customHeight="1">
      <c r="A7" s="28" t="s">
        <v>73</v>
      </c>
      <c r="B7" s="33">
        <f t="shared" ref="B7:Y7" si="2">B6*1.62</f>
        <v>891</v>
      </c>
      <c r="C7" s="33">
        <f t="shared" si="2"/>
        <v>891</v>
      </c>
      <c r="D7" s="33">
        <f t="shared" si="2"/>
        <v>891</v>
      </c>
      <c r="E7" s="33">
        <f t="shared" si="2"/>
        <v>891</v>
      </c>
      <c r="F7" s="33">
        <f t="shared" si="2"/>
        <v>891</v>
      </c>
      <c r="G7" s="33">
        <f t="shared" si="2"/>
        <v>891</v>
      </c>
      <c r="H7" s="33">
        <f t="shared" si="2"/>
        <v>891</v>
      </c>
      <c r="I7" s="33">
        <f t="shared" si="2"/>
        <v>891</v>
      </c>
      <c r="J7" s="33">
        <f t="shared" si="2"/>
        <v>891</v>
      </c>
      <c r="K7" s="33">
        <f t="shared" si="2"/>
        <v>891</v>
      </c>
      <c r="L7" s="33">
        <f t="shared" si="2"/>
        <v>891</v>
      </c>
      <c r="M7" s="33">
        <f t="shared" si="2"/>
        <v>891</v>
      </c>
      <c r="N7" s="33">
        <f t="shared" si="2"/>
        <v>891</v>
      </c>
      <c r="O7" s="33">
        <f t="shared" si="2"/>
        <v>891</v>
      </c>
      <c r="P7" s="33">
        <f t="shared" si="2"/>
        <v>891</v>
      </c>
      <c r="Q7" s="33">
        <f t="shared" si="2"/>
        <v>891</v>
      </c>
      <c r="R7" s="33">
        <f t="shared" si="2"/>
        <v>891</v>
      </c>
      <c r="S7" s="33">
        <f t="shared" si="2"/>
        <v>891</v>
      </c>
      <c r="T7" s="33">
        <f t="shared" si="2"/>
        <v>891</v>
      </c>
      <c r="U7" s="33">
        <f t="shared" si="2"/>
        <v>891</v>
      </c>
      <c r="V7" s="33">
        <f t="shared" si="2"/>
        <v>891</v>
      </c>
      <c r="W7" s="33">
        <f t="shared" si="2"/>
        <v>891</v>
      </c>
      <c r="X7" s="33">
        <f t="shared" si="2"/>
        <v>891</v>
      </c>
      <c r="Y7" s="33">
        <f t="shared" si="2"/>
        <v>891</v>
      </c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</row>
    <row r="8" ht="15.75" customHeight="1">
      <c r="A8" s="28" t="s">
        <v>74</v>
      </c>
      <c r="B8" s="33">
        <f t="shared" ref="B8:Y8" si="3">B7*365</f>
        <v>325215</v>
      </c>
      <c r="C8" s="33">
        <f t="shared" si="3"/>
        <v>325215</v>
      </c>
      <c r="D8" s="33">
        <f t="shared" si="3"/>
        <v>325215</v>
      </c>
      <c r="E8" s="33">
        <f t="shared" si="3"/>
        <v>325215</v>
      </c>
      <c r="F8" s="33">
        <f t="shared" si="3"/>
        <v>325215</v>
      </c>
      <c r="G8" s="33">
        <f t="shared" si="3"/>
        <v>325215</v>
      </c>
      <c r="H8" s="33">
        <f t="shared" si="3"/>
        <v>325215</v>
      </c>
      <c r="I8" s="33">
        <f t="shared" si="3"/>
        <v>325215</v>
      </c>
      <c r="J8" s="33">
        <f t="shared" si="3"/>
        <v>325215</v>
      </c>
      <c r="K8" s="33">
        <f t="shared" si="3"/>
        <v>325215</v>
      </c>
      <c r="L8" s="33">
        <f t="shared" si="3"/>
        <v>325215</v>
      </c>
      <c r="M8" s="33">
        <f t="shared" si="3"/>
        <v>325215</v>
      </c>
      <c r="N8" s="33">
        <f t="shared" si="3"/>
        <v>325215</v>
      </c>
      <c r="O8" s="33">
        <f t="shared" si="3"/>
        <v>325215</v>
      </c>
      <c r="P8" s="33">
        <f t="shared" si="3"/>
        <v>325215</v>
      </c>
      <c r="Q8" s="33">
        <f t="shared" si="3"/>
        <v>325215</v>
      </c>
      <c r="R8" s="33">
        <f t="shared" si="3"/>
        <v>325215</v>
      </c>
      <c r="S8" s="33">
        <f t="shared" si="3"/>
        <v>325215</v>
      </c>
      <c r="T8" s="33">
        <f t="shared" si="3"/>
        <v>325215</v>
      </c>
      <c r="U8" s="33">
        <f t="shared" si="3"/>
        <v>325215</v>
      </c>
      <c r="V8" s="33">
        <f t="shared" si="3"/>
        <v>325215</v>
      </c>
      <c r="W8" s="33">
        <f t="shared" si="3"/>
        <v>325215</v>
      </c>
      <c r="X8" s="33">
        <f t="shared" si="3"/>
        <v>325215</v>
      </c>
      <c r="Y8" s="33">
        <f t="shared" si="3"/>
        <v>325215</v>
      </c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</row>
    <row r="9" ht="15.75" customHeight="1">
      <c r="A9" s="28" t="s">
        <v>75</v>
      </c>
      <c r="B9" s="33">
        <f t="shared" ref="B9:Y9" si="4">B5*B8</f>
        <v>6182727408</v>
      </c>
      <c r="C9" s="33">
        <f t="shared" si="4"/>
        <v>7694554379</v>
      </c>
      <c r="D9" s="33">
        <f t="shared" si="4"/>
        <v>7140973406</v>
      </c>
      <c r="E9" s="33">
        <f t="shared" si="4"/>
        <v>15176157975</v>
      </c>
      <c r="F9" s="33">
        <f t="shared" si="4"/>
        <v>11416152231</v>
      </c>
      <c r="G9" s="33">
        <f t="shared" si="4"/>
        <v>9399754188</v>
      </c>
      <c r="H9" s="33">
        <f t="shared" si="4"/>
        <v>12853472445</v>
      </c>
      <c r="I9" s="33">
        <f t="shared" si="4"/>
        <v>13201777710</v>
      </c>
      <c r="J9" s="33">
        <f t="shared" si="4"/>
        <v>12715906500</v>
      </c>
      <c r="K9" s="33">
        <f t="shared" si="4"/>
        <v>10700223930</v>
      </c>
      <c r="L9" s="33">
        <f t="shared" si="4"/>
        <v>9236431215</v>
      </c>
      <c r="M9" s="33">
        <f t="shared" si="4"/>
        <v>9041237172</v>
      </c>
      <c r="N9" s="33">
        <f t="shared" si="4"/>
        <v>9758986677</v>
      </c>
      <c r="O9" s="33">
        <f t="shared" si="4"/>
        <v>12236051768</v>
      </c>
      <c r="P9" s="33">
        <f t="shared" si="4"/>
        <v>9679991954</v>
      </c>
      <c r="Q9" s="33">
        <f t="shared" si="4"/>
        <v>11898478598</v>
      </c>
      <c r="R9" s="33">
        <f t="shared" si="4"/>
        <v>12911555844</v>
      </c>
      <c r="S9" s="33">
        <f t="shared" si="4"/>
        <v>16373697170</v>
      </c>
      <c r="T9" s="33">
        <f t="shared" si="4"/>
        <v>14735849387</v>
      </c>
      <c r="U9" s="33">
        <f t="shared" si="4"/>
        <v>14431513190</v>
      </c>
      <c r="V9" s="33">
        <f t="shared" si="4"/>
        <v>13981383108</v>
      </c>
      <c r="W9" s="33">
        <f t="shared" si="4"/>
        <v>13877119179</v>
      </c>
      <c r="X9" s="33">
        <f t="shared" si="4"/>
        <v>14607519548</v>
      </c>
      <c r="Y9" s="33">
        <f t="shared" si="4"/>
        <v>16590778182</v>
      </c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</row>
    <row r="10" ht="15.7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</row>
    <row r="11" ht="15.75" customHeight="1">
      <c r="A11" s="26" t="s">
        <v>76</v>
      </c>
      <c r="B11" s="27"/>
      <c r="C11" s="27"/>
      <c r="D11" s="27"/>
      <c r="E11" s="27"/>
      <c r="F11" s="27"/>
      <c r="G11" s="27"/>
      <c r="H11" s="27"/>
      <c r="I11" s="36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</row>
    <row r="12" ht="15.75" customHeight="1">
      <c r="A12" s="28" t="s">
        <v>41</v>
      </c>
      <c r="B12" s="29">
        <v>1995.0</v>
      </c>
      <c r="C12" s="29">
        <v>1996.0</v>
      </c>
      <c r="D12" s="29">
        <v>1997.0</v>
      </c>
      <c r="E12" s="29">
        <v>1998.0</v>
      </c>
      <c r="F12" s="29">
        <v>1999.0</v>
      </c>
      <c r="G12" s="29">
        <v>2000.0</v>
      </c>
      <c r="H12" s="29">
        <v>2001.0</v>
      </c>
      <c r="I12" s="29">
        <v>2002.0</v>
      </c>
      <c r="J12" s="29">
        <v>2003.0</v>
      </c>
      <c r="K12" s="29">
        <v>2004.0</v>
      </c>
      <c r="L12" s="29">
        <v>2005.0</v>
      </c>
      <c r="M12" s="29">
        <v>2006.0</v>
      </c>
      <c r="N12" s="29">
        <v>2007.0</v>
      </c>
      <c r="O12" s="29">
        <v>2008.0</v>
      </c>
      <c r="P12" s="29">
        <v>2009.0</v>
      </c>
      <c r="Q12" s="29">
        <v>2010.0</v>
      </c>
      <c r="R12" s="29">
        <v>2011.0</v>
      </c>
      <c r="S12" s="29">
        <v>2012.0</v>
      </c>
      <c r="T12" s="29">
        <v>2013.0</v>
      </c>
      <c r="U12" s="29">
        <v>2014.0</v>
      </c>
      <c r="V12" s="29">
        <v>2015.0</v>
      </c>
      <c r="W12" s="29">
        <v>2016.0</v>
      </c>
      <c r="X12" s="29">
        <v>2017.0</v>
      </c>
      <c r="Y12" s="29">
        <v>2018.0</v>
      </c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</row>
    <row r="13" ht="15.75" customHeight="1">
      <c r="A13" s="28" t="s">
        <v>77</v>
      </c>
      <c r="B13" s="37">
        <v>863672.0</v>
      </c>
      <c r="C13" s="37">
        <v>542086.0</v>
      </c>
      <c r="D13" s="37">
        <v>505759.0</v>
      </c>
      <c r="E13" s="37">
        <v>471807.0</v>
      </c>
      <c r="F13" s="37">
        <v>602953.0</v>
      </c>
      <c r="G13" s="37">
        <v>665245.0</v>
      </c>
      <c r="H13" s="37">
        <v>678234.0</v>
      </c>
      <c r="I13" s="37">
        <v>755781.0</v>
      </c>
      <c r="J13" s="37">
        <v>713415.0</v>
      </c>
      <c r="K13" s="37">
        <v>531250.0</v>
      </c>
      <c r="L13" s="37">
        <v>755781.0</v>
      </c>
      <c r="M13" s="37">
        <v>509228.0</v>
      </c>
      <c r="N13" s="37">
        <v>591278.0</v>
      </c>
      <c r="O13" s="37">
        <v>729564.0</v>
      </c>
      <c r="P13" s="37">
        <v>602851.0</v>
      </c>
      <c r="Q13" s="37">
        <v>826363.0</v>
      </c>
      <c r="R13" s="37">
        <v>701599.0</v>
      </c>
      <c r="S13" s="37">
        <v>872706.0</v>
      </c>
      <c r="T13" s="37">
        <v>832559.0</v>
      </c>
      <c r="U13" s="37">
        <v>863031.0</v>
      </c>
      <c r="V13" s="38">
        <v>788975.0</v>
      </c>
      <c r="W13" s="38">
        <v>882716.0</v>
      </c>
      <c r="X13" s="38">
        <v>842081.0</v>
      </c>
      <c r="Y13" s="38">
        <v>829273.0</v>
      </c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</row>
    <row r="14" ht="15.7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</row>
    <row r="15" ht="15.7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</row>
    <row r="16" ht="15.7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</row>
    <row r="17" ht="15.7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</row>
    <row r="18" ht="15.75" customHeight="1">
      <c r="A18" s="39" t="s">
        <v>78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</row>
    <row r="19" ht="15.75" customHeight="1">
      <c r="A19" s="34" t="s">
        <v>41</v>
      </c>
      <c r="B19" s="21">
        <v>1995.0</v>
      </c>
      <c r="C19" s="21">
        <v>1996.0</v>
      </c>
      <c r="D19" s="21">
        <v>1997.0</v>
      </c>
      <c r="E19" s="21">
        <v>1998.0</v>
      </c>
      <c r="F19" s="21">
        <v>1999.0</v>
      </c>
      <c r="G19" s="21">
        <v>2000.0</v>
      </c>
      <c r="H19" s="21">
        <v>2001.0</v>
      </c>
      <c r="I19" s="21">
        <v>2002.0</v>
      </c>
      <c r="J19" s="21">
        <v>2003.0</v>
      </c>
      <c r="K19" s="21">
        <v>2004.0</v>
      </c>
      <c r="L19" s="21">
        <v>2005.0</v>
      </c>
      <c r="M19" s="21">
        <v>2006.0</v>
      </c>
      <c r="N19" s="21">
        <v>2007.0</v>
      </c>
      <c r="O19" s="21">
        <v>2008.0</v>
      </c>
      <c r="P19" s="21">
        <v>2009.0</v>
      </c>
      <c r="Q19" s="21">
        <v>2010.0</v>
      </c>
      <c r="R19" s="21">
        <v>2011.0</v>
      </c>
      <c r="S19" s="21">
        <v>2012.0</v>
      </c>
      <c r="T19" s="21">
        <v>2013.0</v>
      </c>
      <c r="U19" s="21">
        <v>2014.0</v>
      </c>
      <c r="V19" s="21">
        <v>2015.0</v>
      </c>
      <c r="W19" s="21">
        <v>2016.0</v>
      </c>
      <c r="X19" s="21">
        <v>2017.0</v>
      </c>
      <c r="Y19" s="21">
        <v>2018.0</v>
      </c>
      <c r="Z19" s="21">
        <v>2019.0</v>
      </c>
      <c r="AA19" s="21">
        <v>2020.0</v>
      </c>
      <c r="AB19" s="21">
        <v>2021.0</v>
      </c>
      <c r="AC19" s="21">
        <v>2022.0</v>
      </c>
      <c r="AD19" s="21">
        <v>2023.0</v>
      </c>
      <c r="AE19" s="21">
        <v>2024.0</v>
      </c>
      <c r="AF19" s="21">
        <v>2025.0</v>
      </c>
      <c r="AG19" s="21">
        <v>2026.0</v>
      </c>
      <c r="AH19" s="21">
        <v>2027.0</v>
      </c>
      <c r="AI19" s="21">
        <v>2028.0</v>
      </c>
      <c r="AJ19" s="21">
        <v>2029.0</v>
      </c>
      <c r="AK19" s="21">
        <v>2030.0</v>
      </c>
      <c r="AL19" s="21">
        <v>2031.0</v>
      </c>
      <c r="AM19" s="21">
        <v>2032.0</v>
      </c>
      <c r="AN19" s="21">
        <v>2033.0</v>
      </c>
      <c r="AO19" s="21">
        <v>2034.0</v>
      </c>
      <c r="AP19" s="21">
        <v>2035.0</v>
      </c>
      <c r="AQ19" s="21">
        <v>2036.0</v>
      </c>
      <c r="AR19" s="21">
        <v>2037.0</v>
      </c>
      <c r="AS19" s="21">
        <v>2038.0</v>
      </c>
      <c r="AT19" s="21">
        <v>2039.0</v>
      </c>
      <c r="AU19" s="21">
        <v>2040.0</v>
      </c>
      <c r="AV19" s="21">
        <v>2041.0</v>
      </c>
      <c r="AW19" s="21">
        <v>2042.0</v>
      </c>
      <c r="AX19" s="21">
        <v>2043.0</v>
      </c>
      <c r="AY19" s="21">
        <v>2044.0</v>
      </c>
      <c r="AZ19" s="21">
        <v>2045.0</v>
      </c>
      <c r="BA19" s="21">
        <v>2046.0</v>
      </c>
      <c r="BB19" s="21">
        <v>2047.0</v>
      </c>
      <c r="BC19" s="21">
        <v>2048.0</v>
      </c>
      <c r="BD19" s="21">
        <v>2049.0</v>
      </c>
      <c r="BE19" s="21">
        <v>2050.0</v>
      </c>
    </row>
    <row r="20" ht="15.75" customHeight="1">
      <c r="A20" s="34" t="s">
        <v>79</v>
      </c>
      <c r="B20" s="21">
        <v>6.182727408000001E9</v>
      </c>
      <c r="C20" s="21">
        <v>7.694554378500002E9</v>
      </c>
      <c r="D20" s="21">
        <v>7.140973405500002E9</v>
      </c>
      <c r="E20" s="21">
        <v>1.5176157975000002E10</v>
      </c>
      <c r="F20" s="21">
        <v>1.1416152231000002E10</v>
      </c>
      <c r="G20" s="21">
        <v>9.399754188000002E9</v>
      </c>
      <c r="H20" s="21">
        <v>1.2853472445000002E10</v>
      </c>
      <c r="I20" s="21">
        <v>1.3201777710000002E10</v>
      </c>
      <c r="J20" s="21">
        <v>1.2715906500000002E10</v>
      </c>
      <c r="K20" s="21">
        <v>1.0700223930000002E10</v>
      </c>
      <c r="L20" s="21">
        <v>9.236431215000002E9</v>
      </c>
      <c r="M20" s="21">
        <v>9.041237172000002E9</v>
      </c>
      <c r="N20" s="21">
        <v>9.758986677000002E9</v>
      </c>
      <c r="O20" s="21">
        <v>1.2236051767500002E10</v>
      </c>
      <c r="P20" s="21">
        <v>9.679991953500002E9</v>
      </c>
      <c r="Q20" s="21">
        <v>1.1898478597500002E10</v>
      </c>
      <c r="R20" s="21">
        <v>1.2911555844000002E10</v>
      </c>
      <c r="S20" s="21">
        <v>1.6373697169500004E10</v>
      </c>
      <c r="T20" s="21">
        <v>1.4735849386500002E10</v>
      </c>
      <c r="U20" s="21">
        <v>1.4431513189500004E10</v>
      </c>
      <c r="V20" s="21">
        <v>1.3981383108000002E10</v>
      </c>
      <c r="W20" s="21">
        <v>1.3877119179000004E10</v>
      </c>
      <c r="X20" s="21">
        <v>1.4607519547500002E10</v>
      </c>
      <c r="Y20" s="21">
        <v>1.6590778182000004E10</v>
      </c>
      <c r="Z20" s="21">
        <f t="array" ref="Z20">TREND(B20:Y20, B19:Y19, Z19)</f>
        <v>15398338029</v>
      </c>
      <c r="AA20" s="21">
        <f t="array" ref="AA20">TREND(C20:Z20, C19:Z19, AA19)</f>
        <v>15440177096</v>
      </c>
      <c r="AB20" s="21">
        <f t="array" ref="AB20">TREND(D20:AA20, D19:AA19, AB19)</f>
        <v>15531238142</v>
      </c>
      <c r="AC20" s="21">
        <f t="array" ref="AC20">TREND(E20:AB20, E19:AB19, AC19)</f>
        <v>15501135547</v>
      </c>
      <c r="AD20" s="21">
        <f t="array" ref="AD20">TREND(F20:AC20, F19:AC19, AD19)</f>
        <v>16131754999</v>
      </c>
      <c r="AE20" s="21">
        <f t="array" ref="AE20">TREND(G20:AD20, G19:AD19, AE19)</f>
        <v>16509741888</v>
      </c>
      <c r="AF20" s="21">
        <f t="array" ref="AF20">TREND(H20:AE20, H19:AE19, AF19)</f>
        <v>16709519501</v>
      </c>
      <c r="AG20" s="21">
        <f t="array" ref="AG20">TREND(I20:AF20, I19:AF19, AG19)</f>
        <v>17190661178</v>
      </c>
      <c r="AH20" s="21">
        <f t="array" ref="AH20">TREND(J20:AG20, J19:AG19, AH19)</f>
        <v>17742890945</v>
      </c>
      <c r="AI20" s="21">
        <f t="array" ref="AI20">TREND(K20:AH20, K19:AH19, AI19)</f>
        <v>18298031101</v>
      </c>
      <c r="AJ20" s="21">
        <f t="array" ref="AJ20">TREND(L20:AI20, L19:AI19, AJ19)</f>
        <v>18701170340</v>
      </c>
      <c r="AK20" s="21">
        <f t="array" ref="AK20">TREND(M20:AJ20, M19:AJ19, AK19)</f>
        <v>18951021075</v>
      </c>
      <c r="AL20" s="21">
        <f t="array" ref="AL20">TREND(N20:AK20, N19:AK19, AL19)</f>
        <v>19121248156</v>
      </c>
      <c r="AM20" s="21">
        <f t="array" ref="AM20">TREND(O20:AL20, O19:AL19, AM19)</f>
        <v>19279745459</v>
      </c>
      <c r="AN20" s="21">
        <f t="array" ref="AN20">TREND(P20:AM20, P19:AM19, AN19)</f>
        <v>19596241978</v>
      </c>
      <c r="AO20" s="21">
        <f t="array" ref="AO20">TREND(Q20:AN20, Q19:AN19, AO19)</f>
        <v>19648137786</v>
      </c>
      <c r="AP20" s="21">
        <f t="array" ref="AP20">TREND(R20:AO20, R19:AO19, AP19)</f>
        <v>19809885441</v>
      </c>
      <c r="AQ20" s="21">
        <f t="array" ref="AQ20">TREND(S20:AP20, S19:AP19, AQ19)</f>
        <v>20009790425</v>
      </c>
      <c r="AR20" s="21">
        <f t="array" ref="AR20">TREND(T20:AQ20, T19:AQ19, AR19)</f>
        <v>20494174812</v>
      </c>
      <c r="AS20" s="21">
        <f t="array" ref="AS20">TREND(U20:AR20, U19:AR19, AS19)</f>
        <v>20865477168</v>
      </c>
      <c r="AT20" s="21">
        <f t="array" ref="AT20">TREND(V20:AS20, V19:AS19, AT19)</f>
        <v>21207403405</v>
      </c>
      <c r="AU20" s="21">
        <f t="array" ref="AU20">TREND(W20:AT20, W19:AT19, AU19)</f>
        <v>21493979398</v>
      </c>
      <c r="AV20" s="21">
        <f t="array" ref="AV20">TREND(X20:AU20, X19:AU19, AV19)</f>
        <v>21739952394</v>
      </c>
      <c r="AW20" s="21">
        <f t="array" ref="AW20">TREND(Y20:AV20, Y19:AV19, AW19)</f>
        <v>22012934762</v>
      </c>
      <c r="AX20" s="21">
        <f t="array" ref="AX20">TREND(Z20:AW20, Z19:AW19, AX19)</f>
        <v>22440716460</v>
      </c>
      <c r="AY20" s="21">
        <f t="array" ref="AY20">TREND(AA20:AX20, AA19:AX19, AY19)</f>
        <v>22768527303</v>
      </c>
      <c r="AZ20" s="21">
        <f t="array" ref="AZ20">TREND(AB20:AY20, AB19:AY19, AZ19)</f>
        <v>23078367057</v>
      </c>
      <c r="BA20" s="21">
        <f t="array" ref="BA20">TREND(AC20:AZ20, AC19:AZ19, BA19)</f>
        <v>23368769004</v>
      </c>
      <c r="BB20" s="21">
        <f t="array" ref="BB20">TREND(AD20:BA20, AD19:BA19, BB19)</f>
        <v>23622701514</v>
      </c>
      <c r="BC20" s="21">
        <f t="array" ref="BC20">TREND(AE20:BB20, AE19:BB19, BC19)</f>
        <v>23892844533</v>
      </c>
      <c r="BD20" s="21">
        <f t="array" ref="BD20">TREND(AF20:BC20, AF19:BC19, BD19)</f>
        <v>24162195519</v>
      </c>
      <c r="BE20" s="21">
        <f t="array" ref="BE20">TREND(AG20:BD20, AG19:BD19, BE19)</f>
        <v>24415006850</v>
      </c>
    </row>
    <row r="21" ht="15.75" customHeight="1">
      <c r="A21" s="34" t="s">
        <v>80</v>
      </c>
      <c r="B21" s="40">
        <v>863672.0</v>
      </c>
      <c r="C21" s="40">
        <v>542086.0</v>
      </c>
      <c r="D21" s="40">
        <v>505759.0</v>
      </c>
      <c r="E21" s="40">
        <v>471807.0</v>
      </c>
      <c r="F21" s="40">
        <v>602953.0</v>
      </c>
      <c r="G21" s="40">
        <v>665245.0</v>
      </c>
      <c r="H21" s="40">
        <v>678234.0</v>
      </c>
      <c r="I21" s="40">
        <v>755781.0</v>
      </c>
      <c r="J21" s="40">
        <v>713415.0</v>
      </c>
      <c r="K21" s="40">
        <v>531250.0</v>
      </c>
      <c r="L21" s="40">
        <v>755781.0</v>
      </c>
      <c r="M21" s="40">
        <v>509228.0</v>
      </c>
      <c r="N21" s="40">
        <v>591278.0</v>
      </c>
      <c r="O21" s="40">
        <v>729564.0</v>
      </c>
      <c r="P21" s="40">
        <v>602851.0</v>
      </c>
      <c r="Q21" s="40">
        <v>826363.0</v>
      </c>
      <c r="R21" s="40">
        <v>701599.0</v>
      </c>
      <c r="S21" s="40">
        <v>872706.0</v>
      </c>
      <c r="T21" s="40">
        <v>832559.0</v>
      </c>
      <c r="U21" s="40">
        <v>863031.0</v>
      </c>
      <c r="V21" s="41">
        <v>788975.0</v>
      </c>
      <c r="W21" s="41">
        <v>882716.0</v>
      </c>
      <c r="X21" s="41">
        <v>842081.0</v>
      </c>
      <c r="Y21" s="41">
        <v>829273.0</v>
      </c>
      <c r="Z21" s="21">
        <f t="array" ref="Z21">TREND(B21:Y21, B19:Y19, Z19)</f>
        <v>853019.1486</v>
      </c>
      <c r="AA21" s="21">
        <f t="array" ref="AA21">TREND(C21:Z21, C19:Z19, AA19)</f>
        <v>892221.0755</v>
      </c>
      <c r="AB21" s="21">
        <f t="array" ref="AB21">TREND(D21:AA21, D19:AA19, AB19)</f>
        <v>907778.1154</v>
      </c>
      <c r="AC21" s="21">
        <f t="array" ref="AC21">TREND(E21:AB21, E19:AB19, AC19)</f>
        <v>918700.0706</v>
      </c>
      <c r="AD21" s="21">
        <f t="array" ref="AD21">TREND(F21:AC21, F19:AC19, AD19)</f>
        <v>923874.2019</v>
      </c>
      <c r="AE21" s="21">
        <f t="array" ref="AE21">TREND(G21:AD21, G19:AD19, AE19)</f>
        <v>937407.4884</v>
      </c>
      <c r="AF21" s="21">
        <f t="array" ref="AF21">TREND(H21:AE21, H19:AE19, AF19)</f>
        <v>955576.1356</v>
      </c>
      <c r="AG21" s="21">
        <f t="array" ref="AG21">TREND(I21:AF21, I19:AF19, AG19)</f>
        <v>975038.2042</v>
      </c>
      <c r="AH21" s="21">
        <f t="array" ref="AH21">TREND(J21:AG21, J19:AG19, AH19)</f>
        <v>1002034.515</v>
      </c>
      <c r="AI21" s="21">
        <f t="array" ref="AI21">TREND(K21:AH21, K19:AH19, AI19)</f>
        <v>1027155.98</v>
      </c>
      <c r="AJ21" s="21">
        <f t="array" ref="AJ21">TREND(L21:AI21, L19:AI19, AJ19)</f>
        <v>1036166.716</v>
      </c>
      <c r="AK21" s="21">
        <f t="array" ref="AK21">TREND(M21:AJ21, M19:AJ19, AK19)</f>
        <v>1062440.43</v>
      </c>
      <c r="AL21" s="21">
        <f t="array" ref="AL21">TREND(N21:AK21, N19:AK19, AL19)</f>
        <v>1066819.419</v>
      </c>
      <c r="AM21" s="21">
        <f t="array" ref="AM21">TREND(O21:AL21, O19:AL19, AM19)</f>
        <v>1073644.408</v>
      </c>
      <c r="AN21" s="21">
        <f t="array" ref="AN21">TREND(P21:AM21, P19:AM19, AN19)</f>
        <v>1089464.909</v>
      </c>
      <c r="AO21" s="21">
        <f t="array" ref="AO21">TREND(Q21:AN21, Q19:AN19, AO19)</f>
        <v>1092245.424</v>
      </c>
      <c r="AP21" s="21">
        <f t="array" ref="AP21">TREND(R21:AO21, R19:AO19, AP19)</f>
        <v>1111255.554</v>
      </c>
      <c r="AQ21" s="21">
        <f t="array" ref="AQ21">TREND(S21:AP21, S19:AP19, AQ19)</f>
        <v>1118790.883</v>
      </c>
      <c r="AR21" s="21">
        <f t="array" ref="AR21">TREND(T21:AQ21, T19:AQ19, AR19)</f>
        <v>1139248.087</v>
      </c>
      <c r="AS21" s="21">
        <f t="array" ref="AS21">TREND(U21:AR21, U19:AR19, AS19)</f>
        <v>1156658.025</v>
      </c>
      <c r="AT21" s="21">
        <f t="array" ref="AT21">TREND(V21:AS21, V19:AS19, AT19)</f>
        <v>1176506.593</v>
      </c>
      <c r="AU21" s="21">
        <f t="array" ref="AU21">TREND(W21:AT21, W19:AT19, AU19)</f>
        <v>1189495.369</v>
      </c>
      <c r="AV21" s="21">
        <f t="array" ref="AV21">TREND(X21:AU21, X19:AU19, AV19)</f>
        <v>1209267.314</v>
      </c>
      <c r="AW21" s="21">
        <f t="array" ref="AW21">TREND(Y21:AV21, Y19:AV19, AW19)</f>
        <v>1225172.09</v>
      </c>
      <c r="AX21" s="21">
        <f t="array" ref="AX21">TREND(Z21:AW21, Z19:AW19, AX19)</f>
        <v>1238529.955</v>
      </c>
      <c r="AY21" s="21">
        <f t="array" ref="AY21">TREND(AA21:AX21, AA19:AX19, AY19)</f>
        <v>1252047.837</v>
      </c>
      <c r="AZ21" s="21">
        <f t="array" ref="AZ21">TREND(AB21:AY21, AB19:AY19, AZ19)</f>
        <v>1267321.299</v>
      </c>
      <c r="BA21" s="21">
        <f t="array" ref="BA21">TREND(AC21:AZ21, AC19:AZ19, BA19)</f>
        <v>1282694.696</v>
      </c>
      <c r="BB21" s="21">
        <f t="array" ref="BB21">TREND(AD21:BA21, AD19:BA19, BB19)</f>
        <v>1297751.128</v>
      </c>
      <c r="BC21" s="21">
        <f t="array" ref="BC21">TREND(AE21:BB21, AE19:BB19, BC19)</f>
        <v>1311847.92</v>
      </c>
      <c r="BD21" s="21">
        <f t="array" ref="BD21">TREND(AF21:BC21, AF19:BC19, BD19)</f>
        <v>1325505.172</v>
      </c>
      <c r="BE21" s="21">
        <f t="array" ref="BE21">TREND(AG21:BD21, AG19:BD19, BE19)</f>
        <v>1339080.168</v>
      </c>
    </row>
    <row r="22" ht="15.75" customHeight="1">
      <c r="A22" s="34" t="s">
        <v>81</v>
      </c>
      <c r="B22" s="34">
        <f t="shared" ref="B22:BE22" si="5">$Z$20</f>
        <v>15398338029</v>
      </c>
      <c r="C22" s="34">
        <f t="shared" si="5"/>
        <v>15398338029</v>
      </c>
      <c r="D22" s="34">
        <f t="shared" si="5"/>
        <v>15398338029</v>
      </c>
      <c r="E22" s="34">
        <f t="shared" si="5"/>
        <v>15398338029</v>
      </c>
      <c r="F22" s="34">
        <f t="shared" si="5"/>
        <v>15398338029</v>
      </c>
      <c r="G22" s="34">
        <f t="shared" si="5"/>
        <v>15398338029</v>
      </c>
      <c r="H22" s="34">
        <f t="shared" si="5"/>
        <v>15398338029</v>
      </c>
      <c r="I22" s="34">
        <f t="shared" si="5"/>
        <v>15398338029</v>
      </c>
      <c r="J22" s="34">
        <f t="shared" si="5"/>
        <v>15398338029</v>
      </c>
      <c r="K22" s="34">
        <f t="shared" si="5"/>
        <v>15398338029</v>
      </c>
      <c r="L22" s="34">
        <f t="shared" si="5"/>
        <v>15398338029</v>
      </c>
      <c r="M22" s="34">
        <f t="shared" si="5"/>
        <v>15398338029</v>
      </c>
      <c r="N22" s="34">
        <f t="shared" si="5"/>
        <v>15398338029</v>
      </c>
      <c r="O22" s="34">
        <f t="shared" si="5"/>
        <v>15398338029</v>
      </c>
      <c r="P22" s="34">
        <f t="shared" si="5"/>
        <v>15398338029</v>
      </c>
      <c r="Q22" s="34">
        <f t="shared" si="5"/>
        <v>15398338029</v>
      </c>
      <c r="R22" s="34">
        <f t="shared" si="5"/>
        <v>15398338029</v>
      </c>
      <c r="S22" s="34">
        <f t="shared" si="5"/>
        <v>15398338029</v>
      </c>
      <c r="T22" s="34">
        <f t="shared" si="5"/>
        <v>15398338029</v>
      </c>
      <c r="U22" s="34">
        <f t="shared" si="5"/>
        <v>15398338029</v>
      </c>
      <c r="V22" s="34">
        <f t="shared" si="5"/>
        <v>15398338029</v>
      </c>
      <c r="W22" s="34">
        <f t="shared" si="5"/>
        <v>15398338029</v>
      </c>
      <c r="X22" s="34">
        <f t="shared" si="5"/>
        <v>15398338029</v>
      </c>
      <c r="Y22" s="34">
        <f t="shared" si="5"/>
        <v>15398338029</v>
      </c>
      <c r="Z22" s="34">
        <f t="shared" si="5"/>
        <v>15398338029</v>
      </c>
      <c r="AA22" s="34">
        <f t="shared" si="5"/>
        <v>15398338029</v>
      </c>
      <c r="AB22" s="34">
        <f t="shared" si="5"/>
        <v>15398338029</v>
      </c>
      <c r="AC22" s="34">
        <f t="shared" si="5"/>
        <v>15398338029</v>
      </c>
      <c r="AD22" s="34">
        <f t="shared" si="5"/>
        <v>15398338029</v>
      </c>
      <c r="AE22" s="34">
        <f t="shared" si="5"/>
        <v>15398338029</v>
      </c>
      <c r="AF22" s="34">
        <f t="shared" si="5"/>
        <v>15398338029</v>
      </c>
      <c r="AG22" s="34">
        <f t="shared" si="5"/>
        <v>15398338029</v>
      </c>
      <c r="AH22" s="34">
        <f t="shared" si="5"/>
        <v>15398338029</v>
      </c>
      <c r="AI22" s="34">
        <f t="shared" si="5"/>
        <v>15398338029</v>
      </c>
      <c r="AJ22" s="34">
        <f t="shared" si="5"/>
        <v>15398338029</v>
      </c>
      <c r="AK22" s="34">
        <f t="shared" si="5"/>
        <v>15398338029</v>
      </c>
      <c r="AL22" s="34">
        <f t="shared" si="5"/>
        <v>15398338029</v>
      </c>
      <c r="AM22" s="34">
        <f t="shared" si="5"/>
        <v>15398338029</v>
      </c>
      <c r="AN22" s="34">
        <f t="shared" si="5"/>
        <v>15398338029</v>
      </c>
      <c r="AO22" s="34">
        <f t="shared" si="5"/>
        <v>15398338029</v>
      </c>
      <c r="AP22" s="34">
        <f t="shared" si="5"/>
        <v>15398338029</v>
      </c>
      <c r="AQ22" s="34">
        <f t="shared" si="5"/>
        <v>15398338029</v>
      </c>
      <c r="AR22" s="34">
        <f t="shared" si="5"/>
        <v>15398338029</v>
      </c>
      <c r="AS22" s="34">
        <f t="shared" si="5"/>
        <v>15398338029</v>
      </c>
      <c r="AT22" s="34">
        <f t="shared" si="5"/>
        <v>15398338029</v>
      </c>
      <c r="AU22" s="34">
        <f t="shared" si="5"/>
        <v>15398338029</v>
      </c>
      <c r="AV22" s="34">
        <f t="shared" si="5"/>
        <v>15398338029</v>
      </c>
      <c r="AW22" s="34">
        <f t="shared" si="5"/>
        <v>15398338029</v>
      </c>
      <c r="AX22" s="34">
        <f t="shared" si="5"/>
        <v>15398338029</v>
      </c>
      <c r="AY22" s="34">
        <f t="shared" si="5"/>
        <v>15398338029</v>
      </c>
      <c r="AZ22" s="34">
        <f t="shared" si="5"/>
        <v>15398338029</v>
      </c>
      <c r="BA22" s="34">
        <f t="shared" si="5"/>
        <v>15398338029</v>
      </c>
      <c r="BB22" s="34">
        <f t="shared" si="5"/>
        <v>15398338029</v>
      </c>
      <c r="BC22" s="34">
        <f t="shared" si="5"/>
        <v>15398338029</v>
      </c>
      <c r="BD22" s="34">
        <f t="shared" si="5"/>
        <v>15398338029</v>
      </c>
      <c r="BE22" s="34">
        <f t="shared" si="5"/>
        <v>15398338029</v>
      </c>
    </row>
    <row r="23" ht="15.75" customHeight="1">
      <c r="A23" s="34" t="s">
        <v>82</v>
      </c>
      <c r="B23" s="34">
        <f t="shared" ref="B23:BE23" si="6">$Z$21</f>
        <v>853019.1486</v>
      </c>
      <c r="C23" s="34">
        <f t="shared" si="6"/>
        <v>853019.1486</v>
      </c>
      <c r="D23" s="34">
        <f t="shared" si="6"/>
        <v>853019.1486</v>
      </c>
      <c r="E23" s="34">
        <f t="shared" si="6"/>
        <v>853019.1486</v>
      </c>
      <c r="F23" s="34">
        <f t="shared" si="6"/>
        <v>853019.1486</v>
      </c>
      <c r="G23" s="34">
        <f t="shared" si="6"/>
        <v>853019.1486</v>
      </c>
      <c r="H23" s="34">
        <f t="shared" si="6"/>
        <v>853019.1486</v>
      </c>
      <c r="I23" s="34">
        <f t="shared" si="6"/>
        <v>853019.1486</v>
      </c>
      <c r="J23" s="34">
        <f t="shared" si="6"/>
        <v>853019.1486</v>
      </c>
      <c r="K23" s="34">
        <f t="shared" si="6"/>
        <v>853019.1486</v>
      </c>
      <c r="L23" s="34">
        <f t="shared" si="6"/>
        <v>853019.1486</v>
      </c>
      <c r="M23" s="34">
        <f t="shared" si="6"/>
        <v>853019.1486</v>
      </c>
      <c r="N23" s="34">
        <f t="shared" si="6"/>
        <v>853019.1486</v>
      </c>
      <c r="O23" s="34">
        <f t="shared" si="6"/>
        <v>853019.1486</v>
      </c>
      <c r="P23" s="34">
        <f t="shared" si="6"/>
        <v>853019.1486</v>
      </c>
      <c r="Q23" s="34">
        <f t="shared" si="6"/>
        <v>853019.1486</v>
      </c>
      <c r="R23" s="34">
        <f t="shared" si="6"/>
        <v>853019.1486</v>
      </c>
      <c r="S23" s="34">
        <f t="shared" si="6"/>
        <v>853019.1486</v>
      </c>
      <c r="T23" s="34">
        <f t="shared" si="6"/>
        <v>853019.1486</v>
      </c>
      <c r="U23" s="34">
        <f t="shared" si="6"/>
        <v>853019.1486</v>
      </c>
      <c r="V23" s="34">
        <f t="shared" si="6"/>
        <v>853019.1486</v>
      </c>
      <c r="W23" s="34">
        <f t="shared" si="6"/>
        <v>853019.1486</v>
      </c>
      <c r="X23" s="34">
        <f t="shared" si="6"/>
        <v>853019.1486</v>
      </c>
      <c r="Y23" s="34">
        <f t="shared" si="6"/>
        <v>853019.1486</v>
      </c>
      <c r="Z23" s="34">
        <f t="shared" si="6"/>
        <v>853019.1486</v>
      </c>
      <c r="AA23" s="34">
        <f t="shared" si="6"/>
        <v>853019.1486</v>
      </c>
      <c r="AB23" s="34">
        <f t="shared" si="6"/>
        <v>853019.1486</v>
      </c>
      <c r="AC23" s="34">
        <f t="shared" si="6"/>
        <v>853019.1486</v>
      </c>
      <c r="AD23" s="34">
        <f t="shared" si="6"/>
        <v>853019.1486</v>
      </c>
      <c r="AE23" s="34">
        <f t="shared" si="6"/>
        <v>853019.1486</v>
      </c>
      <c r="AF23" s="34">
        <f t="shared" si="6"/>
        <v>853019.1486</v>
      </c>
      <c r="AG23" s="34">
        <f t="shared" si="6"/>
        <v>853019.1486</v>
      </c>
      <c r="AH23" s="34">
        <f t="shared" si="6"/>
        <v>853019.1486</v>
      </c>
      <c r="AI23" s="34">
        <f t="shared" si="6"/>
        <v>853019.1486</v>
      </c>
      <c r="AJ23" s="34">
        <f t="shared" si="6"/>
        <v>853019.1486</v>
      </c>
      <c r="AK23" s="34">
        <f t="shared" si="6"/>
        <v>853019.1486</v>
      </c>
      <c r="AL23" s="34">
        <f t="shared" si="6"/>
        <v>853019.1486</v>
      </c>
      <c r="AM23" s="34">
        <f t="shared" si="6"/>
        <v>853019.1486</v>
      </c>
      <c r="AN23" s="34">
        <f t="shared" si="6"/>
        <v>853019.1486</v>
      </c>
      <c r="AO23" s="34">
        <f t="shared" si="6"/>
        <v>853019.1486</v>
      </c>
      <c r="AP23" s="34">
        <f t="shared" si="6"/>
        <v>853019.1486</v>
      </c>
      <c r="AQ23" s="34">
        <f t="shared" si="6"/>
        <v>853019.1486</v>
      </c>
      <c r="AR23" s="34">
        <f t="shared" si="6"/>
        <v>853019.1486</v>
      </c>
      <c r="AS23" s="34">
        <f t="shared" si="6"/>
        <v>853019.1486</v>
      </c>
      <c r="AT23" s="34">
        <f t="shared" si="6"/>
        <v>853019.1486</v>
      </c>
      <c r="AU23" s="34">
        <f t="shared" si="6"/>
        <v>853019.1486</v>
      </c>
      <c r="AV23" s="34">
        <f t="shared" si="6"/>
        <v>853019.1486</v>
      </c>
      <c r="AW23" s="34">
        <f t="shared" si="6"/>
        <v>853019.1486</v>
      </c>
      <c r="AX23" s="34">
        <f t="shared" si="6"/>
        <v>853019.1486</v>
      </c>
      <c r="AY23" s="34">
        <f t="shared" si="6"/>
        <v>853019.1486</v>
      </c>
      <c r="AZ23" s="34">
        <f t="shared" si="6"/>
        <v>853019.1486</v>
      </c>
      <c r="BA23" s="34">
        <f t="shared" si="6"/>
        <v>853019.1486</v>
      </c>
      <c r="BB23" s="34">
        <f t="shared" si="6"/>
        <v>853019.1486</v>
      </c>
      <c r="BC23" s="34">
        <f t="shared" si="6"/>
        <v>853019.1486</v>
      </c>
      <c r="BD23" s="34">
        <f t="shared" si="6"/>
        <v>853019.1486</v>
      </c>
      <c r="BE23" s="34">
        <f t="shared" si="6"/>
        <v>853019.1486</v>
      </c>
    </row>
    <row r="24" ht="15.75" customHeight="1">
      <c r="A24" s="34" t="s">
        <v>83</v>
      </c>
      <c r="B24" s="34">
        <f t="shared" ref="B24:BE24" si="7">B20/B22</f>
        <v>0.4015191377</v>
      </c>
      <c r="C24" s="34">
        <f t="shared" si="7"/>
        <v>0.499700316</v>
      </c>
      <c r="D24" s="34">
        <f t="shared" si="7"/>
        <v>0.4637496197</v>
      </c>
      <c r="E24" s="34">
        <f t="shared" si="7"/>
        <v>0.9855711666</v>
      </c>
      <c r="F24" s="34">
        <f t="shared" si="7"/>
        <v>0.7413885972</v>
      </c>
      <c r="G24" s="34">
        <f t="shared" si="7"/>
        <v>0.6104395273</v>
      </c>
      <c r="H24" s="34">
        <f t="shared" si="7"/>
        <v>0.8347311522</v>
      </c>
      <c r="I24" s="34">
        <f t="shared" si="7"/>
        <v>0.8573508183</v>
      </c>
      <c r="J24" s="34">
        <f t="shared" si="7"/>
        <v>0.8257973345</v>
      </c>
      <c r="K24" s="34">
        <f t="shared" si="7"/>
        <v>0.6948947289</v>
      </c>
      <c r="L24" s="34">
        <f t="shared" si="7"/>
        <v>0.5998329948</v>
      </c>
      <c r="M24" s="34">
        <f t="shared" si="7"/>
        <v>0.5871566889</v>
      </c>
      <c r="N24" s="34">
        <f t="shared" si="7"/>
        <v>0.63376883</v>
      </c>
      <c r="O24" s="34">
        <f t="shared" si="7"/>
        <v>0.7946345732</v>
      </c>
      <c r="P24" s="34">
        <f t="shared" si="7"/>
        <v>0.6286387489</v>
      </c>
      <c r="Q24" s="34">
        <f t="shared" si="7"/>
        <v>0.7727118716</v>
      </c>
      <c r="R24" s="34">
        <f t="shared" si="7"/>
        <v>0.8385032086</v>
      </c>
      <c r="S24" s="34">
        <f t="shared" si="7"/>
        <v>1.063341845</v>
      </c>
      <c r="T24" s="34">
        <f t="shared" si="7"/>
        <v>0.9569766139</v>
      </c>
      <c r="U24" s="34">
        <f t="shared" si="7"/>
        <v>0.9372123902</v>
      </c>
      <c r="V24" s="34">
        <f t="shared" si="7"/>
        <v>0.9079800094</v>
      </c>
      <c r="W24" s="34">
        <f t="shared" si="7"/>
        <v>0.9012088937</v>
      </c>
      <c r="X24" s="34">
        <f t="shared" si="7"/>
        <v>0.9486426081</v>
      </c>
      <c r="Y24" s="34">
        <f t="shared" si="7"/>
        <v>1.077439536</v>
      </c>
      <c r="Z24" s="34">
        <f t="shared" si="7"/>
        <v>1</v>
      </c>
      <c r="AA24" s="34">
        <f t="shared" si="7"/>
        <v>1.002717116</v>
      </c>
      <c r="AB24" s="34">
        <f t="shared" si="7"/>
        <v>1.008630809</v>
      </c>
      <c r="AC24" s="34">
        <f t="shared" si="7"/>
        <v>1.006675884</v>
      </c>
      <c r="AD24" s="34">
        <f t="shared" si="7"/>
        <v>1.047629619</v>
      </c>
      <c r="AE24" s="34">
        <f t="shared" si="7"/>
        <v>1.072176871</v>
      </c>
      <c r="AF24" s="34">
        <f t="shared" si="7"/>
        <v>1.085150844</v>
      </c>
      <c r="AG24" s="34">
        <f t="shared" si="7"/>
        <v>1.116397182</v>
      </c>
      <c r="AH24" s="34">
        <f t="shared" si="7"/>
        <v>1.152260128</v>
      </c>
      <c r="AI24" s="34">
        <f t="shared" si="7"/>
        <v>1.188312081</v>
      </c>
      <c r="AJ24" s="34">
        <f t="shared" si="7"/>
        <v>1.214492779</v>
      </c>
      <c r="AK24" s="34">
        <f t="shared" si="7"/>
        <v>1.230718604</v>
      </c>
      <c r="AL24" s="34">
        <f t="shared" si="7"/>
        <v>1.241773503</v>
      </c>
      <c r="AM24" s="34">
        <f t="shared" si="7"/>
        <v>1.252066647</v>
      </c>
      <c r="AN24" s="34">
        <f t="shared" si="7"/>
        <v>1.272620587</v>
      </c>
      <c r="AO24" s="34">
        <f t="shared" si="7"/>
        <v>1.275990808</v>
      </c>
      <c r="AP24" s="34">
        <f t="shared" si="7"/>
        <v>1.286495036</v>
      </c>
      <c r="AQ24" s="34">
        <f t="shared" si="7"/>
        <v>1.29947728</v>
      </c>
      <c r="AR24" s="34">
        <f t="shared" si="7"/>
        <v>1.330934207</v>
      </c>
      <c r="AS24" s="34">
        <f t="shared" si="7"/>
        <v>1.355047352</v>
      </c>
      <c r="AT24" s="34">
        <f t="shared" si="7"/>
        <v>1.377252751</v>
      </c>
      <c r="AU24" s="34">
        <f t="shared" si="7"/>
        <v>1.39586359</v>
      </c>
      <c r="AV24" s="34">
        <f t="shared" si="7"/>
        <v>1.411837586</v>
      </c>
      <c r="AW24" s="34">
        <f t="shared" si="7"/>
        <v>1.429565627</v>
      </c>
      <c r="AX24" s="34">
        <f t="shared" si="7"/>
        <v>1.457346658</v>
      </c>
      <c r="AY24" s="34">
        <f t="shared" si="7"/>
        <v>1.478635374</v>
      </c>
      <c r="AZ24" s="34">
        <f t="shared" si="7"/>
        <v>1.49875701</v>
      </c>
      <c r="BA24" s="34">
        <f t="shared" si="7"/>
        <v>1.517616314</v>
      </c>
      <c r="BB24" s="34">
        <f t="shared" si="7"/>
        <v>1.534107218</v>
      </c>
      <c r="BC24" s="34">
        <f t="shared" si="7"/>
        <v>1.551650866</v>
      </c>
      <c r="BD24" s="34">
        <f t="shared" si="7"/>
        <v>1.569143077</v>
      </c>
      <c r="BE24" s="34">
        <f t="shared" si="7"/>
        <v>1.585561169</v>
      </c>
    </row>
    <row r="25" ht="15.75" customHeight="1">
      <c r="A25" s="34" t="s">
        <v>84</v>
      </c>
      <c r="B25" s="33">
        <f t="shared" ref="B25:BE25" si="8">B21/B23</f>
        <v>1.012488408</v>
      </c>
      <c r="C25" s="33">
        <f t="shared" si="8"/>
        <v>0.6354910097</v>
      </c>
      <c r="D25" s="33">
        <f t="shared" si="8"/>
        <v>0.5929046269</v>
      </c>
      <c r="E25" s="33">
        <f t="shared" si="8"/>
        <v>0.5531024723</v>
      </c>
      <c r="F25" s="33">
        <f t="shared" si="8"/>
        <v>0.7068457971</v>
      </c>
      <c r="G25" s="33">
        <f t="shared" si="8"/>
        <v>0.7798711215</v>
      </c>
      <c r="H25" s="33">
        <f t="shared" si="8"/>
        <v>0.7950982122</v>
      </c>
      <c r="I25" s="33">
        <f t="shared" si="8"/>
        <v>0.8860070741</v>
      </c>
      <c r="J25" s="33">
        <f t="shared" si="8"/>
        <v>0.8363411316</v>
      </c>
      <c r="K25" s="33">
        <f t="shared" si="8"/>
        <v>0.6227878951</v>
      </c>
      <c r="L25" s="33">
        <f t="shared" si="8"/>
        <v>0.8860070741</v>
      </c>
      <c r="M25" s="33">
        <f t="shared" si="8"/>
        <v>0.5969713586</v>
      </c>
      <c r="N25" s="33">
        <f t="shared" si="8"/>
        <v>0.6931591172</v>
      </c>
      <c r="O25" s="33">
        <f t="shared" si="8"/>
        <v>0.8552727113</v>
      </c>
      <c r="P25" s="33">
        <f t="shared" si="8"/>
        <v>0.7067262218</v>
      </c>
      <c r="Q25" s="33">
        <f t="shared" si="8"/>
        <v>0.9687508204</v>
      </c>
      <c r="R25" s="33">
        <f t="shared" si="8"/>
        <v>0.8224891565</v>
      </c>
      <c r="S25" s="33">
        <f t="shared" si="8"/>
        <v>1.023079026</v>
      </c>
      <c r="T25" s="33">
        <f t="shared" si="8"/>
        <v>0.9760144323</v>
      </c>
      <c r="U25" s="33">
        <f t="shared" si="8"/>
        <v>1.01173696</v>
      </c>
      <c r="V25" s="33">
        <f t="shared" si="8"/>
        <v>0.9249206203</v>
      </c>
      <c r="W25" s="33">
        <f t="shared" si="8"/>
        <v>1.034813816</v>
      </c>
      <c r="X25" s="33">
        <f t="shared" si="8"/>
        <v>0.987177136</v>
      </c>
      <c r="Y25" s="33">
        <f t="shared" si="8"/>
        <v>0.9721622327</v>
      </c>
      <c r="Z25" s="33">
        <f t="shared" si="8"/>
        <v>1</v>
      </c>
      <c r="AA25" s="33">
        <f t="shared" si="8"/>
        <v>1.045956679</v>
      </c>
      <c r="AB25" s="33">
        <f t="shared" si="8"/>
        <v>1.0641943</v>
      </c>
      <c r="AC25" s="33">
        <f t="shared" si="8"/>
        <v>1.07699818</v>
      </c>
      <c r="AD25" s="33">
        <f t="shared" si="8"/>
        <v>1.083063849</v>
      </c>
      <c r="AE25" s="33">
        <f t="shared" si="8"/>
        <v>1.09892901</v>
      </c>
      <c r="AF25" s="33">
        <f t="shared" si="8"/>
        <v>1.120228235</v>
      </c>
      <c r="AG25" s="33">
        <f t="shared" si="8"/>
        <v>1.143043747</v>
      </c>
      <c r="AH25" s="33">
        <f t="shared" si="8"/>
        <v>1.174691701</v>
      </c>
      <c r="AI25" s="33">
        <f t="shared" si="8"/>
        <v>1.204141761</v>
      </c>
      <c r="AJ25" s="33">
        <f t="shared" si="8"/>
        <v>1.214705107</v>
      </c>
      <c r="AK25" s="33">
        <f t="shared" si="8"/>
        <v>1.245505956</v>
      </c>
      <c r="AL25" s="33">
        <f t="shared" si="8"/>
        <v>1.250639473</v>
      </c>
      <c r="AM25" s="33">
        <f t="shared" si="8"/>
        <v>1.258640453</v>
      </c>
      <c r="AN25" s="33">
        <f t="shared" si="8"/>
        <v>1.277186931</v>
      </c>
      <c r="AO25" s="33">
        <f t="shared" si="8"/>
        <v>1.280446547</v>
      </c>
      <c r="AP25" s="33">
        <f t="shared" si="8"/>
        <v>1.302732249</v>
      </c>
      <c r="AQ25" s="33">
        <f t="shared" si="8"/>
        <v>1.311565965</v>
      </c>
      <c r="AR25" s="33">
        <f t="shared" si="8"/>
        <v>1.335548081</v>
      </c>
      <c r="AS25" s="33">
        <f t="shared" si="8"/>
        <v>1.355957867</v>
      </c>
      <c r="AT25" s="33">
        <f t="shared" si="8"/>
        <v>1.379226475</v>
      </c>
      <c r="AU25" s="33">
        <f t="shared" si="8"/>
        <v>1.394453302</v>
      </c>
      <c r="AV25" s="33">
        <f t="shared" si="8"/>
        <v>1.417632084</v>
      </c>
      <c r="AW25" s="33">
        <f t="shared" si="8"/>
        <v>1.436277359</v>
      </c>
      <c r="AX25" s="33">
        <f t="shared" si="8"/>
        <v>1.451936873</v>
      </c>
      <c r="AY25" s="33">
        <f t="shared" si="8"/>
        <v>1.467783975</v>
      </c>
      <c r="AZ25" s="33">
        <f t="shared" si="8"/>
        <v>1.485689156</v>
      </c>
      <c r="BA25" s="33">
        <f t="shared" si="8"/>
        <v>1.503711492</v>
      </c>
      <c r="BB25" s="33">
        <f t="shared" si="8"/>
        <v>1.521362246</v>
      </c>
      <c r="BC25" s="33">
        <f t="shared" si="8"/>
        <v>1.537888009</v>
      </c>
      <c r="BD25" s="33">
        <f t="shared" si="8"/>
        <v>1.553898496</v>
      </c>
      <c r="BE25" s="33">
        <f t="shared" si="8"/>
        <v>1.569812553</v>
      </c>
    </row>
    <row r="26" ht="15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</row>
    <row r="27" ht="15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</row>
    <row r="28" ht="15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</row>
    <row r="29" ht="15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</row>
    <row r="30" ht="15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</row>
    <row r="31" ht="15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</row>
    <row r="32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</row>
    <row r="33" ht="15.75" customHeight="1">
      <c r="A33" s="26" t="s">
        <v>68</v>
      </c>
      <c r="B33" s="27"/>
      <c r="C33" s="27"/>
      <c r="D33" s="27"/>
      <c r="E33" s="36"/>
      <c r="F33" s="30"/>
      <c r="G33" s="26" t="s">
        <v>85</v>
      </c>
      <c r="H33" s="27"/>
      <c r="I33" s="27"/>
      <c r="J33" s="27"/>
      <c r="K33" s="27"/>
      <c r="L33" s="27"/>
      <c r="M33" s="27"/>
      <c r="N33" s="27"/>
      <c r="O33" s="36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</row>
    <row r="34" ht="15.75" customHeight="1">
      <c r="A34" s="42"/>
      <c r="B34" s="42"/>
      <c r="C34" s="42"/>
      <c r="D34" s="42"/>
      <c r="E34" s="42"/>
      <c r="F34" s="30"/>
      <c r="G34" s="43"/>
      <c r="H34" s="43"/>
      <c r="I34" s="43"/>
      <c r="J34" s="43"/>
      <c r="K34" s="43"/>
      <c r="L34" s="43"/>
      <c r="M34" s="43"/>
      <c r="N34" s="43"/>
      <c r="O34" s="43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</row>
    <row r="35" ht="15.75" customHeight="1">
      <c r="A35" s="44" t="s">
        <v>41</v>
      </c>
      <c r="B35" s="45" t="s">
        <v>69</v>
      </c>
      <c r="C35" s="36"/>
      <c r="D35" s="45" t="s">
        <v>70</v>
      </c>
      <c r="E35" s="36"/>
      <c r="F35" s="30"/>
      <c r="G35" s="46" t="s">
        <v>41</v>
      </c>
      <c r="H35" s="45" t="s">
        <v>86</v>
      </c>
      <c r="I35" s="27"/>
      <c r="J35" s="27"/>
      <c r="K35" s="36"/>
      <c r="L35" s="45" t="s">
        <v>87</v>
      </c>
      <c r="M35" s="27"/>
      <c r="N35" s="27"/>
      <c r="O35" s="36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</row>
    <row r="36" ht="15.75" customHeight="1">
      <c r="A36" s="47">
        <v>1995.0</v>
      </c>
      <c r="B36" s="48">
        <v>9563.0</v>
      </c>
      <c r="C36" s="49"/>
      <c r="D36" s="48">
        <v>9448.2</v>
      </c>
      <c r="E36" s="49"/>
      <c r="F36" s="30"/>
      <c r="G36" s="50"/>
      <c r="H36" s="45" t="s">
        <v>88</v>
      </c>
      <c r="I36" s="36"/>
      <c r="J36" s="45" t="s">
        <v>89</v>
      </c>
      <c r="K36" s="36"/>
      <c r="L36" s="45" t="s">
        <v>88</v>
      </c>
      <c r="M36" s="36"/>
      <c r="N36" s="45" t="s">
        <v>89</v>
      </c>
      <c r="O36" s="36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</row>
    <row r="37" ht="15.75" customHeight="1">
      <c r="A37" s="47">
        <v>1996.0</v>
      </c>
      <c r="B37" s="48">
        <v>11830.4</v>
      </c>
      <c r="C37" s="49"/>
      <c r="D37" s="48">
        <v>11829.5</v>
      </c>
      <c r="E37" s="49"/>
      <c r="F37" s="30"/>
      <c r="G37" s="51">
        <v>1995.0</v>
      </c>
      <c r="H37" s="52">
        <v>241625.0</v>
      </c>
      <c r="I37" s="53"/>
      <c r="J37" s="52">
        <v>376004.0</v>
      </c>
      <c r="K37" s="54"/>
      <c r="L37" s="52">
        <v>863672.0</v>
      </c>
      <c r="M37" s="53"/>
      <c r="N37" s="52">
        <v>535998.0</v>
      </c>
      <c r="O37" s="55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</row>
    <row r="38" ht="15.75" customHeight="1">
      <c r="A38" s="47">
        <v>1997.0</v>
      </c>
      <c r="B38" s="48">
        <v>11151.7</v>
      </c>
      <c r="C38" s="49"/>
      <c r="D38" s="48">
        <v>10806.0</v>
      </c>
      <c r="E38" s="49"/>
      <c r="F38" s="30"/>
      <c r="G38" s="51">
        <v>1996.0</v>
      </c>
      <c r="H38" s="52">
        <v>161026.0</v>
      </c>
      <c r="I38" s="53"/>
      <c r="J38" s="52">
        <v>466967.0</v>
      </c>
      <c r="K38" s="54"/>
      <c r="L38" s="52">
        <v>542086.0</v>
      </c>
      <c r="M38" s="53"/>
      <c r="N38" s="52">
        <v>674141.0</v>
      </c>
      <c r="O38" s="55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</row>
    <row r="39" ht="15.75" customHeight="1">
      <c r="A39" s="47">
        <v>1998.0</v>
      </c>
      <c r="B39" s="48">
        <v>22989.2</v>
      </c>
      <c r="C39" s="49"/>
      <c r="D39" s="48">
        <v>23675.8</v>
      </c>
      <c r="E39" s="49"/>
      <c r="F39" s="30"/>
      <c r="G39" s="51">
        <v>1997.0</v>
      </c>
      <c r="H39" s="52">
        <v>190504.0</v>
      </c>
      <c r="I39" s="53"/>
      <c r="J39" s="52">
        <v>450365.0</v>
      </c>
      <c r="K39" s="54"/>
      <c r="L39" s="52">
        <v>505759.0</v>
      </c>
      <c r="M39" s="53"/>
      <c r="N39" s="52">
        <v>644999.0</v>
      </c>
      <c r="O39" s="55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</row>
    <row r="40" ht="15.75" customHeight="1">
      <c r="A40" s="47">
        <v>1999.0</v>
      </c>
      <c r="B40" s="48">
        <v>17432.5</v>
      </c>
      <c r="C40" s="49"/>
      <c r="D40" s="48">
        <v>17670.9</v>
      </c>
      <c r="E40" s="49"/>
      <c r="F40" s="30"/>
      <c r="G40" s="51">
        <v>1998.0</v>
      </c>
      <c r="H40" s="52">
        <v>260883.0</v>
      </c>
      <c r="I40" s="53"/>
      <c r="J40" s="52">
        <v>495194.0</v>
      </c>
      <c r="K40" s="54"/>
      <c r="L40" s="52">
        <v>471807.0</v>
      </c>
      <c r="M40" s="53"/>
      <c r="N40" s="52">
        <v>712816.0</v>
      </c>
      <c r="O40" s="55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</row>
    <row r="41" ht="15.75" customHeight="1">
      <c r="A41" s="47">
        <v>2000.0</v>
      </c>
      <c r="B41" s="48">
        <v>14353.5</v>
      </c>
      <c r="C41" s="49"/>
      <c r="D41" s="48">
        <v>14549.7</v>
      </c>
      <c r="E41" s="49"/>
      <c r="F41" s="30"/>
      <c r="G41" s="51">
        <v>1999.0</v>
      </c>
      <c r="H41" s="52">
        <v>263608.0</v>
      </c>
      <c r="I41" s="53"/>
      <c r="J41" s="52">
        <v>480972.0</v>
      </c>
      <c r="K41" s="54"/>
      <c r="L41" s="52">
        <v>602953.0</v>
      </c>
      <c r="M41" s="53"/>
      <c r="N41" s="52">
        <v>746561.0</v>
      </c>
      <c r="O41" s="55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</row>
    <row r="42" ht="15.75" customHeight="1">
      <c r="A42" s="47">
        <v>2001.0</v>
      </c>
      <c r="B42" s="48">
        <v>19882.0</v>
      </c>
      <c r="C42" s="49"/>
      <c r="D42" s="48">
        <v>19641.0</v>
      </c>
      <c r="E42" s="49"/>
      <c r="F42" s="30"/>
      <c r="G42" s="51">
        <v>2000.0</v>
      </c>
      <c r="H42" s="52">
        <v>244270.0</v>
      </c>
      <c r="I42" s="53"/>
      <c r="J42" s="52">
        <v>500508.0</v>
      </c>
      <c r="K42" s="54"/>
      <c r="L42" s="52">
        <v>665245.0</v>
      </c>
      <c r="M42" s="53"/>
      <c r="N42" s="52">
        <v>731851.0</v>
      </c>
      <c r="O42" s="55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</row>
    <row r="43" ht="15.75" customHeight="1">
      <c r="A43" s="47">
        <v>2002.0</v>
      </c>
      <c r="B43" s="48">
        <v>20542.0</v>
      </c>
      <c r="C43" s="49"/>
      <c r="D43" s="48">
        <v>20052.0</v>
      </c>
      <c r="E43" s="49"/>
      <c r="F43" s="30"/>
      <c r="G43" s="51">
        <v>2001.0</v>
      </c>
      <c r="H43" s="52">
        <v>246986.0</v>
      </c>
      <c r="I43" s="53"/>
      <c r="J43" s="52">
        <v>500668.0</v>
      </c>
      <c r="K43" s="54"/>
      <c r="L43" s="52">
        <v>678234.0</v>
      </c>
      <c r="M43" s="53"/>
      <c r="N43" s="52">
        <v>735293.0</v>
      </c>
      <c r="O43" s="55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</row>
    <row r="44" ht="15.75" customHeight="1">
      <c r="A44" s="47">
        <v>2003.0</v>
      </c>
      <c r="B44" s="48">
        <v>19162.0</v>
      </c>
      <c r="C44" s="49"/>
      <c r="D44" s="48">
        <v>19938.0</v>
      </c>
      <c r="E44" s="49"/>
      <c r="F44" s="30"/>
      <c r="G44" s="51">
        <v>2002.0</v>
      </c>
      <c r="H44" s="52">
        <v>335504.0</v>
      </c>
      <c r="I44" s="53"/>
      <c r="J44" s="52">
        <v>552800.0</v>
      </c>
      <c r="K44" s="54"/>
      <c r="L44" s="52">
        <v>755781.0</v>
      </c>
      <c r="M44" s="53"/>
      <c r="N44" s="52">
        <v>909546.0</v>
      </c>
      <c r="O44" s="55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</row>
    <row r="45" ht="15.75" customHeight="1">
      <c r="A45" s="47">
        <v>2004.0</v>
      </c>
      <c r="B45" s="48">
        <v>16830.0</v>
      </c>
      <c r="C45" s="49"/>
      <c r="D45" s="48">
        <v>16072.0</v>
      </c>
      <c r="E45" s="49"/>
      <c r="F45" s="30"/>
      <c r="G45" s="51">
        <v>2003.0</v>
      </c>
      <c r="H45" s="52">
        <v>167978.0</v>
      </c>
      <c r="I45" s="37"/>
      <c r="J45" s="52">
        <v>434818.0</v>
      </c>
      <c r="K45" s="54"/>
      <c r="L45" s="52">
        <v>713415.0</v>
      </c>
      <c r="M45" s="53"/>
      <c r="N45" s="52">
        <v>752059.0</v>
      </c>
      <c r="O45" s="55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</row>
    <row r="46" ht="15.75" customHeight="1">
      <c r="A46" s="47">
        <v>2005.0</v>
      </c>
      <c r="B46" s="48">
        <v>14737.0</v>
      </c>
      <c r="C46" s="49"/>
      <c r="D46" s="48">
        <v>13664.0</v>
      </c>
      <c r="E46" s="49"/>
      <c r="F46" s="30"/>
      <c r="G46" s="51">
        <v>2004.0</v>
      </c>
      <c r="H46" s="52">
        <v>204623.0</v>
      </c>
      <c r="I46" s="37"/>
      <c r="J46" s="52">
        <v>435643.0</v>
      </c>
      <c r="K46" s="54"/>
      <c r="L46" s="52">
        <v>531250.0</v>
      </c>
      <c r="M46" s="53"/>
      <c r="N46" s="52">
        <v>734532.0</v>
      </c>
      <c r="O46" s="55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</row>
    <row r="47" ht="15.75" customHeight="1">
      <c r="A47" s="47">
        <v>2006.0</v>
      </c>
      <c r="B47" s="48">
        <v>13664.0</v>
      </c>
      <c r="C47" s="49"/>
      <c r="D47" s="48">
        <v>14136.8</v>
      </c>
      <c r="E47" s="49"/>
      <c r="F47" s="30"/>
      <c r="G47" s="51">
        <v>2005.0</v>
      </c>
      <c r="H47" s="52">
        <v>335504.0</v>
      </c>
      <c r="I47" s="37"/>
      <c r="J47" s="52">
        <v>552800.0</v>
      </c>
      <c r="K47" s="54"/>
      <c r="L47" s="52">
        <v>755781.0</v>
      </c>
      <c r="M47" s="53"/>
      <c r="N47" s="52">
        <v>909546.0</v>
      </c>
      <c r="O47" s="55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</row>
    <row r="48" ht="15.75" customHeight="1">
      <c r="A48" s="47">
        <v>2007.0</v>
      </c>
      <c r="B48" s="48">
        <v>14762.0</v>
      </c>
      <c r="C48" s="49"/>
      <c r="D48" s="48">
        <v>15245.8</v>
      </c>
      <c r="E48" s="49"/>
      <c r="F48" s="30"/>
      <c r="G48" s="51">
        <v>2006.0</v>
      </c>
      <c r="H48" s="52">
        <v>238448.0</v>
      </c>
      <c r="I48" s="37"/>
      <c r="J48" s="52">
        <v>460329.0</v>
      </c>
      <c r="K48" s="54"/>
      <c r="L48" s="52">
        <v>509228.0</v>
      </c>
      <c r="M48" s="53"/>
      <c r="N48" s="52">
        <v>743463.0</v>
      </c>
      <c r="O48" s="55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</row>
    <row r="49" ht="15.75" customHeight="1">
      <c r="A49" s="47">
        <v>2008.0</v>
      </c>
      <c r="B49" s="48">
        <v>18705.5</v>
      </c>
      <c r="C49" s="49"/>
      <c r="D49" s="48">
        <v>18919.0</v>
      </c>
      <c r="E49" s="49"/>
      <c r="F49" s="30"/>
      <c r="G49" s="51">
        <v>2007.0</v>
      </c>
      <c r="H49" s="52">
        <v>296000.0</v>
      </c>
      <c r="I49" s="37"/>
      <c r="J49" s="52">
        <v>430130.0</v>
      </c>
      <c r="K49" s="54"/>
      <c r="L49" s="52">
        <v>591278.0</v>
      </c>
      <c r="M49" s="53"/>
      <c r="N49" s="52">
        <v>786272.0</v>
      </c>
      <c r="O49" s="55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</row>
    <row r="50" ht="15.75" customHeight="1">
      <c r="A50" s="47">
        <v>2009.0</v>
      </c>
      <c r="B50" s="48">
        <v>14906.0</v>
      </c>
      <c r="C50" s="49"/>
      <c r="D50" s="48">
        <v>14858.9</v>
      </c>
      <c r="E50" s="49"/>
      <c r="F50" s="30"/>
      <c r="G50" s="51">
        <v>2008.0</v>
      </c>
      <c r="H50" s="52">
        <v>352043.0</v>
      </c>
      <c r="I50" s="37"/>
      <c r="J50" s="52">
        <v>448934.0</v>
      </c>
      <c r="K50" s="54"/>
      <c r="L50" s="52">
        <v>729564.0</v>
      </c>
      <c r="M50" s="53"/>
      <c r="N50" s="52">
        <v>822968.0</v>
      </c>
      <c r="O50" s="55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</row>
    <row r="51" ht="15.75" customHeight="1">
      <c r="A51" s="47">
        <v>2010.0</v>
      </c>
      <c r="B51" s="48">
        <v>18271.7</v>
      </c>
      <c r="C51" s="49"/>
      <c r="D51" s="48">
        <v>18314.8</v>
      </c>
      <c r="E51" s="49"/>
      <c r="F51" s="30"/>
      <c r="G51" s="51">
        <v>2009.0</v>
      </c>
      <c r="H51" s="52">
        <v>239276.0</v>
      </c>
      <c r="I51" s="37"/>
      <c r="J51" s="52">
        <v>472808.0</v>
      </c>
      <c r="K51" s="54"/>
      <c r="L51" s="52">
        <v>602851.0</v>
      </c>
      <c r="M51" s="53"/>
      <c r="N51" s="52">
        <v>951063.0</v>
      </c>
      <c r="O51" s="55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</row>
    <row r="52" ht="15.75" customHeight="1">
      <c r="A52" s="47">
        <v>2011.0</v>
      </c>
      <c r="B52" s="48">
        <v>19996.8</v>
      </c>
      <c r="C52" s="49"/>
      <c r="D52" s="48">
        <v>19704.8</v>
      </c>
      <c r="E52" s="49"/>
      <c r="F52" s="30"/>
      <c r="G52" s="51">
        <v>2010.0</v>
      </c>
      <c r="H52" s="52">
        <v>245447.0</v>
      </c>
      <c r="I52" s="37"/>
      <c r="J52" s="52">
        <v>519840.0</v>
      </c>
      <c r="K52" s="54"/>
      <c r="L52" s="52">
        <v>826363.0</v>
      </c>
      <c r="M52" s="53"/>
      <c r="N52" s="52">
        <v>1020408.0</v>
      </c>
      <c r="O52" s="55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</row>
    <row r="53" ht="15.75" customHeight="1">
      <c r="A53" s="47">
        <v>2012.0</v>
      </c>
      <c r="B53" s="48">
        <v>26149.5</v>
      </c>
      <c r="C53" s="49"/>
      <c r="D53" s="48">
        <v>24197.8</v>
      </c>
      <c r="E53" s="49"/>
      <c r="F53" s="30"/>
      <c r="G53" s="51">
        <v>2011.0</v>
      </c>
      <c r="H53" s="52">
        <v>252496.0</v>
      </c>
      <c r="I53" s="37"/>
      <c r="J53" s="52">
        <v>565491.0</v>
      </c>
      <c r="K53" s="54"/>
      <c r="L53" s="52">
        <v>701599.0</v>
      </c>
      <c r="M53" s="53"/>
      <c r="N53" s="52">
        <v>1190927.0</v>
      </c>
      <c r="O53" s="55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</row>
    <row r="54" ht="15.75" customHeight="1">
      <c r="A54" s="47">
        <v>2013.0</v>
      </c>
      <c r="B54" s="48">
        <v>23081.5</v>
      </c>
      <c r="C54" s="49"/>
      <c r="D54" s="48">
        <v>22229.6</v>
      </c>
      <c r="E54" s="49"/>
      <c r="F54" s="30"/>
      <c r="G54" s="51">
        <v>2012.0</v>
      </c>
      <c r="H54" s="52">
        <v>268391.0</v>
      </c>
      <c r="I54" s="37"/>
      <c r="J54" s="52">
        <v>675186.0</v>
      </c>
      <c r="K54" s="54"/>
      <c r="L54" s="52">
        <v>872706.0</v>
      </c>
      <c r="M54" s="53"/>
      <c r="N54" s="52">
        <v>1415822.0</v>
      </c>
      <c r="O54" s="55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</row>
    <row r="55" ht="15.75" customHeight="1">
      <c r="A55" s="47">
        <v>2014.0</v>
      </c>
      <c r="B55" s="48">
        <v>22377.1</v>
      </c>
      <c r="C55" s="49"/>
      <c r="D55" s="48">
        <v>21998.2</v>
      </c>
      <c r="E55" s="49"/>
      <c r="F55" s="30"/>
      <c r="G55" s="51">
        <v>2013.0</v>
      </c>
      <c r="H55" s="52">
        <v>311555.0</v>
      </c>
      <c r="I55" s="37"/>
      <c r="J55" s="52">
        <v>816166.0</v>
      </c>
      <c r="K55" s="54"/>
      <c r="L55" s="52">
        <v>832559.0</v>
      </c>
      <c r="M55" s="53"/>
      <c r="N55" s="52">
        <v>1550281.0</v>
      </c>
      <c r="O55" s="55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</row>
    <row r="56" ht="15.75" customHeight="1">
      <c r="A56" s="47">
        <v>2015.0</v>
      </c>
      <c r="B56" s="56">
        <v>21761.4</v>
      </c>
      <c r="C56" s="57"/>
      <c r="D56" s="56">
        <v>21229.8</v>
      </c>
      <c r="E56" s="57"/>
      <c r="F56" s="30"/>
      <c r="G56" s="51">
        <v>2014.0</v>
      </c>
      <c r="H56" s="52">
        <v>295134.0</v>
      </c>
      <c r="I56" s="37"/>
      <c r="J56" s="52">
        <v>854340.0</v>
      </c>
      <c r="K56" s="54"/>
      <c r="L56" s="52">
        <v>863031.0</v>
      </c>
      <c r="M56" s="53"/>
      <c r="N56" s="52">
        <v>1600023.0</v>
      </c>
      <c r="O56" s="55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</row>
    <row r="57" ht="15.75" customHeight="1">
      <c r="A57" s="47">
        <v>2016.0</v>
      </c>
      <c r="B57" s="56">
        <v>21361.9</v>
      </c>
      <c r="C57" s="58"/>
      <c r="D57" s="56">
        <v>21308.7</v>
      </c>
      <c r="E57" s="57"/>
      <c r="F57" s="30"/>
      <c r="G57" s="51">
        <v>2015.0</v>
      </c>
      <c r="H57" s="59">
        <v>265262.0</v>
      </c>
      <c r="I57" s="60"/>
      <c r="J57" s="59">
        <v>714177.0</v>
      </c>
      <c r="K57" s="57"/>
      <c r="L57" s="59">
        <v>788975.0</v>
      </c>
      <c r="M57" s="57"/>
      <c r="N57" s="59">
        <v>1351636.0</v>
      </c>
      <c r="O57" s="61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</row>
    <row r="58" ht="15.75" customHeight="1">
      <c r="A58" s="47">
        <v>2017.0</v>
      </c>
      <c r="B58" s="56">
        <v>22828.9</v>
      </c>
      <c r="C58" s="57"/>
      <c r="D58" s="56">
        <v>22087.6</v>
      </c>
      <c r="E58" s="57"/>
      <c r="F58" s="30"/>
      <c r="G58" s="51">
        <v>2016.0</v>
      </c>
      <c r="H58" s="59">
        <v>272873.0</v>
      </c>
      <c r="I58" s="43"/>
      <c r="J58" s="59">
        <v>724505.0</v>
      </c>
      <c r="K58" s="62"/>
      <c r="L58" s="59">
        <v>882716.0</v>
      </c>
      <c r="M58" s="63"/>
      <c r="N58" s="59">
        <v>1608911.0</v>
      </c>
      <c r="O58" s="61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</row>
    <row r="59" ht="15.75" customHeight="1">
      <c r="A59" s="47">
        <v>2018.0</v>
      </c>
      <c r="B59" s="56">
        <v>25696.9</v>
      </c>
      <c r="C59" s="58"/>
      <c r="D59" s="56">
        <v>25317.9</v>
      </c>
      <c r="E59" s="58"/>
      <c r="F59" s="30"/>
      <c r="G59" s="51">
        <v>2017.0</v>
      </c>
      <c r="H59" s="59">
        <v>242744.0</v>
      </c>
      <c r="I59" s="61" t="s">
        <v>90</v>
      </c>
      <c r="J59" s="59">
        <v>761755.0</v>
      </c>
      <c r="K59" s="61" t="s">
        <v>90</v>
      </c>
      <c r="L59" s="59">
        <v>842081.0</v>
      </c>
      <c r="M59" s="61" t="s">
        <v>90</v>
      </c>
      <c r="N59" s="59">
        <v>1678060.0</v>
      </c>
      <c r="O59" s="61" t="s">
        <v>90</v>
      </c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</row>
    <row r="60" ht="15.75" customHeight="1">
      <c r="A60" s="64" t="s">
        <v>91</v>
      </c>
      <c r="B60" s="36"/>
      <c r="C60" s="65"/>
      <c r="D60" s="65"/>
      <c r="E60" s="43"/>
      <c r="F60" s="30"/>
      <c r="G60" s="51">
        <v>2018.0</v>
      </c>
      <c r="H60" s="59">
        <v>240325.0</v>
      </c>
      <c r="I60" s="63"/>
      <c r="J60" s="59">
        <v>821867.0</v>
      </c>
      <c r="K60" s="62"/>
      <c r="L60" s="59">
        <v>829273.0</v>
      </c>
      <c r="M60" s="63"/>
      <c r="N60" s="59">
        <v>1607487.0</v>
      </c>
      <c r="O60" s="66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</row>
    <row r="61" ht="15.75" customHeight="1">
      <c r="A61" s="30"/>
      <c r="B61" s="30"/>
      <c r="C61" s="30"/>
      <c r="D61" s="30"/>
      <c r="E61" s="30"/>
      <c r="F61" s="30"/>
      <c r="G61" s="64" t="s">
        <v>92</v>
      </c>
      <c r="H61" s="36"/>
      <c r="I61" s="65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</row>
    <row r="1001" ht="15.75" customHeight="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</row>
    <row r="1002" ht="15.75" customHeight="1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</row>
    <row r="1003" ht="15.75" customHeight="1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</row>
    <row r="1004" ht="15.75" customHeight="1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</row>
    <row r="1005" ht="15.75" customHeight="1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</row>
    <row r="1006" ht="15.75" customHeight="1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</row>
    <row r="1007" ht="15.75" customHeight="1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</row>
  </sheetData>
  <mergeCells count="16">
    <mergeCell ref="D35:E35"/>
    <mergeCell ref="H35:K35"/>
    <mergeCell ref="A60:B60"/>
    <mergeCell ref="G61:H61"/>
    <mergeCell ref="G35:G36"/>
    <mergeCell ref="H36:I36"/>
    <mergeCell ref="J36:K36"/>
    <mergeCell ref="L36:M36"/>
    <mergeCell ref="N36:O36"/>
    <mergeCell ref="A1:BE1"/>
    <mergeCell ref="A11:I11"/>
    <mergeCell ref="A18:BE18"/>
    <mergeCell ref="A33:E33"/>
    <mergeCell ref="G33:O33"/>
    <mergeCell ref="B35:C35"/>
    <mergeCell ref="L35:O3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33" width="10.63"/>
  </cols>
  <sheetData>
    <row r="1">
      <c r="A1" s="67" t="s">
        <v>93</v>
      </c>
      <c r="B1" s="68">
        <v>2019.0</v>
      </c>
      <c r="C1" s="68">
        <v>2020.0</v>
      </c>
      <c r="D1" s="68">
        <v>2021.0</v>
      </c>
      <c r="E1" s="68">
        <v>2022.0</v>
      </c>
      <c r="F1" s="68">
        <v>2023.0</v>
      </c>
      <c r="G1" s="68">
        <v>2024.0</v>
      </c>
      <c r="H1" s="68">
        <v>2025.0</v>
      </c>
      <c r="I1" s="68">
        <v>2026.0</v>
      </c>
      <c r="J1" s="68">
        <v>2027.0</v>
      </c>
      <c r="K1" s="68">
        <v>2028.0</v>
      </c>
      <c r="L1" s="68">
        <v>2029.0</v>
      </c>
      <c r="M1" s="68">
        <v>2030.0</v>
      </c>
      <c r="N1" s="68">
        <v>2031.0</v>
      </c>
      <c r="O1" s="68">
        <v>2032.0</v>
      </c>
      <c r="P1" s="68">
        <v>2033.0</v>
      </c>
      <c r="Q1" s="68">
        <v>2034.0</v>
      </c>
      <c r="R1" s="68">
        <v>2035.0</v>
      </c>
      <c r="S1" s="68">
        <v>2036.0</v>
      </c>
      <c r="T1" s="68">
        <v>2037.0</v>
      </c>
      <c r="U1" s="68">
        <v>2038.0</v>
      </c>
      <c r="V1" s="68">
        <v>2039.0</v>
      </c>
      <c r="W1" s="68">
        <v>2040.0</v>
      </c>
      <c r="X1" s="68">
        <v>2041.0</v>
      </c>
      <c r="Y1" s="68">
        <v>2042.0</v>
      </c>
      <c r="Z1" s="68">
        <v>2043.0</v>
      </c>
      <c r="AA1" s="68">
        <v>2044.0</v>
      </c>
      <c r="AB1" s="68">
        <v>2045.0</v>
      </c>
      <c r="AC1" s="68">
        <v>2046.0</v>
      </c>
      <c r="AD1" s="68">
        <v>2047.0</v>
      </c>
      <c r="AE1" s="68">
        <v>2048.0</v>
      </c>
      <c r="AF1" s="68">
        <v>2049.0</v>
      </c>
      <c r="AG1" s="68">
        <v>2050.0</v>
      </c>
    </row>
    <row r="2" ht="15.0" customHeight="1">
      <c r="A2" s="69" t="s">
        <v>94</v>
      </c>
      <c r="B2" s="69">
        <f>LDVs!F5</f>
        <v>1</v>
      </c>
      <c r="C2" s="69">
        <f>LDVs!G5</f>
        <v>1.013168387</v>
      </c>
      <c r="D2" s="69">
        <f>LDVs!H5</f>
        <v>1.052649239</v>
      </c>
      <c r="E2" s="69">
        <f>LDVs!I5</f>
        <v>1.11144457</v>
      </c>
      <c r="F2" s="69">
        <f>LDVs!J5</f>
        <v>1.149773716</v>
      </c>
      <c r="G2" s="69">
        <f>LDVs!K5</f>
        <v>1.187011663</v>
      </c>
      <c r="H2" s="69">
        <f>LDVs!L5</f>
        <v>1.224372885</v>
      </c>
      <c r="I2" s="69">
        <f>LDVs!M5</f>
        <v>1.265192878</v>
      </c>
      <c r="J2" s="69">
        <f>LDVs!N5</f>
        <v>1.311243028</v>
      </c>
      <c r="K2" s="69">
        <f>LDVs!O5</f>
        <v>1.351366447</v>
      </c>
      <c r="L2" s="69">
        <f>LDVs!P5</f>
        <v>1.388755808</v>
      </c>
      <c r="M2" s="69">
        <f>LDVs!Q5</f>
        <v>1.43003463</v>
      </c>
      <c r="N2" s="69">
        <f>LDVs!R5</f>
        <v>1.471712236</v>
      </c>
      <c r="O2" s="69">
        <f>LDVs!S5</f>
        <v>1.513127464</v>
      </c>
      <c r="P2" s="69">
        <f>LDVs!T5</f>
        <v>1.553548979</v>
      </c>
      <c r="Q2" s="69">
        <f>LDVs!U5</f>
        <v>1.59331213</v>
      </c>
      <c r="R2" s="69">
        <f>LDVs!V5</f>
        <v>1.634339131</v>
      </c>
      <c r="S2" s="69">
        <f>LDVs!W5</f>
        <v>1.675710299</v>
      </c>
      <c r="T2" s="69">
        <f>LDVs!X5</f>
        <v>1.716321476</v>
      </c>
      <c r="U2" s="69">
        <f>LDVs!Y5</f>
        <v>1.756836465</v>
      </c>
      <c r="V2" s="69">
        <f>LDVs!Z5</f>
        <v>1.797466587</v>
      </c>
      <c r="W2" s="69">
        <f>LDVs!AA5</f>
        <v>1.838331273</v>
      </c>
      <c r="X2" s="69">
        <f>LDVs!AB5</f>
        <v>1.879250838</v>
      </c>
      <c r="Y2" s="69">
        <f>LDVs!AC5</f>
        <v>1.919911178</v>
      </c>
      <c r="Z2" s="69">
        <f>LDVs!AD5</f>
        <v>1.960540612</v>
      </c>
      <c r="AA2" s="69">
        <f>LDVs!AE5</f>
        <v>2.001321359</v>
      </c>
      <c r="AB2" s="69">
        <f>LDVs!AF5</f>
        <v>2.042120136</v>
      </c>
      <c r="AC2" s="69">
        <f>LDVs!AG5</f>
        <v>2.082881797</v>
      </c>
      <c r="AD2" s="69">
        <f>LDVs!AH5</f>
        <v>2.123593935</v>
      </c>
      <c r="AE2" s="69">
        <f>LDVs!AI5</f>
        <v>2.164309986</v>
      </c>
      <c r="AF2" s="69">
        <f>LDVs!AJ5</f>
        <v>2.205077501</v>
      </c>
      <c r="AG2" s="69">
        <f>LDVs!AK5</f>
        <v>2.245843864</v>
      </c>
    </row>
    <row r="3" ht="16.5" customHeight="1">
      <c r="A3" s="69" t="s">
        <v>95</v>
      </c>
      <c r="B3" s="69">
        <f>'HDVs and Motorcycles'!G21</f>
        <v>1</v>
      </c>
      <c r="C3" s="69">
        <f>'HDVs and Motorcycles'!H21</f>
        <v>1.038084545</v>
      </c>
      <c r="D3" s="69">
        <f>'HDVs and Motorcycles'!I21</f>
        <v>1.077556841</v>
      </c>
      <c r="E3" s="69">
        <f>'HDVs and Motorcycles'!J21</f>
        <v>1.116298416</v>
      </c>
      <c r="F3" s="69">
        <f>'HDVs and Motorcycles'!K21</f>
        <v>1.154456799</v>
      </c>
      <c r="G3" s="69">
        <f>'HDVs and Motorcycles'!L21</f>
        <v>1.193417561</v>
      </c>
      <c r="H3" s="69">
        <f>'HDVs and Motorcycles'!M21</f>
        <v>1.232232629</v>
      </c>
      <c r="I3" s="69">
        <f>'HDVs and Motorcycles'!N21</f>
        <v>1.270733666</v>
      </c>
      <c r="J3" s="69">
        <f>'HDVs and Motorcycles'!O21</f>
        <v>1.309421713</v>
      </c>
      <c r="K3" s="69">
        <f>'HDVs and Motorcycles'!P21</f>
        <v>1.348226253</v>
      </c>
      <c r="L3" s="69">
        <f>'HDVs and Motorcycles'!Q21</f>
        <v>1.386848305</v>
      </c>
      <c r="M3" s="69">
        <f>'HDVs and Motorcycles'!R21</f>
        <v>1.425509695</v>
      </c>
      <c r="N3" s="69">
        <f>'HDVs and Motorcycles'!S21</f>
        <v>1.464241521</v>
      </c>
      <c r="O3" s="69">
        <f>'HDVs and Motorcycles'!T21</f>
        <v>1.502926415</v>
      </c>
      <c r="P3" s="69">
        <f>'HDVs and Motorcycles'!U21</f>
        <v>1.5415885</v>
      </c>
      <c r="Q3" s="69">
        <f>'HDVs and Motorcycles'!V21</f>
        <v>1.58029202</v>
      </c>
      <c r="R3" s="69">
        <f>'HDVs and Motorcycles'!W21</f>
        <v>1.618985119</v>
      </c>
      <c r="S3" s="69">
        <f>'HDVs and Motorcycles'!X21</f>
        <v>1.657662556</v>
      </c>
      <c r="T3" s="69">
        <f>'HDVs and Motorcycles'!Y21</f>
        <v>1.696351592</v>
      </c>
      <c r="U3" s="69">
        <f>'HDVs and Motorcycles'!Z21</f>
        <v>1.735044973</v>
      </c>
      <c r="V3" s="69">
        <f>'HDVs and Motorcycles'!AA21</f>
        <v>1.773728966</v>
      </c>
      <c r="W3" s="69">
        <f>'HDVs and Motorcycles'!AB21</f>
        <v>1.812415674</v>
      </c>
      <c r="X3" s="69">
        <f>'HDVs and Motorcycles'!AC21</f>
        <v>1.851105836</v>
      </c>
      <c r="Y3" s="69">
        <f>'HDVs and Motorcycles'!AD21</f>
        <v>1.889793165</v>
      </c>
      <c r="Z3" s="69">
        <f>'HDVs and Motorcycles'!AE21</f>
        <v>1.928479699</v>
      </c>
      <c r="AA3" s="69">
        <f>'HDVs and Motorcycles'!AF21</f>
        <v>1.967168355</v>
      </c>
      <c r="AB3" s="69">
        <f>'HDVs and Motorcycles'!AG21</f>
        <v>2.005856313</v>
      </c>
      <c r="AC3" s="69">
        <f>'HDVs and Motorcycles'!AH21</f>
        <v>2.044543516</v>
      </c>
      <c r="AD3" s="69">
        <f>'HDVs and Motorcycles'!AI21</f>
        <v>2.083231404</v>
      </c>
      <c r="AE3" s="69">
        <f>'HDVs and Motorcycles'!AJ21</f>
        <v>2.121919429</v>
      </c>
      <c r="AF3" s="69">
        <f>'HDVs and Motorcycles'!AK21</f>
        <v>2.160606976</v>
      </c>
      <c r="AG3" s="69">
        <f>'HDVs and Motorcycles'!AL21</f>
        <v>2.1992947</v>
      </c>
    </row>
    <row r="4" ht="16.5" customHeight="1">
      <c r="A4" s="69" t="s">
        <v>96</v>
      </c>
      <c r="B4" s="69">
        <f>Aircraft!V11</f>
        <v>1</v>
      </c>
      <c r="C4" s="69">
        <f>Aircraft!W11</f>
        <v>1.134409798</v>
      </c>
      <c r="D4" s="69">
        <f>Aircraft!X11</f>
        <v>1.200102973</v>
      </c>
      <c r="E4" s="69">
        <f>Aircraft!Y11</f>
        <v>1.265796147</v>
      </c>
      <c r="F4" s="69">
        <f>Aircraft!Z11</f>
        <v>1.331489322</v>
      </c>
      <c r="G4" s="69">
        <f>Aircraft!AA11</f>
        <v>1.397182497</v>
      </c>
      <c r="H4" s="69">
        <f>Aircraft!AB11</f>
        <v>1.462875672</v>
      </c>
      <c r="I4" s="69">
        <f>Aircraft!AC11</f>
        <v>1.528568846</v>
      </c>
      <c r="J4" s="69">
        <f>Aircraft!AD11</f>
        <v>1.594262021</v>
      </c>
      <c r="K4" s="69">
        <f>Aircraft!AE11</f>
        <v>1.659955196</v>
      </c>
      <c r="L4" s="69">
        <f>Aircraft!AF11</f>
        <v>1.725648371</v>
      </c>
      <c r="M4" s="69">
        <f>Aircraft!AG11</f>
        <v>1.791341546</v>
      </c>
      <c r="N4" s="69">
        <f>Aircraft!AH11</f>
        <v>1.85703472</v>
      </c>
      <c r="O4" s="69">
        <f>Aircraft!AI11</f>
        <v>1.922727895</v>
      </c>
      <c r="P4" s="69">
        <f>Aircraft!AJ11</f>
        <v>1.98842107</v>
      </c>
      <c r="Q4" s="69">
        <f>Aircraft!AK11</f>
        <v>2.054114245</v>
      </c>
      <c r="R4" s="69">
        <f>Aircraft!AL11</f>
        <v>2.119807419</v>
      </c>
      <c r="S4" s="69">
        <f>Aircraft!AM11</f>
        <v>2.185500594</v>
      </c>
      <c r="T4" s="69">
        <f>Aircraft!AN11</f>
        <v>2.251193769</v>
      </c>
      <c r="U4" s="69">
        <f>Aircraft!AO11</f>
        <v>2.316886944</v>
      </c>
      <c r="V4" s="69">
        <f>Aircraft!AP11</f>
        <v>2.382580119</v>
      </c>
      <c r="W4" s="69">
        <f>Aircraft!AQ11</f>
        <v>2.448273293</v>
      </c>
      <c r="X4" s="69">
        <f>Aircraft!AR11</f>
        <v>2.513966468</v>
      </c>
      <c r="Y4" s="69">
        <f>Aircraft!AS11</f>
        <v>2.579659643</v>
      </c>
      <c r="Z4" s="69">
        <f>Aircraft!AT11</f>
        <v>2.645352818</v>
      </c>
      <c r="AA4" s="69">
        <f>Aircraft!AU11</f>
        <v>2.711045993</v>
      </c>
      <c r="AB4" s="69">
        <f>Aircraft!AV11</f>
        <v>2.776739167</v>
      </c>
      <c r="AC4" s="69">
        <f>Aircraft!AW11</f>
        <v>2.842432342</v>
      </c>
      <c r="AD4" s="69">
        <f>Aircraft!AX11</f>
        <v>2.908125517</v>
      </c>
      <c r="AE4" s="69">
        <f>Aircraft!AY11</f>
        <v>2.973818692</v>
      </c>
      <c r="AF4" s="69">
        <f>Aircraft!AZ11</f>
        <v>3.039511866</v>
      </c>
      <c r="AG4" s="69">
        <f>Aircraft!BA11</f>
        <v>3.105205041</v>
      </c>
    </row>
    <row r="5" ht="15.75" customHeight="1">
      <c r="A5" s="69" t="s">
        <v>97</v>
      </c>
      <c r="B5" s="69">
        <f>Rail!G8</f>
        <v>1</v>
      </c>
      <c r="C5" s="69">
        <f>Rail!H8</f>
        <v>0.3663353715</v>
      </c>
      <c r="D5" s="69">
        <f>Rail!I8</f>
        <v>0.8550608423</v>
      </c>
      <c r="E5" s="69">
        <f>Rail!J8</f>
        <v>0.8867536042</v>
      </c>
      <c r="F5" s="69">
        <f>Rail!K8</f>
        <v>0.9184463661</v>
      </c>
      <c r="G5" s="69">
        <f>Rail!L8</f>
        <v>0.950139128</v>
      </c>
      <c r="H5" s="69">
        <f>Rail!M8</f>
        <v>0.9818318899</v>
      </c>
      <c r="I5" s="69">
        <f>Rail!N8</f>
        <v>1.013524652</v>
      </c>
      <c r="J5" s="69">
        <f>Rail!O8</f>
        <v>1.045217414</v>
      </c>
      <c r="K5" s="69">
        <f>Rail!P8</f>
        <v>1.076910176</v>
      </c>
      <c r="L5" s="69">
        <f>Rail!Q8</f>
        <v>1.108602937</v>
      </c>
      <c r="M5" s="69">
        <f>Rail!R8</f>
        <v>1.140295699</v>
      </c>
      <c r="N5" s="69">
        <f>Rail!S8</f>
        <v>1.171988461</v>
      </c>
      <c r="O5" s="69">
        <f>Rail!T8</f>
        <v>1.203681223</v>
      </c>
      <c r="P5" s="69">
        <f>Rail!U8</f>
        <v>1.235373985</v>
      </c>
      <c r="Q5" s="69">
        <f>Rail!V8</f>
        <v>1.267066747</v>
      </c>
      <c r="R5" s="69">
        <f>Rail!W8</f>
        <v>1.298759509</v>
      </c>
      <c r="S5" s="69">
        <f>Rail!X8</f>
        <v>1.330452271</v>
      </c>
      <c r="T5" s="69">
        <f>Rail!Y8</f>
        <v>1.362145033</v>
      </c>
      <c r="U5" s="69">
        <f>Rail!Z8</f>
        <v>1.393837794</v>
      </c>
      <c r="V5" s="69">
        <f>Rail!AA8</f>
        <v>1.425530556</v>
      </c>
      <c r="W5" s="69">
        <f>Rail!AB8</f>
        <v>1.457223318</v>
      </c>
      <c r="X5" s="69">
        <f>Rail!AC8</f>
        <v>1.48891608</v>
      </c>
      <c r="Y5" s="69">
        <f>Rail!AD8</f>
        <v>1.520608842</v>
      </c>
      <c r="Z5" s="69">
        <f>Rail!AE8</f>
        <v>1.552301604</v>
      </c>
      <c r="AA5" s="69">
        <f>Rail!AF8</f>
        <v>1.583994366</v>
      </c>
      <c r="AB5" s="69">
        <f>Rail!AG8</f>
        <v>1.615687128</v>
      </c>
      <c r="AC5" s="69">
        <f>Rail!AH8</f>
        <v>1.64737989</v>
      </c>
      <c r="AD5" s="69">
        <f>Rail!AI8</f>
        <v>1.679072652</v>
      </c>
      <c r="AE5" s="69">
        <f>Rail!AJ8</f>
        <v>1.710765413</v>
      </c>
      <c r="AF5" s="69">
        <f>Rail!AK8</f>
        <v>1.742458175</v>
      </c>
      <c r="AG5" s="69">
        <f>Rail!AL8</f>
        <v>1.774150937</v>
      </c>
    </row>
    <row r="6" ht="16.5" customHeight="1">
      <c r="A6" s="69" t="s">
        <v>98</v>
      </c>
      <c r="B6" s="69">
        <f>Ships!Z24</f>
        <v>1</v>
      </c>
      <c r="C6" s="69">
        <f>Ships!AA24</f>
        <v>1.002717116</v>
      </c>
      <c r="D6" s="69">
        <f>Ships!AB24</f>
        <v>1.008630809</v>
      </c>
      <c r="E6" s="69">
        <f>Ships!AC24</f>
        <v>1.006675884</v>
      </c>
      <c r="F6" s="69">
        <f>Ships!AD24</f>
        <v>1.047629619</v>
      </c>
      <c r="G6" s="69">
        <f>Ships!AE24</f>
        <v>1.072176871</v>
      </c>
      <c r="H6" s="69">
        <f>Ships!AF24</f>
        <v>1.085150844</v>
      </c>
      <c r="I6" s="69">
        <f>Ships!AG24</f>
        <v>1.116397182</v>
      </c>
      <c r="J6" s="69">
        <f>Ships!AH24</f>
        <v>1.152260128</v>
      </c>
      <c r="K6" s="69">
        <f>Ships!AI24</f>
        <v>1.188312081</v>
      </c>
      <c r="L6" s="69">
        <f>Ships!AJ24</f>
        <v>1.214492779</v>
      </c>
      <c r="M6" s="69">
        <f>Ships!AK24</f>
        <v>1.230718604</v>
      </c>
      <c r="N6" s="69">
        <f>Ships!AL24</f>
        <v>1.241773503</v>
      </c>
      <c r="O6" s="69">
        <f>Ships!AM24</f>
        <v>1.252066647</v>
      </c>
      <c r="P6" s="69">
        <f>Ships!AN24</f>
        <v>1.272620587</v>
      </c>
      <c r="Q6" s="69">
        <f>Ships!AO24</f>
        <v>1.275990808</v>
      </c>
      <c r="R6" s="69">
        <f>Ships!AP24</f>
        <v>1.286495036</v>
      </c>
      <c r="S6" s="69">
        <f>Ships!AQ24</f>
        <v>1.29947728</v>
      </c>
      <c r="T6" s="69">
        <f>Ships!AR24</f>
        <v>1.330934207</v>
      </c>
      <c r="U6" s="69">
        <f>Ships!AS24</f>
        <v>1.355047352</v>
      </c>
      <c r="V6" s="69">
        <f>Ships!AT24</f>
        <v>1.377252751</v>
      </c>
      <c r="W6" s="69">
        <f>Ships!AU24</f>
        <v>1.39586359</v>
      </c>
      <c r="X6" s="69">
        <f>Ships!AV24</f>
        <v>1.411837586</v>
      </c>
      <c r="Y6" s="69">
        <f>Ships!AW24</f>
        <v>1.429565627</v>
      </c>
      <c r="Z6" s="69">
        <f>Ships!AX24</f>
        <v>1.457346658</v>
      </c>
      <c r="AA6" s="69">
        <f>Ships!AY24</f>
        <v>1.478635374</v>
      </c>
      <c r="AB6" s="69">
        <f>Ships!AZ24</f>
        <v>1.49875701</v>
      </c>
      <c r="AC6" s="69">
        <f>Ships!BA24</f>
        <v>1.517616314</v>
      </c>
      <c r="AD6" s="69">
        <f>Ships!BB24</f>
        <v>1.534107218</v>
      </c>
      <c r="AE6" s="69">
        <f>Ships!BC24</f>
        <v>1.551650866</v>
      </c>
      <c r="AF6" s="69">
        <f>Ships!BD24</f>
        <v>1.569143077</v>
      </c>
      <c r="AG6" s="69">
        <f>Ships!BE24</f>
        <v>1.585561169</v>
      </c>
    </row>
    <row r="7" ht="16.5" customHeight="1">
      <c r="A7" s="69" t="s">
        <v>99</v>
      </c>
      <c r="B7" s="69">
        <f>'HDVs and Motorcycles'!G23</f>
        <v>1</v>
      </c>
      <c r="C7" s="69">
        <f>'HDVs and Motorcycles'!H23</f>
        <v>1.052308371</v>
      </c>
      <c r="D7" s="69">
        <f>'HDVs and Motorcycles'!I23</f>
        <v>1.10582814</v>
      </c>
      <c r="E7" s="69">
        <f>'HDVs and Motorcycles'!J23</f>
        <v>1.15934791</v>
      </c>
      <c r="F7" s="69">
        <f>'HDVs and Motorcycles'!K23</f>
        <v>1.212867679</v>
      </c>
      <c r="G7" s="69">
        <f>'HDVs and Motorcycles'!L23</f>
        <v>1.266387449</v>
      </c>
      <c r="H7" s="69">
        <f>'HDVs and Motorcycles'!M23</f>
        <v>1.319907218</v>
      </c>
      <c r="I7" s="69">
        <f>'HDVs and Motorcycles'!N23</f>
        <v>1.373426988</v>
      </c>
      <c r="J7" s="69">
        <f>'HDVs and Motorcycles'!O23</f>
        <v>1.426946757</v>
      </c>
      <c r="K7" s="69">
        <f>'HDVs and Motorcycles'!P23</f>
        <v>1.480466526</v>
      </c>
      <c r="L7" s="69">
        <f>'HDVs and Motorcycles'!Q23</f>
        <v>1.533986296</v>
      </c>
      <c r="M7" s="69">
        <f>'HDVs and Motorcycles'!R23</f>
        <v>1.587506065</v>
      </c>
      <c r="N7" s="69">
        <f>'HDVs and Motorcycles'!S23</f>
        <v>1.641025835</v>
      </c>
      <c r="O7" s="69">
        <f>'HDVs and Motorcycles'!T23</f>
        <v>1.694545604</v>
      </c>
      <c r="P7" s="69">
        <f>'HDVs and Motorcycles'!U23</f>
        <v>1.748065374</v>
      </c>
      <c r="Q7" s="69">
        <f>'HDVs and Motorcycles'!V23</f>
        <v>1.801585143</v>
      </c>
      <c r="R7" s="69">
        <f>'HDVs and Motorcycles'!W23</f>
        <v>1.855104913</v>
      </c>
      <c r="S7" s="69">
        <f>'HDVs and Motorcycles'!X23</f>
        <v>1.908624682</v>
      </c>
      <c r="T7" s="69">
        <f>'HDVs and Motorcycles'!Y23</f>
        <v>1.962144452</v>
      </c>
      <c r="U7" s="69">
        <f>'HDVs and Motorcycles'!Z23</f>
        <v>2.015664221</v>
      </c>
      <c r="V7" s="69">
        <f>'HDVs and Motorcycles'!AA23</f>
        <v>2.06918399</v>
      </c>
      <c r="W7" s="69">
        <f>'HDVs and Motorcycles'!AB23</f>
        <v>2.12270376</v>
      </c>
      <c r="X7" s="69">
        <f>'HDVs and Motorcycles'!AC23</f>
        <v>2.176223529</v>
      </c>
      <c r="Y7" s="69">
        <f>'HDVs and Motorcycles'!AD23</f>
        <v>2.229743299</v>
      </c>
      <c r="Z7" s="69">
        <f>'HDVs and Motorcycles'!AE23</f>
        <v>2.283263068</v>
      </c>
      <c r="AA7" s="69">
        <f>'HDVs and Motorcycles'!AF23</f>
        <v>2.336782838</v>
      </c>
      <c r="AB7" s="69">
        <f>'HDVs and Motorcycles'!AG23</f>
        <v>2.390302607</v>
      </c>
      <c r="AC7" s="69">
        <f>'HDVs and Motorcycles'!AH23</f>
        <v>2.443822377</v>
      </c>
      <c r="AD7" s="69">
        <f>'HDVs and Motorcycles'!AI23</f>
        <v>2.497342146</v>
      </c>
      <c r="AE7" s="69">
        <f>'HDVs and Motorcycles'!AJ23</f>
        <v>2.550861916</v>
      </c>
      <c r="AF7" s="69">
        <f>'HDVs and Motorcycles'!AK23</f>
        <v>2.604381685</v>
      </c>
      <c r="AG7" s="69">
        <f>'HDVs and Motorcycles'!AL23</f>
        <v>2.657901454</v>
      </c>
    </row>
    <row r="8" ht="12.7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ht="12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ht="12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ht="12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ht="12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ht="12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ht="12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ht="12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ht="12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ht="12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ht="12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ht="12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</row>
    <row r="21" ht="12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ht="12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ht="12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ht="12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ht="12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ht="12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</row>
    <row r="27" ht="12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</row>
    <row r="28" ht="12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</row>
    <row r="29" ht="12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ht="12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ht="12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ht="12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ht="12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ht="12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ht="12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ht="12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ht="12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ht="12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ht="12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ht="12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ht="12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ht="12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ht="12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ht="12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ht="12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ht="12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ht="12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ht="12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ht="12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ht="12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ht="12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ht="12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</row>
    <row r="53" ht="12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</row>
    <row r="54" ht="12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</row>
    <row r="55" ht="12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</row>
    <row r="56" ht="12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</row>
    <row r="57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</row>
    <row r="58" ht="12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</row>
    <row r="59" ht="12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</row>
    <row r="60" ht="12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</row>
    <row r="61" ht="12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</row>
    <row r="62" ht="12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</row>
    <row r="63" ht="12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</row>
    <row r="64" ht="12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</row>
    <row r="65" ht="12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</row>
    <row r="66" ht="12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</row>
    <row r="67" ht="12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</row>
    <row r="68" ht="12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</row>
    <row r="69" ht="12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</row>
    <row r="70" ht="12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</row>
    <row r="71" ht="12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</row>
    <row r="72" ht="12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</row>
    <row r="73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</row>
    <row r="74" ht="12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</row>
    <row r="75" ht="12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</row>
    <row r="76" ht="12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</row>
    <row r="77" ht="12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</row>
    <row r="78" ht="12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</row>
    <row r="79" ht="12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</row>
    <row r="80" ht="12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</row>
    <row r="81" ht="12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</row>
    <row r="82" ht="12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</row>
    <row r="83" ht="12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</row>
    <row r="84" ht="12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</row>
    <row r="85" ht="12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</row>
    <row r="86" ht="12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</row>
    <row r="87" ht="12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</row>
    <row r="88" ht="12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</row>
    <row r="89" ht="12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</row>
    <row r="90" ht="12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</row>
    <row r="91" ht="12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</row>
    <row r="92" ht="12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</row>
    <row r="93" ht="12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</row>
    <row r="94" ht="12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</row>
    <row r="95" ht="12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</row>
    <row r="96" ht="12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</row>
    <row r="97" ht="12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</row>
    <row r="98" ht="12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</row>
    <row r="99" ht="12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</row>
    <row r="100" ht="12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</row>
    <row r="101" ht="12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</row>
    <row r="102" ht="12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</row>
    <row r="103" ht="12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</row>
    <row r="104" ht="12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</row>
    <row r="105" ht="12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</row>
    <row r="106" ht="12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</row>
    <row r="107" ht="12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</row>
    <row r="108" ht="12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</row>
    <row r="109" ht="12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</row>
    <row r="110" ht="12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</row>
    <row r="111" ht="12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</row>
    <row r="112" ht="12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</row>
    <row r="113" ht="12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</row>
    <row r="114" ht="12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</row>
    <row r="115" ht="12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</row>
    <row r="116" ht="12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</row>
    <row r="117" ht="12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</row>
    <row r="118" ht="12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</row>
    <row r="119" ht="12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</row>
    <row r="120" ht="12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</row>
    <row r="121" ht="12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</row>
    <row r="122" ht="12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</row>
    <row r="123" ht="12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</row>
    <row r="124" ht="12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</row>
    <row r="125" ht="12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</row>
    <row r="126" ht="12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</row>
    <row r="127" ht="12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</row>
    <row r="128" ht="12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</row>
    <row r="129" ht="12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</row>
    <row r="130" ht="12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</row>
    <row r="131" ht="12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</row>
    <row r="132" ht="12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</row>
    <row r="133" ht="12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</row>
    <row r="134" ht="12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</row>
    <row r="135" ht="12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</row>
    <row r="136" ht="12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</row>
    <row r="137" ht="12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</row>
    <row r="138" ht="12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</row>
    <row r="139" ht="12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</row>
    <row r="140" ht="12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</row>
    <row r="141" ht="12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</row>
    <row r="142" ht="12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</row>
    <row r="143" ht="12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</row>
    <row r="144" ht="12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</row>
    <row r="145" ht="12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</row>
    <row r="146" ht="12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</row>
    <row r="147" ht="12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</row>
    <row r="148" ht="12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</row>
    <row r="149" ht="12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</row>
    <row r="150" ht="12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</row>
    <row r="151" ht="12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</row>
    <row r="152" ht="12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</row>
    <row r="153" ht="12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</row>
    <row r="154" ht="12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</row>
    <row r="155" ht="12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</row>
    <row r="156" ht="12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</row>
    <row r="157" ht="12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</row>
    <row r="158" ht="12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</row>
    <row r="159" ht="12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</row>
    <row r="160" ht="12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</row>
    <row r="161" ht="12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</row>
    <row r="162" ht="12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</row>
    <row r="163" ht="12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</row>
    <row r="164" ht="12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</row>
    <row r="165" ht="12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</row>
    <row r="166" ht="12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</row>
    <row r="167" ht="12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</row>
    <row r="168" ht="12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</row>
    <row r="169" ht="12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</row>
    <row r="170" ht="12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</row>
    <row r="171" ht="12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</row>
    <row r="172" ht="12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</row>
    <row r="173" ht="12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</row>
    <row r="174" ht="12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</row>
    <row r="175" ht="12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</row>
    <row r="176" ht="12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</row>
    <row r="177" ht="12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</row>
    <row r="178" ht="12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</row>
    <row r="179" ht="12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</row>
    <row r="180" ht="12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</row>
    <row r="181" ht="12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</row>
    <row r="182" ht="12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</row>
    <row r="183" ht="12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</row>
    <row r="184" ht="12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</row>
    <row r="185" ht="12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</row>
    <row r="186" ht="12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</row>
    <row r="187" ht="12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</row>
    <row r="188" ht="12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</row>
    <row r="189" ht="12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</row>
    <row r="190" ht="12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</row>
    <row r="191" ht="12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</row>
    <row r="192" ht="12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</row>
    <row r="193" ht="12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</row>
    <row r="194" ht="12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</row>
    <row r="195" ht="12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</row>
    <row r="196" ht="12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</row>
    <row r="197" ht="12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</row>
    <row r="198" ht="12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</row>
    <row r="199" ht="12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</row>
    <row r="200" ht="12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</row>
    <row r="201" ht="12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</row>
    <row r="202" ht="12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</row>
    <row r="203" ht="12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</row>
    <row r="204" ht="12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</row>
    <row r="205" ht="12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</row>
    <row r="206" ht="12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</row>
    <row r="207" ht="12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</row>
    <row r="208" ht="12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</row>
    <row r="209" ht="12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</row>
    <row r="210" ht="12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</row>
    <row r="211" ht="12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</row>
    <row r="212" ht="12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</row>
    <row r="213" ht="12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</row>
    <row r="214" ht="12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</row>
    <row r="215" ht="12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</row>
    <row r="216" ht="12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ht="12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ht="12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ht="12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</row>
    <row r="220" ht="12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33" width="10.63"/>
  </cols>
  <sheetData>
    <row r="1">
      <c r="A1" s="70" t="s">
        <v>93</v>
      </c>
      <c r="B1" s="71">
        <v>2019.0</v>
      </c>
      <c r="C1" s="71">
        <v>2020.0</v>
      </c>
      <c r="D1" s="71">
        <v>2021.0</v>
      </c>
      <c r="E1" s="71">
        <v>2022.0</v>
      </c>
      <c r="F1" s="71">
        <v>2023.0</v>
      </c>
      <c r="G1" s="71">
        <v>2024.0</v>
      </c>
      <c r="H1" s="71">
        <v>2025.0</v>
      </c>
      <c r="I1" s="71">
        <v>2026.0</v>
      </c>
      <c r="J1" s="71">
        <v>2027.0</v>
      </c>
      <c r="K1" s="71">
        <v>2028.0</v>
      </c>
      <c r="L1" s="71">
        <v>2029.0</v>
      </c>
      <c r="M1" s="71">
        <v>2030.0</v>
      </c>
      <c r="N1" s="71">
        <v>2031.0</v>
      </c>
      <c r="O1" s="71">
        <v>2032.0</v>
      </c>
      <c r="P1" s="71">
        <v>2033.0</v>
      </c>
      <c r="Q1" s="71">
        <v>2034.0</v>
      </c>
      <c r="R1" s="71">
        <v>2035.0</v>
      </c>
      <c r="S1" s="71">
        <v>2036.0</v>
      </c>
      <c r="T1" s="71">
        <v>2037.0</v>
      </c>
      <c r="U1" s="71">
        <v>2038.0</v>
      </c>
      <c r="V1" s="71">
        <v>2039.0</v>
      </c>
      <c r="W1" s="71">
        <v>2040.0</v>
      </c>
      <c r="X1" s="71">
        <v>2041.0</v>
      </c>
      <c r="Y1" s="71">
        <v>2042.0</v>
      </c>
      <c r="Z1" s="71">
        <v>2043.0</v>
      </c>
      <c r="AA1" s="71">
        <v>2044.0</v>
      </c>
      <c r="AB1" s="71">
        <v>2045.0</v>
      </c>
      <c r="AC1" s="71">
        <v>2046.0</v>
      </c>
      <c r="AD1" s="71">
        <v>2047.0</v>
      </c>
      <c r="AE1" s="71">
        <v>2048.0</v>
      </c>
      <c r="AF1" s="71">
        <v>2049.0</v>
      </c>
      <c r="AG1" s="71">
        <v>2050.0</v>
      </c>
    </row>
    <row r="2" ht="12.75" customHeight="1">
      <c r="A2" s="69" t="s">
        <v>94</v>
      </c>
      <c r="B2" s="69">
        <v>1.0</v>
      </c>
      <c r="C2" s="69">
        <f t="shared" ref="C2:AG2" si="1">C3</f>
        <v>1.04209849</v>
      </c>
      <c r="D2" s="69">
        <f t="shared" si="1"/>
        <v>1.086356446</v>
      </c>
      <c r="E2" s="69">
        <f t="shared" si="1"/>
        <v>1.130614402</v>
      </c>
      <c r="F2" s="69">
        <f t="shared" si="1"/>
        <v>1.174872359</v>
      </c>
      <c r="G2" s="69">
        <f t="shared" si="1"/>
        <v>1.219130315</v>
      </c>
      <c r="H2" s="69">
        <f t="shared" si="1"/>
        <v>1.263388272</v>
      </c>
      <c r="I2" s="69">
        <f t="shared" si="1"/>
        <v>1.307646228</v>
      </c>
      <c r="J2" s="69">
        <f t="shared" si="1"/>
        <v>1.351904184</v>
      </c>
      <c r="K2" s="69">
        <f t="shared" si="1"/>
        <v>1.396162141</v>
      </c>
      <c r="L2" s="69">
        <f t="shared" si="1"/>
        <v>1.440420097</v>
      </c>
      <c r="M2" s="69">
        <f t="shared" si="1"/>
        <v>1.484678053</v>
      </c>
      <c r="N2" s="69">
        <f t="shared" si="1"/>
        <v>1.52893601</v>
      </c>
      <c r="O2" s="69">
        <f t="shared" si="1"/>
        <v>1.573193966</v>
      </c>
      <c r="P2" s="69">
        <f t="shared" si="1"/>
        <v>1.617451922</v>
      </c>
      <c r="Q2" s="69">
        <f t="shared" si="1"/>
        <v>1.661709879</v>
      </c>
      <c r="R2" s="69">
        <f t="shared" si="1"/>
        <v>1.705967835</v>
      </c>
      <c r="S2" s="69">
        <f t="shared" si="1"/>
        <v>1.750225792</v>
      </c>
      <c r="T2" s="69">
        <f t="shared" si="1"/>
        <v>1.794483748</v>
      </c>
      <c r="U2" s="69">
        <f t="shared" si="1"/>
        <v>1.838741704</v>
      </c>
      <c r="V2" s="69">
        <f t="shared" si="1"/>
        <v>1.882999661</v>
      </c>
      <c r="W2" s="69">
        <f t="shared" si="1"/>
        <v>1.927257617</v>
      </c>
      <c r="X2" s="69">
        <f t="shared" si="1"/>
        <v>1.971515573</v>
      </c>
      <c r="Y2" s="69">
        <f t="shared" si="1"/>
        <v>2.01577353</v>
      </c>
      <c r="Z2" s="69">
        <f t="shared" si="1"/>
        <v>2.060031486</v>
      </c>
      <c r="AA2" s="69">
        <f t="shared" si="1"/>
        <v>2.104289443</v>
      </c>
      <c r="AB2" s="69">
        <f t="shared" si="1"/>
        <v>2.148547399</v>
      </c>
      <c r="AC2" s="69">
        <f t="shared" si="1"/>
        <v>2.192805355</v>
      </c>
      <c r="AD2" s="69">
        <f t="shared" si="1"/>
        <v>2.237063312</v>
      </c>
      <c r="AE2" s="69">
        <f t="shared" si="1"/>
        <v>2.281321268</v>
      </c>
      <c r="AF2" s="69">
        <f t="shared" si="1"/>
        <v>2.325579224</v>
      </c>
      <c r="AG2" s="69">
        <f t="shared" si="1"/>
        <v>2.369837181</v>
      </c>
    </row>
    <row r="3" ht="12.75" customHeight="1">
      <c r="A3" s="69" t="s">
        <v>95</v>
      </c>
      <c r="B3" s="69">
        <f>'HDVs and Motorcycles'!G22</f>
        <v>1</v>
      </c>
      <c r="C3" s="69">
        <f>'HDVs and Motorcycles'!H22</f>
        <v>1.04209849</v>
      </c>
      <c r="D3" s="69">
        <f>'HDVs and Motorcycles'!I22</f>
        <v>1.086356446</v>
      </c>
      <c r="E3" s="69">
        <f>'HDVs and Motorcycles'!J22</f>
        <v>1.130614402</v>
      </c>
      <c r="F3" s="69">
        <f>'HDVs and Motorcycles'!K22</f>
        <v>1.174872359</v>
      </c>
      <c r="G3" s="69">
        <f>'HDVs and Motorcycles'!L22</f>
        <v>1.219130315</v>
      </c>
      <c r="H3" s="69">
        <f>'HDVs and Motorcycles'!M22</f>
        <v>1.263388272</v>
      </c>
      <c r="I3" s="69">
        <f>'HDVs and Motorcycles'!N22</f>
        <v>1.307646228</v>
      </c>
      <c r="J3" s="69">
        <f>'HDVs and Motorcycles'!O22</f>
        <v>1.351904184</v>
      </c>
      <c r="K3" s="69">
        <f>'HDVs and Motorcycles'!P22</f>
        <v>1.396162141</v>
      </c>
      <c r="L3" s="69">
        <f>'HDVs and Motorcycles'!Q22</f>
        <v>1.440420097</v>
      </c>
      <c r="M3" s="69">
        <f>'HDVs and Motorcycles'!R22</f>
        <v>1.484678053</v>
      </c>
      <c r="N3" s="69">
        <f>'HDVs and Motorcycles'!S22</f>
        <v>1.52893601</v>
      </c>
      <c r="O3" s="69">
        <f>'HDVs and Motorcycles'!T22</f>
        <v>1.573193966</v>
      </c>
      <c r="P3" s="69">
        <f>'HDVs and Motorcycles'!U22</f>
        <v>1.617451922</v>
      </c>
      <c r="Q3" s="69">
        <f>'HDVs and Motorcycles'!V22</f>
        <v>1.661709879</v>
      </c>
      <c r="R3" s="69">
        <f>'HDVs and Motorcycles'!W22</f>
        <v>1.705967835</v>
      </c>
      <c r="S3" s="69">
        <f>'HDVs and Motorcycles'!X22</f>
        <v>1.750225792</v>
      </c>
      <c r="T3" s="69">
        <f>'HDVs and Motorcycles'!Y22</f>
        <v>1.794483748</v>
      </c>
      <c r="U3" s="69">
        <f>'HDVs and Motorcycles'!Z22</f>
        <v>1.838741704</v>
      </c>
      <c r="V3" s="69">
        <f>'HDVs and Motorcycles'!AA22</f>
        <v>1.882999661</v>
      </c>
      <c r="W3" s="69">
        <f>'HDVs and Motorcycles'!AB22</f>
        <v>1.927257617</v>
      </c>
      <c r="X3" s="69">
        <f>'HDVs and Motorcycles'!AC22</f>
        <v>1.971515573</v>
      </c>
      <c r="Y3" s="69">
        <f>'HDVs and Motorcycles'!AD22</f>
        <v>2.01577353</v>
      </c>
      <c r="Z3" s="69">
        <f>'HDVs and Motorcycles'!AE22</f>
        <v>2.060031486</v>
      </c>
      <c r="AA3" s="69">
        <f>'HDVs and Motorcycles'!AF22</f>
        <v>2.104289443</v>
      </c>
      <c r="AB3" s="69">
        <f>'HDVs and Motorcycles'!AG22</f>
        <v>2.148547399</v>
      </c>
      <c r="AC3" s="69">
        <f>'HDVs and Motorcycles'!AH22</f>
        <v>2.192805355</v>
      </c>
      <c r="AD3" s="69">
        <f>'HDVs and Motorcycles'!AI22</f>
        <v>2.237063312</v>
      </c>
      <c r="AE3" s="69">
        <f>'HDVs and Motorcycles'!AJ22</f>
        <v>2.281321268</v>
      </c>
      <c r="AF3" s="69">
        <f>'HDVs and Motorcycles'!AK22</f>
        <v>2.325579224</v>
      </c>
      <c r="AG3" s="69">
        <f>'HDVs and Motorcycles'!AL22</f>
        <v>2.369837181</v>
      </c>
    </row>
    <row r="4" ht="12.75" customHeight="1">
      <c r="A4" s="69" t="s">
        <v>96</v>
      </c>
      <c r="B4" s="69">
        <f>Aircraft!V12</f>
        <v>1</v>
      </c>
      <c r="C4" s="69">
        <f>Aircraft!W12</f>
        <v>1.091670732</v>
      </c>
      <c r="D4" s="69">
        <f>Aircraft!X12</f>
        <v>1.132508362</v>
      </c>
      <c r="E4" s="69">
        <f>Aircraft!Y12</f>
        <v>1.173345991</v>
      </c>
      <c r="F4" s="69">
        <f>Aircraft!Z12</f>
        <v>1.21418362</v>
      </c>
      <c r="G4" s="69">
        <f>Aircraft!AA12</f>
        <v>1.25502125</v>
      </c>
      <c r="H4" s="69">
        <f>Aircraft!AB12</f>
        <v>1.295858879</v>
      </c>
      <c r="I4" s="69">
        <f>Aircraft!AC12</f>
        <v>1.336696509</v>
      </c>
      <c r="J4" s="69">
        <f>Aircraft!AD12</f>
        <v>1.377534138</v>
      </c>
      <c r="K4" s="69">
        <f>Aircraft!AE12</f>
        <v>1.418371767</v>
      </c>
      <c r="L4" s="69">
        <f>Aircraft!AF12</f>
        <v>1.459209397</v>
      </c>
      <c r="M4" s="69">
        <f>Aircraft!AG12</f>
        <v>1.500047026</v>
      </c>
      <c r="N4" s="69">
        <f>Aircraft!AH12</f>
        <v>1.540884655</v>
      </c>
      <c r="O4" s="69">
        <f>Aircraft!AI12</f>
        <v>1.581722285</v>
      </c>
      <c r="P4" s="69">
        <f>Aircraft!AJ12</f>
        <v>1.622559914</v>
      </c>
      <c r="Q4" s="69">
        <f>Aircraft!AK12</f>
        <v>1.663397543</v>
      </c>
      <c r="R4" s="69">
        <f>Aircraft!AL12</f>
        <v>1.704235173</v>
      </c>
      <c r="S4" s="69">
        <f>Aircraft!AM12</f>
        <v>1.745072802</v>
      </c>
      <c r="T4" s="69">
        <f>Aircraft!AN12</f>
        <v>1.785910432</v>
      </c>
      <c r="U4" s="69">
        <f>Aircraft!AO12</f>
        <v>1.826748061</v>
      </c>
      <c r="V4" s="69">
        <f>Aircraft!AP12</f>
        <v>1.86758569</v>
      </c>
      <c r="W4" s="69">
        <f>Aircraft!AQ12</f>
        <v>1.90842332</v>
      </c>
      <c r="X4" s="69">
        <f>Aircraft!AR12</f>
        <v>1.949260949</v>
      </c>
      <c r="Y4" s="69">
        <f>Aircraft!AS12</f>
        <v>1.990098578</v>
      </c>
      <c r="Z4" s="69">
        <f>Aircraft!AT12</f>
        <v>2.030936208</v>
      </c>
      <c r="AA4" s="69">
        <f>Aircraft!AU12</f>
        <v>2.071773837</v>
      </c>
      <c r="AB4" s="69">
        <f>Aircraft!AV12</f>
        <v>2.112611467</v>
      </c>
      <c r="AC4" s="69">
        <f>Aircraft!AW12</f>
        <v>2.153449096</v>
      </c>
      <c r="AD4" s="69">
        <f>Aircraft!AX12</f>
        <v>2.194286725</v>
      </c>
      <c r="AE4" s="69">
        <f>Aircraft!AY12</f>
        <v>2.235124355</v>
      </c>
      <c r="AF4" s="69">
        <f>Aircraft!AZ12</f>
        <v>2.275961984</v>
      </c>
      <c r="AG4" s="69">
        <f>Aircraft!BA12</f>
        <v>2.316799613</v>
      </c>
    </row>
    <row r="5" ht="12.75" customHeight="1">
      <c r="A5" s="69" t="s">
        <v>97</v>
      </c>
      <c r="B5" s="69">
        <f>Rail!G13</f>
        <v>1</v>
      </c>
      <c r="C5" s="69">
        <f>Rail!H13</f>
        <v>0.7403205128</v>
      </c>
      <c r="D5" s="69">
        <f>Rail!I13</f>
        <v>1.214628205</v>
      </c>
      <c r="E5" s="69">
        <f>Rail!J13</f>
        <v>1.308211538</v>
      </c>
      <c r="F5" s="69">
        <f>Rail!K13</f>
        <v>1.401794872</v>
      </c>
      <c r="G5" s="69">
        <f>Rail!L13</f>
        <v>1.495378205</v>
      </c>
      <c r="H5" s="69">
        <f>Rail!M13</f>
        <v>1.588961538</v>
      </c>
      <c r="I5" s="69">
        <f>Rail!N13</f>
        <v>1.682544872</v>
      </c>
      <c r="J5" s="69">
        <f>Rail!O13</f>
        <v>1.776128205</v>
      </c>
      <c r="K5" s="69">
        <f>Rail!P13</f>
        <v>1.869711538</v>
      </c>
      <c r="L5" s="69">
        <f>Rail!Q13</f>
        <v>1.963294872</v>
      </c>
      <c r="M5" s="69">
        <f>Rail!R13</f>
        <v>2.056878205</v>
      </c>
      <c r="N5" s="69">
        <f>Rail!S13</f>
        <v>2.150461538</v>
      </c>
      <c r="O5" s="69">
        <f>Rail!T13</f>
        <v>2.244044872</v>
      </c>
      <c r="P5" s="69">
        <f>Rail!U13</f>
        <v>2.337628205</v>
      </c>
      <c r="Q5" s="69">
        <f>Rail!V13</f>
        <v>2.431211538</v>
      </c>
      <c r="R5" s="69">
        <f>Rail!W13</f>
        <v>2.524794872</v>
      </c>
      <c r="S5" s="69">
        <f>Rail!X13</f>
        <v>2.618378205</v>
      </c>
      <c r="T5" s="69">
        <f>Rail!Y13</f>
        <v>2.711961538</v>
      </c>
      <c r="U5" s="69">
        <f>Rail!Z13</f>
        <v>2.805544872</v>
      </c>
      <c r="V5" s="69">
        <f>Rail!AA13</f>
        <v>2.899128205</v>
      </c>
      <c r="W5" s="69">
        <f>Rail!AB13</f>
        <v>2.992711538</v>
      </c>
      <c r="X5" s="69">
        <f>Rail!AC13</f>
        <v>3.086294872</v>
      </c>
      <c r="Y5" s="69">
        <f>Rail!AD13</f>
        <v>3.179878205</v>
      </c>
      <c r="Z5" s="69">
        <f>Rail!AE13</f>
        <v>3.273461538</v>
      </c>
      <c r="AA5" s="69">
        <f>Rail!AF13</f>
        <v>3.367044872</v>
      </c>
      <c r="AB5" s="69">
        <f>Rail!AG13</f>
        <v>3.460628205</v>
      </c>
      <c r="AC5" s="69">
        <f>Rail!AH13</f>
        <v>3.554211538</v>
      </c>
      <c r="AD5" s="69">
        <f>Rail!AI13</f>
        <v>3.647794872</v>
      </c>
      <c r="AE5" s="69">
        <f>Rail!AJ13</f>
        <v>3.741378205</v>
      </c>
      <c r="AF5" s="69">
        <f>Rail!AK13</f>
        <v>3.834961538</v>
      </c>
      <c r="AG5" s="69">
        <f>Rail!AL13</f>
        <v>3.928544872</v>
      </c>
    </row>
    <row r="6" ht="12.75" customHeight="1">
      <c r="A6" s="72" t="s">
        <v>98</v>
      </c>
      <c r="B6" s="69">
        <f>Ships!Z25</f>
        <v>1</v>
      </c>
      <c r="C6" s="69">
        <f>Ships!AA25</f>
        <v>1.045956679</v>
      </c>
      <c r="D6" s="69">
        <f>Ships!AB25</f>
        <v>1.0641943</v>
      </c>
      <c r="E6" s="69">
        <f>Ships!AC25</f>
        <v>1.07699818</v>
      </c>
      <c r="F6" s="69">
        <f>Ships!AD25</f>
        <v>1.083063849</v>
      </c>
      <c r="G6" s="69">
        <f>Ships!AE25</f>
        <v>1.09892901</v>
      </c>
      <c r="H6" s="69">
        <f>Ships!AF25</f>
        <v>1.120228235</v>
      </c>
      <c r="I6" s="69">
        <f>Ships!AG25</f>
        <v>1.143043747</v>
      </c>
      <c r="J6" s="69">
        <f>Ships!AH25</f>
        <v>1.174691701</v>
      </c>
      <c r="K6" s="69">
        <f>Ships!AI25</f>
        <v>1.204141761</v>
      </c>
      <c r="L6" s="69">
        <f>Ships!AJ25</f>
        <v>1.214705107</v>
      </c>
      <c r="M6" s="69">
        <f>Ships!AK25</f>
        <v>1.245505956</v>
      </c>
      <c r="N6" s="69">
        <f>Ships!AL25</f>
        <v>1.250639473</v>
      </c>
      <c r="O6" s="69">
        <f>Ships!AM25</f>
        <v>1.258640453</v>
      </c>
      <c r="P6" s="69">
        <f>Ships!AN25</f>
        <v>1.277186931</v>
      </c>
      <c r="Q6" s="69">
        <f>Ships!AO25</f>
        <v>1.280446547</v>
      </c>
      <c r="R6" s="69">
        <f>Ships!AP25</f>
        <v>1.302732249</v>
      </c>
      <c r="S6" s="69">
        <f>Ships!AQ25</f>
        <v>1.311565965</v>
      </c>
      <c r="T6" s="69">
        <f>Ships!AR25</f>
        <v>1.335548081</v>
      </c>
      <c r="U6" s="69">
        <f>Ships!AS25</f>
        <v>1.355957867</v>
      </c>
      <c r="V6" s="69">
        <f>Ships!AT25</f>
        <v>1.379226475</v>
      </c>
      <c r="W6" s="69">
        <f>Ships!AU25</f>
        <v>1.394453302</v>
      </c>
      <c r="X6" s="69">
        <f>Ships!AV25</f>
        <v>1.417632084</v>
      </c>
      <c r="Y6" s="69">
        <f>Ships!AW25</f>
        <v>1.436277359</v>
      </c>
      <c r="Z6" s="69">
        <f>Ships!AX25</f>
        <v>1.451936873</v>
      </c>
      <c r="AA6" s="69">
        <f>Ships!AY25</f>
        <v>1.467783975</v>
      </c>
      <c r="AB6" s="69">
        <f>Ships!AZ25</f>
        <v>1.485689156</v>
      </c>
      <c r="AC6" s="69">
        <f>Ships!BA25</f>
        <v>1.503711492</v>
      </c>
      <c r="AD6" s="69">
        <f>Ships!BB25</f>
        <v>1.521362246</v>
      </c>
      <c r="AE6" s="69">
        <f>Ships!BC25</f>
        <v>1.537888009</v>
      </c>
      <c r="AF6" s="69">
        <f>Ships!BD25</f>
        <v>1.553898496</v>
      </c>
      <c r="AG6" s="69">
        <f>Ships!BE25</f>
        <v>1.569812553</v>
      </c>
    </row>
    <row r="7" ht="12.75" customHeight="1">
      <c r="A7" s="69" t="s">
        <v>99</v>
      </c>
      <c r="B7" s="69">
        <v>0.0</v>
      </c>
      <c r="C7" s="69">
        <v>0.0</v>
      </c>
      <c r="D7" s="69">
        <v>0.0</v>
      </c>
      <c r="E7" s="69">
        <v>0.0</v>
      </c>
      <c r="F7" s="69">
        <v>0.0</v>
      </c>
      <c r="G7" s="69">
        <v>0.0</v>
      </c>
      <c r="H7" s="69">
        <v>0.0</v>
      </c>
      <c r="I7" s="69">
        <v>0.0</v>
      </c>
      <c r="J7" s="69">
        <v>0.0</v>
      </c>
      <c r="K7" s="69">
        <v>0.0</v>
      </c>
      <c r="L7" s="69">
        <v>0.0</v>
      </c>
      <c r="M7" s="69">
        <v>0.0</v>
      </c>
      <c r="N7" s="69">
        <v>0.0</v>
      </c>
      <c r="O7" s="69">
        <v>0.0</v>
      </c>
      <c r="P7" s="69">
        <v>0.0</v>
      </c>
      <c r="Q7" s="69">
        <v>0.0</v>
      </c>
      <c r="R7" s="69">
        <v>0.0</v>
      </c>
      <c r="S7" s="69">
        <v>0.0</v>
      </c>
      <c r="T7" s="69">
        <v>0.0</v>
      </c>
      <c r="U7" s="69">
        <v>0.0</v>
      </c>
      <c r="V7" s="69">
        <v>0.0</v>
      </c>
      <c r="W7" s="69">
        <v>0.0</v>
      </c>
      <c r="X7" s="69">
        <v>0.0</v>
      </c>
      <c r="Y7" s="69">
        <v>0.0</v>
      </c>
      <c r="Z7" s="69">
        <v>0.0</v>
      </c>
      <c r="AA7" s="69">
        <v>0.0</v>
      </c>
      <c r="AB7" s="69">
        <v>0.0</v>
      </c>
      <c r="AC7" s="69">
        <v>0.0</v>
      </c>
      <c r="AD7" s="69">
        <v>0.0</v>
      </c>
      <c r="AE7" s="69">
        <v>0.0</v>
      </c>
      <c r="AF7" s="69">
        <v>0.0</v>
      </c>
      <c r="AG7" s="69">
        <v>0.0</v>
      </c>
    </row>
    <row r="8" ht="12.7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ht="12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ht="12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ht="12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ht="12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ht="12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ht="12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ht="12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ht="12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ht="12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ht="12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ht="12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</row>
    <row r="21" ht="12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ht="12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ht="12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ht="12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ht="12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ht="12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</row>
    <row r="27" ht="12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</row>
    <row r="28" ht="12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</row>
    <row r="29" ht="12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ht="12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ht="12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ht="12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ht="12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ht="12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ht="12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ht="12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ht="12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ht="12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ht="12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ht="12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ht="12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ht="12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ht="12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ht="12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ht="12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ht="12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ht="12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ht="12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ht="12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ht="12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ht="12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ht="12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</row>
    <row r="53" ht="12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</row>
    <row r="54" ht="12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</row>
    <row r="55" ht="12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</row>
    <row r="56" ht="12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</row>
    <row r="57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</row>
    <row r="58" ht="12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</row>
    <row r="59" ht="12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</row>
    <row r="60" ht="12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</row>
    <row r="61" ht="12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</row>
    <row r="62" ht="12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</row>
    <row r="63" ht="12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</row>
    <row r="64" ht="12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</row>
    <row r="65" ht="12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</row>
    <row r="66" ht="12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</row>
    <row r="67" ht="12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</row>
    <row r="68" ht="12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</row>
    <row r="69" ht="12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</row>
    <row r="70" ht="12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</row>
    <row r="71" ht="12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</row>
    <row r="72" ht="12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</row>
    <row r="73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</row>
    <row r="74" ht="12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</row>
    <row r="75" ht="12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</row>
    <row r="76" ht="12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</row>
    <row r="77" ht="12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</row>
    <row r="78" ht="12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</row>
    <row r="79" ht="12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</row>
    <row r="80" ht="12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</row>
    <row r="81" ht="12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</row>
    <row r="82" ht="12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</row>
    <row r="83" ht="12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</row>
    <row r="84" ht="12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</row>
    <row r="85" ht="12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</row>
    <row r="86" ht="12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</row>
    <row r="87" ht="12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</row>
    <row r="88" ht="12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</row>
    <row r="89" ht="12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</row>
    <row r="90" ht="12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</row>
    <row r="91" ht="12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</row>
    <row r="92" ht="12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</row>
    <row r="93" ht="12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</row>
    <row r="94" ht="12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</row>
    <row r="95" ht="12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</row>
    <row r="96" ht="12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</row>
    <row r="97" ht="12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</row>
    <row r="98" ht="12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</row>
    <row r="99" ht="12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</row>
    <row r="100" ht="12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</row>
    <row r="101" ht="12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</row>
    <row r="102" ht="12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</row>
    <row r="103" ht="12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</row>
    <row r="104" ht="12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</row>
    <row r="105" ht="12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</row>
    <row r="106" ht="12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</row>
    <row r="107" ht="12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</row>
    <row r="108" ht="12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</row>
    <row r="109" ht="12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</row>
    <row r="110" ht="12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</row>
    <row r="111" ht="12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</row>
    <row r="112" ht="12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</row>
    <row r="113" ht="12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</row>
    <row r="114" ht="12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</row>
    <row r="115" ht="12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</row>
    <row r="116" ht="12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</row>
    <row r="117" ht="12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</row>
    <row r="118" ht="12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</row>
    <row r="119" ht="12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</row>
    <row r="120" ht="12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</row>
    <row r="121" ht="12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</row>
    <row r="122" ht="12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</row>
    <row r="123" ht="12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</row>
    <row r="124" ht="12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</row>
    <row r="125" ht="12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</row>
    <row r="126" ht="12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</row>
    <row r="127" ht="12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</row>
    <row r="128" ht="12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</row>
    <row r="129" ht="12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</row>
    <row r="130" ht="12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</row>
    <row r="131" ht="12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</row>
    <row r="132" ht="12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</row>
    <row r="133" ht="12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</row>
    <row r="134" ht="12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</row>
    <row r="135" ht="12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</row>
    <row r="136" ht="12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</row>
    <row r="137" ht="12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</row>
    <row r="138" ht="12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</row>
    <row r="139" ht="12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</row>
    <row r="140" ht="12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</row>
    <row r="141" ht="12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</row>
    <row r="142" ht="12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</row>
    <row r="143" ht="12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</row>
    <row r="144" ht="12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</row>
    <row r="145" ht="12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</row>
    <row r="146" ht="12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</row>
    <row r="147" ht="12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</row>
    <row r="148" ht="12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</row>
    <row r="149" ht="12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</row>
    <row r="150" ht="12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</row>
    <row r="151" ht="12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</row>
    <row r="152" ht="12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</row>
    <row r="153" ht="12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</row>
    <row r="154" ht="12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</row>
    <row r="155" ht="12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</row>
    <row r="156" ht="12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</row>
    <row r="157" ht="12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</row>
    <row r="158" ht="12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</row>
    <row r="159" ht="12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</row>
    <row r="160" ht="12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</row>
    <row r="161" ht="12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</row>
    <row r="162" ht="12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</row>
    <row r="163" ht="12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</row>
    <row r="164" ht="12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</row>
    <row r="165" ht="12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</row>
    <row r="166" ht="12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</row>
    <row r="167" ht="12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</row>
    <row r="168" ht="12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</row>
    <row r="169" ht="12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</row>
    <row r="170" ht="12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</row>
    <row r="171" ht="12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</row>
    <row r="172" ht="12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</row>
    <row r="173" ht="12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</row>
    <row r="174" ht="12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</row>
    <row r="175" ht="12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</row>
    <row r="176" ht="12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</row>
    <row r="177" ht="12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</row>
    <row r="178" ht="12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</row>
    <row r="179" ht="12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</row>
    <row r="180" ht="12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</row>
    <row r="181" ht="12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</row>
    <row r="182" ht="12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</row>
    <row r="183" ht="12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</row>
    <row r="184" ht="12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</row>
    <row r="185" ht="12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</row>
    <row r="186" ht="12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</row>
    <row r="187" ht="12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</row>
    <row r="188" ht="12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</row>
    <row r="189" ht="12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</row>
    <row r="190" ht="12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</row>
    <row r="191" ht="12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</row>
    <row r="192" ht="12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</row>
    <row r="193" ht="12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</row>
    <row r="194" ht="12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</row>
    <row r="195" ht="12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</row>
    <row r="196" ht="12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</row>
    <row r="197" ht="12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</row>
    <row r="198" ht="12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</row>
    <row r="199" ht="12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</row>
    <row r="200" ht="12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</row>
    <row r="201" ht="12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</row>
    <row r="202" ht="12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</row>
    <row r="203" ht="12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</row>
    <row r="204" ht="12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</row>
    <row r="205" ht="12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</row>
    <row r="206" ht="12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</row>
    <row r="207" ht="12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</row>
    <row r="208" ht="12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</row>
    <row r="209" ht="12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</row>
    <row r="210" ht="12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</row>
    <row r="211" ht="12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</row>
    <row r="212" ht="12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</row>
    <row r="213" ht="12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</row>
    <row r="214" ht="12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</row>
    <row r="215" ht="12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</row>
    <row r="216" ht="12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ht="12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ht="12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ht="12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</row>
    <row r="220" ht="12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2023-11-08T03:45:22Z</dcterms:created>
</cp:coreProperties>
</file>